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Youth Competitions/Analysis/Schedule Analysis/"/>
    </mc:Choice>
  </mc:AlternateContent>
  <xr:revisionPtr revIDLastSave="12101" documentId="8_{998156F5-A360-4FF2-A807-4A68FDF6AD52}" xr6:coauthVersionLast="47" xr6:coauthVersionMax="47" xr10:uidLastSave="{33C3C8E5-9C75-4306-BC03-33130EE860F1}"/>
  <bookViews>
    <workbookView xWindow="28680" yWindow="-120" windowWidth="29040" windowHeight="15720" tabRatio="960" firstSheet="10" activeTab="24" xr2:uid="{00000000-000D-0000-FFFF-FFFF00000000}"/>
  </bookViews>
  <sheets>
    <sheet name="49 فريق" sheetId="508" r:id="rId1"/>
    <sheet name="Sheet1" sheetId="506" r:id="rId2"/>
    <sheet name="المدخلات" sheetId="17" r:id="rId3"/>
    <sheet name="الملخص" sheetId="376" r:id="rId4"/>
    <sheet name="5 فرق" sheetId="499" r:id="rId5"/>
    <sheet name="6 فرق" sheetId="432" r:id="rId6"/>
    <sheet name="8 فرق" sheetId="434" r:id="rId7"/>
    <sheet name="9 فرق" sheetId="435" r:id="rId8"/>
    <sheet name="10 فرق" sheetId="500" r:id="rId9"/>
    <sheet name="11 فريقًا" sheetId="437" r:id="rId10"/>
    <sheet name="12 فريقًا" sheetId="438" r:id="rId11"/>
    <sheet name="13 فريقًا" sheetId="439" r:id="rId12"/>
    <sheet name="14 فريقًا" sheetId="440" r:id="rId13"/>
    <sheet name="15 فريقًا" sheetId="441" r:id="rId14"/>
    <sheet name="16 فريقًا" sheetId="442" r:id="rId15"/>
    <sheet name="18 فريقًا" sheetId="444" r:id="rId16"/>
    <sheet name="21 فريقًا" sheetId="447" r:id="rId17"/>
    <sheet name="22 فريقًا" sheetId="448" r:id="rId18"/>
    <sheet name="23 فريقًا" sheetId="449" r:id="rId19"/>
    <sheet name="25 فريقًا" sheetId="451" r:id="rId20"/>
    <sheet name="27 فريقًا" sheetId="453" r:id="rId21"/>
    <sheet name="29 فريقًا" sheetId="455" r:id="rId22"/>
    <sheet name="35 فريقًا" sheetId="501" r:id="rId23"/>
    <sheet name="48 فريقًا" sheetId="502" r:id="rId24"/>
    <sheet name="49 فريقًا" sheetId="503" r:id="rId25"/>
    <sheet name="52 فريقًا" sheetId="504" r:id="rId26"/>
    <sheet name="56 فريقًا" sheetId="505" r:id="rId27"/>
    <sheet name="بيانات الفرق" sheetId="498" r:id="rId28"/>
    <sheet name="مجموعات تحت 11 و12" sheetId="507" r:id="rId29"/>
  </sheets>
  <externalReferences>
    <externalReference r:id="rId30"/>
    <externalReference r:id="rId31"/>
  </externalReferences>
  <definedNames>
    <definedName name="_xlnm._FilterDatabase" localSheetId="2" hidden="1">المدخلات!$H$3:$L$63</definedName>
    <definedName name="الحد_الأدنى">[1]المدخلات!$N$3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508" l="1"/>
  <c r="B56" i="508"/>
  <c r="B55" i="508"/>
  <c r="B54" i="508"/>
  <c r="B53" i="508"/>
  <c r="B52" i="508"/>
  <c r="B51" i="508"/>
  <c r="B50" i="508"/>
  <c r="S49" i="508"/>
  <c r="B49" i="508"/>
  <c r="B48" i="508"/>
  <c r="B47" i="508"/>
  <c r="B46" i="508"/>
  <c r="B45" i="508"/>
  <c r="B44" i="508"/>
  <c r="B43" i="508"/>
  <c r="B42" i="508"/>
  <c r="B41" i="508"/>
  <c r="S40" i="508"/>
  <c r="B40" i="508"/>
  <c r="B39" i="508"/>
  <c r="B38" i="508"/>
  <c r="B37" i="508"/>
  <c r="B36" i="508"/>
  <c r="B35" i="508"/>
  <c r="B34" i="508"/>
  <c r="B33" i="508"/>
  <c r="B32" i="508"/>
  <c r="S31" i="508"/>
  <c r="B31" i="508"/>
  <c r="B30" i="508"/>
  <c r="B29" i="508"/>
  <c r="B28" i="508"/>
  <c r="B27" i="508"/>
  <c r="B26" i="508"/>
  <c r="B25" i="508"/>
  <c r="B24" i="508"/>
  <c r="B23" i="508"/>
  <c r="S22" i="508"/>
  <c r="B22" i="508"/>
  <c r="B21" i="508"/>
  <c r="B20" i="508"/>
  <c r="B19" i="508"/>
  <c r="B18" i="508"/>
  <c r="B17" i="508"/>
  <c r="B16" i="508"/>
  <c r="B15" i="508"/>
  <c r="B14" i="508"/>
  <c r="S13" i="508"/>
  <c r="B13" i="508"/>
  <c r="B12" i="508"/>
  <c r="B11" i="508"/>
  <c r="B10" i="508"/>
  <c r="B9" i="508"/>
  <c r="B8" i="508"/>
  <c r="B7" i="508"/>
  <c r="B6" i="508"/>
  <c r="B5" i="508"/>
  <c r="S4" i="508"/>
  <c r="B4" i="508"/>
  <c r="C67" i="507" l="1"/>
  <c r="D67" i="507"/>
  <c r="C65" i="507"/>
  <c r="D65" i="507"/>
  <c r="C66" i="507"/>
  <c r="D66" i="507"/>
  <c r="A7" i="507"/>
  <c r="B7" i="507"/>
  <c r="C7" i="507"/>
  <c r="D7" i="507"/>
  <c r="E7" i="507"/>
  <c r="F7" i="507" s="1"/>
  <c r="J7" i="507"/>
  <c r="A8" i="507"/>
  <c r="B8" i="507"/>
  <c r="C8" i="507"/>
  <c r="D8" i="507"/>
  <c r="E8" i="507"/>
  <c r="F8" i="507" s="1"/>
  <c r="G8" i="507"/>
  <c r="I8" i="507" a="1"/>
  <c r="I8" i="507"/>
  <c r="J8" i="507"/>
  <c r="K8" i="507" s="1"/>
  <c r="A9" i="507"/>
  <c r="B9" i="507"/>
  <c r="C9" i="507"/>
  <c r="D9" i="507"/>
  <c r="E9" i="507"/>
  <c r="F9" i="507"/>
  <c r="G9" i="507"/>
  <c r="I9" i="507" a="1"/>
  <c r="I9" i="507"/>
  <c r="J9" i="507"/>
  <c r="K9" i="507"/>
  <c r="L9" i="507" s="1"/>
  <c r="A10" i="507"/>
  <c r="B10" i="507"/>
  <c r="C10" i="507"/>
  <c r="D10" i="507"/>
  <c r="E10" i="507"/>
  <c r="F10" i="507"/>
  <c r="G10" i="507"/>
  <c r="I10" i="507" a="1"/>
  <c r="I10" i="507"/>
  <c r="K10" i="507" s="1"/>
  <c r="J10" i="507"/>
  <c r="A11" i="507"/>
  <c r="B11" i="507"/>
  <c r="C11" i="507"/>
  <c r="D11" i="507"/>
  <c r="E11" i="507"/>
  <c r="F11" i="507"/>
  <c r="G11" i="507"/>
  <c r="I11" i="507" a="1"/>
  <c r="I11" i="507"/>
  <c r="J11" i="507"/>
  <c r="A12" i="507"/>
  <c r="B12" i="507"/>
  <c r="C12" i="507"/>
  <c r="D12" i="507"/>
  <c r="E12" i="507"/>
  <c r="F12" i="507"/>
  <c r="G12" i="507"/>
  <c r="I12" i="507" a="1"/>
  <c r="I12" i="507" s="1"/>
  <c r="J12" i="507"/>
  <c r="A13" i="507"/>
  <c r="B13" i="507"/>
  <c r="C13" i="507"/>
  <c r="D13" i="507"/>
  <c r="E13" i="507"/>
  <c r="F13" i="507"/>
  <c r="G13" i="507"/>
  <c r="I13" i="507" s="1" a="1"/>
  <c r="I13" i="507" s="1"/>
  <c r="J13" i="507"/>
  <c r="A14" i="507"/>
  <c r="B14" i="507"/>
  <c r="C14" i="507"/>
  <c r="D14" i="507"/>
  <c r="E14" i="507"/>
  <c r="F14" i="507"/>
  <c r="G14" i="507"/>
  <c r="I14" i="507" s="1" a="1"/>
  <c r="I14" i="507" s="1"/>
  <c r="J14" i="507"/>
  <c r="A15" i="507"/>
  <c r="B15" i="507"/>
  <c r="C15" i="507"/>
  <c r="D15" i="507"/>
  <c r="E15" i="507"/>
  <c r="G15" i="507" s="1"/>
  <c r="I15" i="507" s="1" a="1"/>
  <c r="I15" i="507" s="1"/>
  <c r="F15" i="507"/>
  <c r="J15" i="507"/>
  <c r="A16" i="507"/>
  <c r="B16" i="507"/>
  <c r="C16" i="507"/>
  <c r="D16" i="507"/>
  <c r="E16" i="507"/>
  <c r="F16" i="507" s="1"/>
  <c r="J16" i="507"/>
  <c r="A17" i="507"/>
  <c r="B17" i="507"/>
  <c r="C17" i="507"/>
  <c r="D17" i="507"/>
  <c r="E17" i="507"/>
  <c r="F17" i="507"/>
  <c r="G17" i="507"/>
  <c r="I17" i="507" a="1"/>
  <c r="I17" i="507" s="1"/>
  <c r="J17" i="507"/>
  <c r="A18" i="507"/>
  <c r="B18" i="507"/>
  <c r="C18" i="507"/>
  <c r="D18" i="507"/>
  <c r="E18" i="507"/>
  <c r="F18" i="507" s="1"/>
  <c r="G18" i="507"/>
  <c r="I18" i="507" s="1" a="1"/>
  <c r="I18" i="507" s="1"/>
  <c r="J18" i="507"/>
  <c r="A19" i="507"/>
  <c r="B19" i="507"/>
  <c r="C19" i="507"/>
  <c r="D19" i="507"/>
  <c r="E19" i="507"/>
  <c r="F19" i="507"/>
  <c r="G19" i="507"/>
  <c r="I19" i="507" s="1" a="1"/>
  <c r="I19" i="507" s="1"/>
  <c r="J19" i="507"/>
  <c r="A20" i="507"/>
  <c r="B20" i="507"/>
  <c r="C20" i="507"/>
  <c r="D20" i="507"/>
  <c r="E20" i="507"/>
  <c r="G20" i="507" s="1"/>
  <c r="I20" i="507" s="1" a="1"/>
  <c r="I20" i="507" s="1"/>
  <c r="F20" i="507"/>
  <c r="J20" i="507"/>
  <c r="A21" i="507"/>
  <c r="B21" i="507"/>
  <c r="C21" i="507"/>
  <c r="D21" i="507"/>
  <c r="E21" i="507"/>
  <c r="F21" i="507" s="1"/>
  <c r="J21" i="507"/>
  <c r="A22" i="507"/>
  <c r="B22" i="507"/>
  <c r="C22" i="507"/>
  <c r="D22" i="507"/>
  <c r="E22" i="507"/>
  <c r="F22" i="507" s="1"/>
  <c r="G22" i="507"/>
  <c r="I22" i="507" a="1"/>
  <c r="I22" i="507"/>
  <c r="J22" i="507"/>
  <c r="K22" i="507"/>
  <c r="L22" i="507" s="1"/>
  <c r="A23" i="507"/>
  <c r="B23" i="507"/>
  <c r="C23" i="507"/>
  <c r="D23" i="507"/>
  <c r="E23" i="507"/>
  <c r="F23" i="507"/>
  <c r="G23" i="507"/>
  <c r="I23" i="507" a="1"/>
  <c r="I23" i="507"/>
  <c r="J23" i="507"/>
  <c r="K23" i="507"/>
  <c r="L23" i="507" s="1"/>
  <c r="A24" i="507"/>
  <c r="B24" i="507"/>
  <c r="C24" i="507"/>
  <c r="D24" i="507"/>
  <c r="E24" i="507"/>
  <c r="F24" i="507"/>
  <c r="G24" i="507"/>
  <c r="I24" i="507" a="1"/>
  <c r="I24" i="507"/>
  <c r="K24" i="507" s="1"/>
  <c r="J24" i="507"/>
  <c r="A25" i="507"/>
  <c r="B25" i="507"/>
  <c r="C25" i="507"/>
  <c r="D25" i="507"/>
  <c r="E25" i="507"/>
  <c r="F25" i="507"/>
  <c r="G25" i="507"/>
  <c r="I25" i="507" a="1"/>
  <c r="I25" i="507"/>
  <c r="K25" i="507" s="1"/>
  <c r="J25" i="507"/>
  <c r="A26" i="507"/>
  <c r="B26" i="507"/>
  <c r="C26" i="507"/>
  <c r="D26" i="507"/>
  <c r="E26" i="507"/>
  <c r="F26" i="507"/>
  <c r="G26" i="507"/>
  <c r="I26" i="507" a="1"/>
  <c r="I26" i="507" s="1"/>
  <c r="J26" i="507"/>
  <c r="A27" i="507"/>
  <c r="B27" i="507"/>
  <c r="C27" i="507"/>
  <c r="D27" i="507"/>
  <c r="E27" i="507"/>
  <c r="F27" i="507"/>
  <c r="G27" i="507"/>
  <c r="I27" i="507" s="1" a="1"/>
  <c r="I27" i="507" s="1"/>
  <c r="J27" i="507"/>
  <c r="A28" i="507"/>
  <c r="B28" i="507"/>
  <c r="C28" i="507"/>
  <c r="D28" i="507"/>
  <c r="E28" i="507"/>
  <c r="F28" i="507"/>
  <c r="G28" i="507"/>
  <c r="I28" i="507" s="1" a="1"/>
  <c r="I28" i="507" s="1"/>
  <c r="J28" i="507"/>
  <c r="A29" i="507"/>
  <c r="B29" i="507"/>
  <c r="C29" i="507"/>
  <c r="D29" i="507"/>
  <c r="E29" i="507"/>
  <c r="G29" i="507" s="1"/>
  <c r="I29" i="507" s="1" a="1"/>
  <c r="I29" i="507" s="1"/>
  <c r="F29" i="507"/>
  <c r="J29" i="507"/>
  <c r="A30" i="507"/>
  <c r="B30" i="507"/>
  <c r="C30" i="507"/>
  <c r="D30" i="507"/>
  <c r="E30" i="507"/>
  <c r="F30" i="507" s="1"/>
  <c r="J30" i="507"/>
  <c r="A31" i="507"/>
  <c r="B31" i="507"/>
  <c r="C31" i="507"/>
  <c r="D31" i="507"/>
  <c r="E31" i="507"/>
  <c r="F31" i="507"/>
  <c r="G31" i="507"/>
  <c r="I31" i="507" a="1"/>
  <c r="I31" i="507" s="1"/>
  <c r="J31" i="507"/>
  <c r="A32" i="507"/>
  <c r="B32" i="507"/>
  <c r="C32" i="507"/>
  <c r="D32" i="507"/>
  <c r="E32" i="507"/>
  <c r="F32" i="507"/>
  <c r="G32" i="507"/>
  <c r="I32" i="507" s="1" a="1"/>
  <c r="I32" i="507" s="1"/>
  <c r="J32" i="507"/>
  <c r="A33" i="507"/>
  <c r="B33" i="507"/>
  <c r="C33" i="507"/>
  <c r="D33" i="507"/>
  <c r="E33" i="507"/>
  <c r="F33" i="507"/>
  <c r="G33" i="507"/>
  <c r="I33" i="507" s="1" a="1"/>
  <c r="I33" i="507" s="1"/>
  <c r="J33" i="507"/>
  <c r="A34" i="507"/>
  <c r="B34" i="507"/>
  <c r="C34" i="507"/>
  <c r="D34" i="507"/>
  <c r="E34" i="507"/>
  <c r="G34" i="507" s="1"/>
  <c r="I34" i="507" s="1" a="1"/>
  <c r="I34" i="507" s="1"/>
  <c r="F34" i="507"/>
  <c r="J34" i="507"/>
  <c r="A35" i="507"/>
  <c r="B35" i="507"/>
  <c r="C35" i="507"/>
  <c r="D35" i="507"/>
  <c r="E35" i="507"/>
  <c r="F35" i="507" s="1"/>
  <c r="J35" i="507"/>
  <c r="A36" i="507"/>
  <c r="B36" i="507"/>
  <c r="C36" i="507"/>
  <c r="D36" i="507"/>
  <c r="E36" i="507"/>
  <c r="F36" i="507" s="1"/>
  <c r="G36" i="507"/>
  <c r="I36" i="507" a="1"/>
  <c r="I36" i="507"/>
  <c r="J36" i="507"/>
  <c r="K36" i="507"/>
  <c r="L36" i="507" s="1"/>
  <c r="A37" i="507"/>
  <c r="B37" i="507"/>
  <c r="C37" i="507"/>
  <c r="D37" i="507"/>
  <c r="E37" i="507"/>
  <c r="F37" i="507"/>
  <c r="G37" i="507"/>
  <c r="I37" i="507" a="1"/>
  <c r="I37" i="507"/>
  <c r="J37" i="507"/>
  <c r="K37" i="507"/>
  <c r="L37" i="507" s="1"/>
  <c r="A38" i="507"/>
  <c r="B38" i="507"/>
  <c r="C38" i="507"/>
  <c r="D38" i="507"/>
  <c r="E38" i="507"/>
  <c r="F38" i="507"/>
  <c r="G38" i="507"/>
  <c r="I38" i="507" a="1"/>
  <c r="I38" i="507"/>
  <c r="K38" i="507" s="1"/>
  <c r="J38" i="507"/>
  <c r="A39" i="507"/>
  <c r="B39" i="507"/>
  <c r="C39" i="507"/>
  <c r="D39" i="507"/>
  <c r="E39" i="507"/>
  <c r="F39" i="507"/>
  <c r="G39" i="507"/>
  <c r="I39" i="507" a="1"/>
  <c r="I39" i="507"/>
  <c r="K39" i="507" s="1"/>
  <c r="J39" i="507"/>
  <c r="A40" i="507"/>
  <c r="B40" i="507"/>
  <c r="C40" i="507"/>
  <c r="D40" i="507"/>
  <c r="E40" i="507"/>
  <c r="F40" i="507"/>
  <c r="G40" i="507"/>
  <c r="I40" i="507" a="1"/>
  <c r="I40" i="507" s="1"/>
  <c r="J40" i="507"/>
  <c r="A41" i="507"/>
  <c r="B41" i="507"/>
  <c r="C41" i="507"/>
  <c r="D41" i="507"/>
  <c r="E41" i="507"/>
  <c r="F41" i="507"/>
  <c r="G41" i="507"/>
  <c r="I41" i="507" s="1" a="1"/>
  <c r="I41" i="507" s="1"/>
  <c r="J41" i="507"/>
  <c r="A42" i="507"/>
  <c r="B42" i="507"/>
  <c r="C42" i="507"/>
  <c r="D42" i="507"/>
  <c r="E42" i="507"/>
  <c r="F42" i="507"/>
  <c r="G42" i="507"/>
  <c r="I42" i="507" s="1" a="1"/>
  <c r="I42" i="507" s="1"/>
  <c r="J42" i="507"/>
  <c r="A43" i="507"/>
  <c r="B43" i="507"/>
  <c r="C43" i="507"/>
  <c r="D43" i="507"/>
  <c r="E43" i="507"/>
  <c r="G43" i="507" s="1"/>
  <c r="I43" i="507" s="1" a="1"/>
  <c r="I43" i="507" s="1"/>
  <c r="F43" i="507"/>
  <c r="J43" i="507"/>
  <c r="A44" i="507"/>
  <c r="B44" i="507"/>
  <c r="C44" i="507"/>
  <c r="D44" i="507"/>
  <c r="E44" i="507"/>
  <c r="F44" i="507" s="1"/>
  <c r="J44" i="507"/>
  <c r="A45" i="507"/>
  <c r="B45" i="507"/>
  <c r="C45" i="507"/>
  <c r="D45" i="507"/>
  <c r="E45" i="507"/>
  <c r="F45" i="507"/>
  <c r="G45" i="507"/>
  <c r="I45" i="507" a="1"/>
  <c r="I45" i="507" s="1"/>
  <c r="J45" i="507"/>
  <c r="A46" i="507"/>
  <c r="B46" i="507"/>
  <c r="C46" i="507"/>
  <c r="D46" i="507"/>
  <c r="E46" i="507"/>
  <c r="F46" i="507"/>
  <c r="G46" i="507"/>
  <c r="I46" i="507" s="1" a="1"/>
  <c r="I46" i="507" s="1"/>
  <c r="J46" i="507"/>
  <c r="A47" i="507"/>
  <c r="B47" i="507"/>
  <c r="C47" i="507"/>
  <c r="D47" i="507"/>
  <c r="E47" i="507"/>
  <c r="F47" i="507"/>
  <c r="G47" i="507"/>
  <c r="I47" i="507" s="1" a="1"/>
  <c r="I47" i="507" s="1"/>
  <c r="J47" i="507"/>
  <c r="A48" i="507"/>
  <c r="B48" i="507"/>
  <c r="C48" i="507"/>
  <c r="D48" i="507"/>
  <c r="E48" i="507"/>
  <c r="G48" i="507" s="1"/>
  <c r="I48" i="507" s="1" a="1"/>
  <c r="I48" i="507" s="1"/>
  <c r="F48" i="507"/>
  <c r="J48" i="507"/>
  <c r="A49" i="507"/>
  <c r="B49" i="507"/>
  <c r="C49" i="507"/>
  <c r="D49" i="507"/>
  <c r="E49" i="507"/>
  <c r="F49" i="507" s="1"/>
  <c r="J49" i="507"/>
  <c r="A50" i="507"/>
  <c r="B50" i="507"/>
  <c r="C50" i="507"/>
  <c r="D50" i="507"/>
  <c r="E50" i="507"/>
  <c r="F50" i="507" s="1"/>
  <c r="G50" i="507"/>
  <c r="I50" i="507" a="1"/>
  <c r="I50" i="507"/>
  <c r="J50" i="507"/>
  <c r="K50" i="507"/>
  <c r="L50" i="507" s="1"/>
  <c r="A51" i="507"/>
  <c r="B51" i="507"/>
  <c r="C51" i="507"/>
  <c r="D51" i="507"/>
  <c r="E51" i="507"/>
  <c r="F51" i="507"/>
  <c r="G51" i="507"/>
  <c r="I51" i="507" a="1"/>
  <c r="I51" i="507"/>
  <c r="J51" i="507"/>
  <c r="K51" i="507"/>
  <c r="L51" i="507" s="1"/>
  <c r="A52" i="507"/>
  <c r="B52" i="507"/>
  <c r="C52" i="507"/>
  <c r="D52" i="507"/>
  <c r="E52" i="507"/>
  <c r="F52" i="507"/>
  <c r="G52" i="507"/>
  <c r="I52" i="507" a="1"/>
  <c r="I52" i="507"/>
  <c r="K52" i="507" s="1"/>
  <c r="J52" i="507"/>
  <c r="A53" i="507"/>
  <c r="B53" i="507"/>
  <c r="C53" i="507"/>
  <c r="D53" i="507"/>
  <c r="E53" i="507"/>
  <c r="F53" i="507"/>
  <c r="G53" i="507"/>
  <c r="I53" i="507" a="1"/>
  <c r="I53" i="507"/>
  <c r="J53" i="507"/>
  <c r="A54" i="507"/>
  <c r="B54" i="507"/>
  <c r="C54" i="507"/>
  <c r="D54" i="507"/>
  <c r="E54" i="507"/>
  <c r="F54" i="507"/>
  <c r="G54" i="507"/>
  <c r="I54" i="507" a="1"/>
  <c r="I54" i="507" s="1"/>
  <c r="J54" i="507"/>
  <c r="A55" i="507"/>
  <c r="B55" i="507"/>
  <c r="C55" i="507"/>
  <c r="D55" i="507"/>
  <c r="E55" i="507"/>
  <c r="F55" i="507"/>
  <c r="G55" i="507"/>
  <c r="I55" i="507" s="1" a="1"/>
  <c r="I55" i="507" s="1"/>
  <c r="J55" i="507"/>
  <c r="A56" i="507"/>
  <c r="B56" i="507"/>
  <c r="C56" i="507"/>
  <c r="D56" i="507"/>
  <c r="E56" i="507"/>
  <c r="F56" i="507"/>
  <c r="G56" i="507"/>
  <c r="I56" i="507" s="1" a="1"/>
  <c r="I56" i="507" s="1"/>
  <c r="J56" i="507"/>
  <c r="A57" i="507"/>
  <c r="B57" i="507"/>
  <c r="C57" i="507"/>
  <c r="D57" i="507"/>
  <c r="E57" i="507"/>
  <c r="G57" i="507" s="1"/>
  <c r="I57" i="507" s="1" a="1"/>
  <c r="I57" i="507" s="1"/>
  <c r="F57" i="507"/>
  <c r="J57" i="507"/>
  <c r="A58" i="507"/>
  <c r="B58" i="507"/>
  <c r="C58" i="507"/>
  <c r="D58" i="507"/>
  <c r="E58" i="507"/>
  <c r="F58" i="507" s="1"/>
  <c r="J58" i="507"/>
  <c r="A59" i="507"/>
  <c r="B59" i="507"/>
  <c r="C59" i="507"/>
  <c r="D59" i="507"/>
  <c r="E59" i="507"/>
  <c r="F59" i="507"/>
  <c r="G59" i="507"/>
  <c r="I59" i="507" a="1"/>
  <c r="I59" i="507" s="1"/>
  <c r="J59" i="507"/>
  <c r="A60" i="507"/>
  <c r="B60" i="507"/>
  <c r="C60" i="507"/>
  <c r="D60" i="507"/>
  <c r="E60" i="507"/>
  <c r="F60" i="507"/>
  <c r="G60" i="507"/>
  <c r="I60" i="507" s="1" a="1"/>
  <c r="I60" i="507" s="1"/>
  <c r="J60" i="507"/>
  <c r="A61" i="507"/>
  <c r="B61" i="507"/>
  <c r="C61" i="507"/>
  <c r="D61" i="507"/>
  <c r="E61" i="507"/>
  <c r="F61" i="507"/>
  <c r="G61" i="507"/>
  <c r="I61" i="507" s="1" a="1"/>
  <c r="I61" i="507" s="1"/>
  <c r="J61" i="507"/>
  <c r="A62" i="507"/>
  <c r="B62" i="507"/>
  <c r="C62" i="507"/>
  <c r="D62" i="507"/>
  <c r="E62" i="507"/>
  <c r="G62" i="507" s="1"/>
  <c r="I62" i="507" s="1" a="1"/>
  <c r="I62" i="507" s="1"/>
  <c r="F62" i="507"/>
  <c r="J62" i="507"/>
  <c r="D3" i="507"/>
  <c r="D4" i="507"/>
  <c r="L8" i="507" l="1"/>
  <c r="N8" i="507"/>
  <c r="N50" i="507"/>
  <c r="N36" i="507"/>
  <c r="N22" i="507"/>
  <c r="N9" i="507"/>
  <c r="N51" i="507"/>
  <c r="N37" i="507"/>
  <c r="N23" i="507"/>
  <c r="K11" i="507"/>
  <c r="K57" i="507"/>
  <c r="K43" i="507"/>
  <c r="K29" i="507"/>
  <c r="K13" i="507"/>
  <c r="K55" i="507"/>
  <c r="K41" i="507"/>
  <c r="K27" i="507"/>
  <c r="L10" i="507"/>
  <c r="K62" i="507"/>
  <c r="K34" i="507"/>
  <c r="L24" i="507"/>
  <c r="N24" i="507" s="1"/>
  <c r="K46" i="507"/>
  <c r="K18" i="507"/>
  <c r="L39" i="507"/>
  <c r="K14" i="507"/>
  <c r="K28" i="507"/>
  <c r="K61" i="507"/>
  <c r="K47" i="507"/>
  <c r="K33" i="507"/>
  <c r="K19" i="507"/>
  <c r="K12" i="507"/>
  <c r="K48" i="507"/>
  <c r="L38" i="507"/>
  <c r="N38" i="507" s="1"/>
  <c r="L25" i="507"/>
  <c r="N25" i="507" s="1"/>
  <c r="K54" i="507"/>
  <c r="K40" i="507"/>
  <c r="K26" i="507"/>
  <c r="K20" i="507"/>
  <c r="K32" i="507"/>
  <c r="K56" i="507"/>
  <c r="K59" i="507"/>
  <c r="K45" i="507"/>
  <c r="K15" i="507"/>
  <c r="L52" i="507"/>
  <c r="K60" i="507"/>
  <c r="K42" i="507"/>
  <c r="K17" i="507"/>
  <c r="K31" i="507"/>
  <c r="G49" i="507"/>
  <c r="I49" i="507" s="1" a="1"/>
  <c r="I49" i="507" s="1"/>
  <c r="G35" i="507"/>
  <c r="I35" i="507" s="1" a="1"/>
  <c r="I35" i="507" s="1"/>
  <c r="G21" i="507"/>
  <c r="I21" i="507" s="1" a="1"/>
  <c r="I21" i="507" s="1"/>
  <c r="G7" i="507"/>
  <c r="I7" i="507" s="1" a="1"/>
  <c r="I7" i="507" s="1"/>
  <c r="N10" i="507"/>
  <c r="K53" i="507"/>
  <c r="G16" i="507"/>
  <c r="I16" i="507" s="1" a="1"/>
  <c r="I16" i="507" s="1"/>
  <c r="G58" i="507"/>
  <c r="I58" i="507" s="1" a="1"/>
  <c r="I58" i="507" s="1"/>
  <c r="G44" i="507"/>
  <c r="I44" i="507" s="1" a="1"/>
  <c r="I44" i="507" s="1"/>
  <c r="G30" i="507"/>
  <c r="I30" i="507" s="1" a="1"/>
  <c r="I30" i="507" s="1"/>
  <c r="L11" i="507" l="1"/>
  <c r="N11" i="507" s="1"/>
  <c r="K49" i="507"/>
  <c r="L19" i="507"/>
  <c r="N19" i="507" s="1"/>
  <c r="L27" i="507"/>
  <c r="N27" i="507" s="1"/>
  <c r="N39" i="507"/>
  <c r="L15" i="507"/>
  <c r="N15" i="507" s="1"/>
  <c r="L40" i="507"/>
  <c r="N40" i="507" s="1"/>
  <c r="L18" i="507"/>
  <c r="N18" i="507" s="1"/>
  <c r="L12" i="507"/>
  <c r="L45" i="507"/>
  <c r="L41" i="507"/>
  <c r="N41" i="507" s="1"/>
  <c r="L54" i="507"/>
  <c r="N54" i="507" s="1"/>
  <c r="L55" i="507"/>
  <c r="N55" i="507" s="1"/>
  <c r="L59" i="507"/>
  <c r="N59" i="507" s="1"/>
  <c r="L47" i="507"/>
  <c r="N47" i="507" s="1"/>
  <c r="L61" i="507"/>
  <c r="L13" i="507"/>
  <c r="N13" i="507" s="1"/>
  <c r="L17" i="507"/>
  <c r="N17" i="507" s="1"/>
  <c r="L56" i="507"/>
  <c r="N56" i="507" s="1"/>
  <c r="L34" i="507"/>
  <c r="N34" i="507" s="1"/>
  <c r="K44" i="507"/>
  <c r="L26" i="507"/>
  <c r="K7" i="507"/>
  <c r="L62" i="507"/>
  <c r="N62" i="507" s="1"/>
  <c r="N45" i="507"/>
  <c r="L31" i="507"/>
  <c r="N31" i="507"/>
  <c r="L32" i="507"/>
  <c r="N32" i="507" s="1"/>
  <c r="K21" i="507"/>
  <c r="L60" i="507"/>
  <c r="N60" i="507" s="1"/>
  <c r="L48" i="507"/>
  <c r="N48" i="507" s="1"/>
  <c r="L43" i="507"/>
  <c r="N43" i="507" s="1"/>
  <c r="L33" i="507"/>
  <c r="N52" i="507"/>
  <c r="K30" i="507"/>
  <c r="L20" i="507"/>
  <c r="L14" i="507"/>
  <c r="N14" i="507" s="1"/>
  <c r="K58" i="507"/>
  <c r="K16" i="507"/>
  <c r="L46" i="507"/>
  <c r="N46" i="507" s="1"/>
  <c r="L53" i="507"/>
  <c r="N53" i="507" s="1"/>
  <c r="L29" i="507"/>
  <c r="N29" i="507" s="1"/>
  <c r="L42" i="507"/>
  <c r="N42" i="507" s="1"/>
  <c r="L28" i="507"/>
  <c r="N28" i="507" s="1"/>
  <c r="K35" i="507"/>
  <c r="N26" i="507"/>
  <c r="N12" i="507"/>
  <c r="L57" i="507"/>
  <c r="N57" i="507" s="1"/>
  <c r="N33" i="507" l="1"/>
  <c r="E66" i="507"/>
  <c r="N61" i="507"/>
  <c r="L58" i="507"/>
  <c r="N58" i="507" s="1"/>
  <c r="L49" i="507"/>
  <c r="N49" i="507" s="1"/>
  <c r="L16" i="507"/>
  <c r="N16" i="507" s="1"/>
  <c r="N20" i="507"/>
  <c r="L21" i="507"/>
  <c r="N21" i="507" s="1"/>
  <c r="L44" i="507"/>
  <c r="N44" i="507" s="1"/>
  <c r="L7" i="507"/>
  <c r="L35" i="507"/>
  <c r="N35" i="507" s="1"/>
  <c r="L30" i="507"/>
  <c r="N30" i="507" s="1"/>
  <c r="N7" i="507" l="1"/>
  <c r="E65" i="507"/>
  <c r="E67" i="507" s="1"/>
  <c r="B59" i="376" l="1"/>
  <c r="C57" i="376"/>
  <c r="E57" i="376"/>
  <c r="G57" i="376"/>
  <c r="A34" i="376"/>
  <c r="C34" i="376" s="1"/>
  <c r="E34" i="376"/>
  <c r="A35" i="376"/>
  <c r="C35" i="376"/>
  <c r="G35" i="376" s="1"/>
  <c r="E35" i="376"/>
  <c r="A36" i="376"/>
  <c r="C36" i="376"/>
  <c r="G36" i="376" s="1"/>
  <c r="E36" i="376"/>
  <c r="A37" i="376"/>
  <c r="E37" i="376" s="1"/>
  <c r="C37" i="376"/>
  <c r="A38" i="376"/>
  <c r="E38" i="376" s="1"/>
  <c r="C38" i="376"/>
  <c r="G38" i="376" s="1"/>
  <c r="A39" i="376"/>
  <c r="C39" i="376" s="1"/>
  <c r="A40" i="376"/>
  <c r="C40" i="376" s="1"/>
  <c r="A41" i="376"/>
  <c r="C41" i="376" s="1"/>
  <c r="E41" i="376"/>
  <c r="A42" i="376"/>
  <c r="C42" i="376"/>
  <c r="G42" i="376" s="1"/>
  <c r="E42" i="376"/>
  <c r="A43" i="376"/>
  <c r="C43" i="376"/>
  <c r="E43" i="376"/>
  <c r="A44" i="376"/>
  <c r="E44" i="376" s="1"/>
  <c r="C44" i="376"/>
  <c r="A45" i="376"/>
  <c r="E45" i="376" s="1"/>
  <c r="C45" i="376"/>
  <c r="A46" i="376"/>
  <c r="C46" i="376" s="1"/>
  <c r="A47" i="376"/>
  <c r="E47" i="376" s="1"/>
  <c r="A48" i="376"/>
  <c r="C48" i="376" s="1"/>
  <c r="E48" i="376"/>
  <c r="A49" i="376"/>
  <c r="C49" i="376"/>
  <c r="G49" i="376" s="1"/>
  <c r="E49" i="376"/>
  <c r="A50" i="376"/>
  <c r="C50" i="376"/>
  <c r="E50" i="376"/>
  <c r="A51" i="376"/>
  <c r="E51" i="376" s="1"/>
  <c r="C51" i="376"/>
  <c r="G51" i="376" s="1"/>
  <c r="A52" i="376"/>
  <c r="E52" i="376" s="1"/>
  <c r="C52" i="376"/>
  <c r="A53" i="376"/>
  <c r="C53" i="376" s="1"/>
  <c r="A54" i="376"/>
  <c r="C54" i="376" s="1"/>
  <c r="A55" i="376"/>
  <c r="C55" i="376" s="1"/>
  <c r="E55" i="376"/>
  <c r="A56" i="376"/>
  <c r="C56" i="376"/>
  <c r="G56" i="376" s="1"/>
  <c r="E56" i="376"/>
  <c r="B29" i="376"/>
  <c r="B30" i="376"/>
  <c r="B4" i="376" a="1"/>
  <c r="B4" i="376" s="1"/>
  <c r="G4" i="376"/>
  <c r="I4" i="376"/>
  <c r="O4" i="376" s="1"/>
  <c r="J4" i="376"/>
  <c r="K4" i="376" a="1"/>
  <c r="K4" i="376" s="1"/>
  <c r="L4" i="376"/>
  <c r="Q4" i="376"/>
  <c r="R4" i="376"/>
  <c r="B5" i="376" a="1"/>
  <c r="B5" i="376" s="1"/>
  <c r="G5" i="376"/>
  <c r="H35" i="507" s="1"/>
  <c r="I5" i="376"/>
  <c r="O5" i="376" s="1"/>
  <c r="J5" i="376"/>
  <c r="K5" i="376" a="1"/>
  <c r="K5" i="376" s="1"/>
  <c r="L5" i="376"/>
  <c r="Q5" i="376"/>
  <c r="R5" i="376"/>
  <c r="B6" i="376" a="1"/>
  <c r="B6" i="376"/>
  <c r="F6" i="376" s="1"/>
  <c r="G6" i="376"/>
  <c r="I6" i="376"/>
  <c r="J6" i="376"/>
  <c r="K6" i="376" a="1"/>
  <c r="K6" i="376" s="1"/>
  <c r="L6" i="376"/>
  <c r="N6" i="376" a="1"/>
  <c r="N6" i="376"/>
  <c r="Q6" i="376"/>
  <c r="R6" i="376"/>
  <c r="B7" i="376" a="1"/>
  <c r="B7" i="376" s="1"/>
  <c r="G7" i="376"/>
  <c r="I7" i="376"/>
  <c r="O7" i="376" s="1"/>
  <c r="J7" i="376"/>
  <c r="K7" i="376" a="1"/>
  <c r="K7" i="376" s="1"/>
  <c r="L7" i="376"/>
  <c r="Q7" i="376"/>
  <c r="R7" i="376"/>
  <c r="B8" i="376" a="1"/>
  <c r="B8" i="376"/>
  <c r="C8" i="376" s="1" a="1"/>
  <c r="C8" i="376" s="1"/>
  <c r="G8" i="376"/>
  <c r="I8" i="376"/>
  <c r="O8" i="376" s="1"/>
  <c r="J8" i="376"/>
  <c r="K8" i="376" a="1"/>
  <c r="K8" i="376" s="1"/>
  <c r="L8" i="376"/>
  <c r="Q8" i="376"/>
  <c r="R8" i="376"/>
  <c r="B9" i="376" a="1"/>
  <c r="B9" i="376"/>
  <c r="C9" i="376" a="1"/>
  <c r="C9" i="376" s="1"/>
  <c r="G9" i="376"/>
  <c r="I9" i="376"/>
  <c r="O9" i="376" s="1"/>
  <c r="J9" i="376"/>
  <c r="K9" i="376" a="1"/>
  <c r="K9" i="376" s="1"/>
  <c r="L9" i="376"/>
  <c r="N9" i="376" a="1"/>
  <c r="N9" i="376"/>
  <c r="Q9" i="376"/>
  <c r="R9" i="376"/>
  <c r="B10" i="376" a="1"/>
  <c r="B10" i="376"/>
  <c r="C10" i="376" s="1" a="1"/>
  <c r="C10" i="376" s="1"/>
  <c r="F10" i="376"/>
  <c r="G10" i="376"/>
  <c r="I10" i="376"/>
  <c r="J10" i="376"/>
  <c r="K10" i="376" a="1"/>
  <c r="K10" i="376" s="1"/>
  <c r="L10" i="376"/>
  <c r="N10" i="376" a="1"/>
  <c r="N10" i="376" s="1"/>
  <c r="Q10" i="376"/>
  <c r="R10" i="376"/>
  <c r="B11" i="376" a="1"/>
  <c r="B11" i="376"/>
  <c r="C11" i="376" s="1" a="1"/>
  <c r="C11" i="376" s="1"/>
  <c r="G11" i="376"/>
  <c r="H19" i="507" s="1"/>
  <c r="I11" i="376"/>
  <c r="O11" i="376" s="1"/>
  <c r="J11" i="376"/>
  <c r="K11" i="376" a="1"/>
  <c r="K11" i="376" s="1"/>
  <c r="L11" i="376"/>
  <c r="N11" i="376" a="1"/>
  <c r="N11" i="376" s="1"/>
  <c r="Q11" i="376"/>
  <c r="R11" i="376"/>
  <c r="B12" i="376" a="1"/>
  <c r="B12" i="376" s="1"/>
  <c r="G12" i="376"/>
  <c r="I12" i="376"/>
  <c r="O12" i="376" s="1"/>
  <c r="J12" i="376"/>
  <c r="K12" i="376" a="1"/>
  <c r="K12" i="376" s="1"/>
  <c r="L12" i="376"/>
  <c r="Q12" i="376"/>
  <c r="R12" i="376"/>
  <c r="B13" i="376" a="1"/>
  <c r="B13" i="376"/>
  <c r="F13" i="376" s="1"/>
  <c r="G13" i="376"/>
  <c r="I13" i="376"/>
  <c r="J13" i="376"/>
  <c r="K13" i="376" a="1"/>
  <c r="K13" i="376" s="1"/>
  <c r="L13" i="376"/>
  <c r="N13" i="376" a="1"/>
  <c r="N13" i="376"/>
  <c r="Q13" i="376"/>
  <c r="R13" i="376"/>
  <c r="B14" i="376" a="1"/>
  <c r="B14" i="376"/>
  <c r="C14" i="376" s="1" a="1"/>
  <c r="C14" i="376" s="1"/>
  <c r="F14" i="376"/>
  <c r="G14" i="376"/>
  <c r="I14" i="376"/>
  <c r="O14" i="376" s="1"/>
  <c r="J14" i="376"/>
  <c r="K14" i="376" a="1"/>
  <c r="K14" i="376" s="1"/>
  <c r="L14" i="376"/>
  <c r="N14" i="376" a="1"/>
  <c r="N14" i="376" s="1"/>
  <c r="Q14" i="376"/>
  <c r="R14" i="376"/>
  <c r="B15" i="376" a="1"/>
  <c r="B15" i="376"/>
  <c r="C15" i="376" s="1" a="1"/>
  <c r="C15" i="376" s="1"/>
  <c r="G15" i="376"/>
  <c r="H56" i="507" s="1"/>
  <c r="I15" i="376"/>
  <c r="O15" i="376" s="1"/>
  <c r="J15" i="376"/>
  <c r="K15" i="376" a="1"/>
  <c r="K15" i="376" s="1"/>
  <c r="L15" i="376"/>
  <c r="Q15" i="376"/>
  <c r="R15" i="376"/>
  <c r="B16" i="376" a="1"/>
  <c r="B16" i="376"/>
  <c r="C16" i="376" a="1"/>
  <c r="C16" i="376" s="1"/>
  <c r="G16" i="376"/>
  <c r="H27" i="507" s="1"/>
  <c r="I16" i="376"/>
  <c r="O16" i="376" s="1"/>
  <c r="J16" i="376"/>
  <c r="K16" i="376" a="1"/>
  <c r="K16" i="376" s="1"/>
  <c r="L16" i="376"/>
  <c r="N16" i="376" a="1"/>
  <c r="N16" i="376"/>
  <c r="Q16" i="376"/>
  <c r="R16" i="376"/>
  <c r="B17" i="376" a="1"/>
  <c r="B17" i="376"/>
  <c r="C17" i="376" s="1" a="1"/>
  <c r="C17" i="376" s="1"/>
  <c r="F17" i="376"/>
  <c r="G17" i="376"/>
  <c r="H57" i="507" s="1"/>
  <c r="I17" i="376"/>
  <c r="J17" i="376"/>
  <c r="K17" i="376" a="1"/>
  <c r="K17" i="376" s="1"/>
  <c r="L17" i="376"/>
  <c r="N17" i="376" a="1"/>
  <c r="N17" i="376" s="1"/>
  <c r="Q17" i="376"/>
  <c r="R17" i="376"/>
  <c r="B18" i="376" a="1"/>
  <c r="B18" i="376"/>
  <c r="C18" i="376" s="1" a="1"/>
  <c r="C18" i="376" s="1"/>
  <c r="G18" i="376"/>
  <c r="I18" i="376"/>
  <c r="O18" i="376" s="1"/>
  <c r="J18" i="376"/>
  <c r="K18" i="376" a="1"/>
  <c r="K18" i="376" s="1"/>
  <c r="L18" i="376"/>
  <c r="Q18" i="376"/>
  <c r="R18" i="376"/>
  <c r="B19" i="376" a="1"/>
  <c r="B19" i="376" s="1"/>
  <c r="G19" i="376"/>
  <c r="H58" i="507" s="1"/>
  <c r="I19" i="376"/>
  <c r="O19" i="376" s="1"/>
  <c r="J19" i="376"/>
  <c r="K19" i="376" a="1"/>
  <c r="K19" i="376" s="1"/>
  <c r="L19" i="376"/>
  <c r="Q19" i="376"/>
  <c r="R19" i="376"/>
  <c r="B20" i="376" a="1"/>
  <c r="B20" i="376"/>
  <c r="F20" i="376" s="1"/>
  <c r="G20" i="376"/>
  <c r="I20" i="376"/>
  <c r="J20" i="376"/>
  <c r="K20" i="376" a="1"/>
  <c r="K20" i="376" s="1"/>
  <c r="L20" i="376"/>
  <c r="N20" i="376" a="1"/>
  <c r="N20" i="376"/>
  <c r="Q20" i="376"/>
  <c r="R20" i="376"/>
  <c r="B21" i="376" a="1"/>
  <c r="B21" i="376"/>
  <c r="C21" i="376" s="1" a="1"/>
  <c r="C21" i="376" s="1"/>
  <c r="F21" i="376"/>
  <c r="G21" i="376"/>
  <c r="H60" i="507" s="1"/>
  <c r="I21" i="376"/>
  <c r="J21" i="376"/>
  <c r="L21" i="376"/>
  <c r="N21" i="376" a="1"/>
  <c r="N21" i="376" s="1"/>
  <c r="Q21" i="376"/>
  <c r="R21" i="376"/>
  <c r="B22" i="376" a="1"/>
  <c r="B22" i="376" s="1"/>
  <c r="G22" i="376"/>
  <c r="H30" i="507" s="1"/>
  <c r="I22" i="376"/>
  <c r="O22" i="376" s="1"/>
  <c r="J22" i="376"/>
  <c r="K22" i="376" a="1"/>
  <c r="K22" i="376" s="1"/>
  <c r="L22" i="376"/>
  <c r="Q22" i="376"/>
  <c r="R22" i="376"/>
  <c r="B23" i="376" a="1"/>
  <c r="B23" i="376"/>
  <c r="C23" i="376" a="1"/>
  <c r="C23" i="376"/>
  <c r="G23" i="376"/>
  <c r="H31" i="507" s="1"/>
  <c r="I23" i="376"/>
  <c r="O23" i="376" s="1"/>
  <c r="J23" i="376"/>
  <c r="K23" i="376" a="1"/>
  <c r="K23" i="376" s="1"/>
  <c r="L23" i="376"/>
  <c r="N23" i="376" a="1"/>
  <c r="N23" i="376" s="1"/>
  <c r="Q23" i="376"/>
  <c r="R23" i="376"/>
  <c r="B24" i="376" a="1"/>
  <c r="B24" i="376"/>
  <c r="C24" i="376" s="1" a="1"/>
  <c r="C24" i="376" s="1"/>
  <c r="F24" i="376"/>
  <c r="G24" i="376"/>
  <c r="H61" i="507" s="1"/>
  <c r="I24" i="376"/>
  <c r="J24" i="376"/>
  <c r="K24" i="376" a="1"/>
  <c r="K24" i="376" s="1"/>
  <c r="L24" i="376"/>
  <c r="N24" i="376" a="1"/>
  <c r="N24" i="376" s="1"/>
  <c r="Q24" i="376"/>
  <c r="R24" i="376"/>
  <c r="B25" i="376" a="1"/>
  <c r="B25" i="376"/>
  <c r="C25" i="376" s="1" a="1"/>
  <c r="C25" i="376" s="1"/>
  <c r="G25" i="376"/>
  <c r="H32" i="507" s="1"/>
  <c r="I25" i="376"/>
  <c r="O25" i="376" s="1"/>
  <c r="J25" i="376"/>
  <c r="K25" i="376" a="1"/>
  <c r="K25" i="376" s="1"/>
  <c r="L25" i="376"/>
  <c r="N25" i="376" a="1"/>
  <c r="N25" i="376" s="1"/>
  <c r="Q25" i="376"/>
  <c r="R25" i="376"/>
  <c r="B26" i="376" a="1"/>
  <c r="B26" i="376" s="1"/>
  <c r="G26" i="376"/>
  <c r="H62" i="507" s="1"/>
  <c r="I26" i="376"/>
  <c r="O26" i="376" s="1"/>
  <c r="J26" i="376"/>
  <c r="K26" i="376" a="1"/>
  <c r="K26" i="376" s="1"/>
  <c r="L26" i="376"/>
  <c r="Q26" i="376"/>
  <c r="R26" i="376"/>
  <c r="DI3" i="498"/>
  <c r="DJ3" i="498"/>
  <c r="DI4" i="498"/>
  <c r="DJ4" i="498"/>
  <c r="DI5" i="498"/>
  <c r="DJ5" i="498"/>
  <c r="DI6" i="498"/>
  <c r="DJ6" i="498"/>
  <c r="DI7" i="498"/>
  <c r="DJ7" i="498"/>
  <c r="DI8" i="498"/>
  <c r="DJ8" i="498"/>
  <c r="DI9" i="498"/>
  <c r="DJ9" i="498"/>
  <c r="DI10" i="498"/>
  <c r="DJ10" i="498"/>
  <c r="DI11" i="498"/>
  <c r="DJ11" i="498"/>
  <c r="DI12" i="498"/>
  <c r="DJ12" i="498"/>
  <c r="DI13" i="498"/>
  <c r="DJ13" i="498"/>
  <c r="DI14" i="498"/>
  <c r="DJ14" i="498"/>
  <c r="DI15" i="498"/>
  <c r="DJ15" i="498"/>
  <c r="DI16" i="498"/>
  <c r="DJ16" i="498"/>
  <c r="DI17" i="498"/>
  <c r="DJ17" i="498"/>
  <c r="DI18" i="498"/>
  <c r="DJ18" i="498"/>
  <c r="DI19" i="498"/>
  <c r="DJ19" i="498"/>
  <c r="DI20" i="498"/>
  <c r="DJ20" i="498"/>
  <c r="DI21" i="498"/>
  <c r="DJ21" i="498"/>
  <c r="DI22" i="498"/>
  <c r="DJ22" i="498"/>
  <c r="DI23" i="498"/>
  <c r="DJ23" i="498"/>
  <c r="DI24" i="498"/>
  <c r="DJ24" i="498"/>
  <c r="DI25" i="498"/>
  <c r="DJ25" i="498"/>
  <c r="DI26" i="498"/>
  <c r="DJ26" i="498"/>
  <c r="DI27" i="498"/>
  <c r="DJ27" i="498"/>
  <c r="DI28" i="498"/>
  <c r="DJ28" i="498"/>
  <c r="DI29" i="498"/>
  <c r="DJ29" i="498"/>
  <c r="DI30" i="498"/>
  <c r="DJ30" i="498"/>
  <c r="DI31" i="498"/>
  <c r="DJ31" i="498"/>
  <c r="DI32" i="498"/>
  <c r="DJ32" i="498"/>
  <c r="DI33" i="498"/>
  <c r="DJ33" i="498"/>
  <c r="DI34" i="498"/>
  <c r="DJ34" i="498"/>
  <c r="DI35" i="498"/>
  <c r="DJ35" i="498"/>
  <c r="DI36" i="498"/>
  <c r="DJ36" i="498"/>
  <c r="DI37" i="498"/>
  <c r="DJ37" i="498"/>
  <c r="DI38" i="498"/>
  <c r="DJ38" i="498"/>
  <c r="DI39" i="498"/>
  <c r="DJ39" i="498"/>
  <c r="DI40" i="498"/>
  <c r="DJ40" i="498"/>
  <c r="DI41" i="498"/>
  <c r="DJ41" i="498"/>
  <c r="DI42" i="498"/>
  <c r="DJ42" i="498"/>
  <c r="DI43" i="498"/>
  <c r="DJ43" i="498"/>
  <c r="DI44" i="498"/>
  <c r="DJ44" i="498"/>
  <c r="DI45" i="498"/>
  <c r="DJ45" i="498"/>
  <c r="DI46" i="498"/>
  <c r="DJ46" i="498"/>
  <c r="DI47" i="498"/>
  <c r="DJ47" i="498"/>
  <c r="DI48" i="498"/>
  <c r="DJ48" i="498"/>
  <c r="DI49" i="498"/>
  <c r="DJ49" i="498"/>
  <c r="DI50" i="498"/>
  <c r="DJ50" i="498"/>
  <c r="DI51" i="498"/>
  <c r="DJ51" i="498"/>
  <c r="DI52" i="498"/>
  <c r="DJ52" i="498"/>
  <c r="DI53" i="498"/>
  <c r="DJ53" i="498"/>
  <c r="DI54" i="498"/>
  <c r="DJ54" i="498"/>
  <c r="DI55" i="498"/>
  <c r="DJ55" i="498"/>
  <c r="DI56" i="498"/>
  <c r="DJ56" i="498"/>
  <c r="DI57" i="498"/>
  <c r="DJ57" i="498"/>
  <c r="DI58" i="498"/>
  <c r="DJ58" i="498"/>
  <c r="DD3" i="498"/>
  <c r="DE3" i="498"/>
  <c r="DD4" i="498"/>
  <c r="DE4" i="498"/>
  <c r="DD5" i="498"/>
  <c r="DE5" i="498"/>
  <c r="DD6" i="498"/>
  <c r="DE6" i="498"/>
  <c r="DD7" i="498"/>
  <c r="DE7" i="498"/>
  <c r="DD8" i="498"/>
  <c r="DE8" i="498"/>
  <c r="DD9" i="498"/>
  <c r="DE9" i="498"/>
  <c r="DD10" i="498"/>
  <c r="DE10" i="498"/>
  <c r="DD11" i="498"/>
  <c r="DE11" i="498"/>
  <c r="DD12" i="498"/>
  <c r="DE12" i="498"/>
  <c r="DD13" i="498"/>
  <c r="DE13" i="498"/>
  <c r="DD14" i="498"/>
  <c r="DE14" i="498"/>
  <c r="DD15" i="498"/>
  <c r="DE15" i="498"/>
  <c r="DD16" i="498"/>
  <c r="DE16" i="498"/>
  <c r="DD17" i="498"/>
  <c r="DE17" i="498"/>
  <c r="DD18" i="498"/>
  <c r="DE18" i="498"/>
  <c r="DD19" i="498"/>
  <c r="DE19" i="498"/>
  <c r="DD20" i="498"/>
  <c r="DE20" i="498"/>
  <c r="DD21" i="498"/>
  <c r="DE21" i="498"/>
  <c r="DD22" i="498"/>
  <c r="DE22" i="498"/>
  <c r="DD23" i="498"/>
  <c r="DE23" i="498"/>
  <c r="DD24" i="498"/>
  <c r="DE24" i="498"/>
  <c r="DD25" i="498"/>
  <c r="DE25" i="498"/>
  <c r="DD26" i="498"/>
  <c r="DE26" i="498"/>
  <c r="DD27" i="498"/>
  <c r="DE27" i="498"/>
  <c r="DD28" i="498"/>
  <c r="DE28" i="498"/>
  <c r="DD29" i="498"/>
  <c r="DE29" i="498"/>
  <c r="DD30" i="498"/>
  <c r="DE30" i="498"/>
  <c r="DD31" i="498"/>
  <c r="DE31" i="498"/>
  <c r="DD32" i="498"/>
  <c r="DE32" i="498"/>
  <c r="DD33" i="498"/>
  <c r="DE33" i="498"/>
  <c r="DD34" i="498"/>
  <c r="DE34" i="498"/>
  <c r="DD35" i="498"/>
  <c r="DE35" i="498"/>
  <c r="DD36" i="498"/>
  <c r="DE36" i="498"/>
  <c r="DD37" i="498"/>
  <c r="DE37" i="498"/>
  <c r="DD38" i="498"/>
  <c r="DE38" i="498"/>
  <c r="DD39" i="498"/>
  <c r="DE39" i="498"/>
  <c r="DD40" i="498"/>
  <c r="DE40" i="498"/>
  <c r="DD41" i="498"/>
  <c r="DE41" i="498"/>
  <c r="DD42" i="498"/>
  <c r="DE42" i="498"/>
  <c r="DD43" i="498"/>
  <c r="DE43" i="498"/>
  <c r="DD44" i="498"/>
  <c r="DE44" i="498"/>
  <c r="DD45" i="498"/>
  <c r="DE45" i="498"/>
  <c r="DD46" i="498"/>
  <c r="DE46" i="498"/>
  <c r="DD47" i="498"/>
  <c r="DE47" i="498"/>
  <c r="DD48" i="498"/>
  <c r="DE48" i="498"/>
  <c r="DD49" i="498"/>
  <c r="DE49" i="498"/>
  <c r="DD50" i="498"/>
  <c r="DE50" i="498"/>
  <c r="DD51" i="498"/>
  <c r="DE51" i="498"/>
  <c r="DD52" i="498"/>
  <c r="DE52" i="498"/>
  <c r="DD53" i="498"/>
  <c r="DE53" i="498"/>
  <c r="DD54" i="498"/>
  <c r="DE54" i="498"/>
  <c r="CY3" i="498"/>
  <c r="CZ3" i="498"/>
  <c r="CY4" i="498"/>
  <c r="CZ4" i="498"/>
  <c r="CY5" i="498"/>
  <c r="CZ5" i="498"/>
  <c r="CY6" i="498"/>
  <c r="CZ6" i="498"/>
  <c r="CY7" i="498"/>
  <c r="CZ7" i="498"/>
  <c r="CY8" i="498"/>
  <c r="CZ8" i="498"/>
  <c r="CY9" i="498"/>
  <c r="CZ9" i="498"/>
  <c r="CY10" i="498"/>
  <c r="CZ10" i="498"/>
  <c r="CY11" i="498"/>
  <c r="CZ11" i="498"/>
  <c r="CY12" i="498"/>
  <c r="CZ12" i="498"/>
  <c r="CY13" i="498"/>
  <c r="CZ13" i="498"/>
  <c r="CY14" i="498"/>
  <c r="CZ14" i="498"/>
  <c r="CY15" i="498"/>
  <c r="CZ15" i="498"/>
  <c r="CY16" i="498"/>
  <c r="CZ16" i="498"/>
  <c r="CY17" i="498"/>
  <c r="CZ17" i="498"/>
  <c r="CY18" i="498"/>
  <c r="CZ18" i="498"/>
  <c r="CY19" i="498"/>
  <c r="CZ19" i="498"/>
  <c r="CY20" i="498"/>
  <c r="CZ20" i="498"/>
  <c r="CY21" i="498"/>
  <c r="CZ21" i="498"/>
  <c r="CY22" i="498"/>
  <c r="CZ22" i="498"/>
  <c r="CY23" i="498"/>
  <c r="CZ23" i="498"/>
  <c r="CY24" i="498"/>
  <c r="CZ24" i="498"/>
  <c r="CY25" i="498"/>
  <c r="CZ25" i="498"/>
  <c r="CY26" i="498"/>
  <c r="CZ26" i="498"/>
  <c r="CY27" i="498"/>
  <c r="CZ27" i="498"/>
  <c r="CY28" i="498"/>
  <c r="CZ28" i="498"/>
  <c r="CY29" i="498"/>
  <c r="CZ29" i="498"/>
  <c r="CY30" i="498"/>
  <c r="CZ30" i="498"/>
  <c r="CY31" i="498"/>
  <c r="CZ31" i="498"/>
  <c r="CY32" i="498"/>
  <c r="CZ32" i="498"/>
  <c r="CY33" i="498"/>
  <c r="CZ33" i="498"/>
  <c r="CY34" i="498"/>
  <c r="CZ34" i="498"/>
  <c r="CY35" i="498"/>
  <c r="CZ35" i="498"/>
  <c r="CY36" i="498"/>
  <c r="CZ36" i="498"/>
  <c r="CY37" i="498"/>
  <c r="CZ37" i="498"/>
  <c r="CY38" i="498"/>
  <c r="CZ38" i="498"/>
  <c r="CY39" i="498"/>
  <c r="CZ39" i="498"/>
  <c r="CY40" i="498"/>
  <c r="CZ40" i="498"/>
  <c r="CY41" i="498"/>
  <c r="CZ41" i="498"/>
  <c r="CY42" i="498"/>
  <c r="CZ42" i="498"/>
  <c r="CY43" i="498"/>
  <c r="CZ43" i="498"/>
  <c r="CY44" i="498"/>
  <c r="CZ44" i="498"/>
  <c r="CY45" i="498"/>
  <c r="CZ45" i="498"/>
  <c r="CY46" i="498"/>
  <c r="CZ46" i="498"/>
  <c r="CY47" i="498"/>
  <c r="CZ47" i="498"/>
  <c r="CY48" i="498"/>
  <c r="CZ48" i="498"/>
  <c r="CY49" i="498"/>
  <c r="CZ49" i="498"/>
  <c r="CY50" i="498"/>
  <c r="CZ50" i="498"/>
  <c r="CY51" i="498"/>
  <c r="CZ51" i="498"/>
  <c r="CT3" i="498"/>
  <c r="CU3" i="498"/>
  <c r="CT4" i="498"/>
  <c r="CU4" i="498"/>
  <c r="CT5" i="498"/>
  <c r="CU5" i="498"/>
  <c r="CT6" i="498"/>
  <c r="CU6" i="498"/>
  <c r="CT7" i="498"/>
  <c r="CU7" i="498"/>
  <c r="CT8" i="498"/>
  <c r="CU8" i="498"/>
  <c r="CT9" i="498"/>
  <c r="CU9" i="498"/>
  <c r="CT10" i="498"/>
  <c r="CU10" i="498"/>
  <c r="CT11" i="498"/>
  <c r="CU11" i="498"/>
  <c r="CT12" i="498"/>
  <c r="CU12" i="498"/>
  <c r="CT13" i="498"/>
  <c r="CU13" i="498"/>
  <c r="CT14" i="498"/>
  <c r="CU14" i="498"/>
  <c r="CT15" i="498"/>
  <c r="CU15" i="498"/>
  <c r="CT16" i="498"/>
  <c r="CU16" i="498"/>
  <c r="CT17" i="498"/>
  <c r="CU17" i="498"/>
  <c r="CT18" i="498"/>
  <c r="CU18" i="498"/>
  <c r="CT19" i="498"/>
  <c r="CU19" i="498"/>
  <c r="CT20" i="498"/>
  <c r="CU20" i="498"/>
  <c r="CT21" i="498"/>
  <c r="CU21" i="498"/>
  <c r="CT22" i="498"/>
  <c r="CU22" i="498"/>
  <c r="CT23" i="498"/>
  <c r="CU23" i="498"/>
  <c r="CT24" i="498"/>
  <c r="CU24" i="498"/>
  <c r="CT25" i="498"/>
  <c r="CU25" i="498"/>
  <c r="CT26" i="498"/>
  <c r="CU26" i="498"/>
  <c r="CT27" i="498"/>
  <c r="CU27" i="498"/>
  <c r="CT28" i="498"/>
  <c r="CU28" i="498"/>
  <c r="CT29" i="498"/>
  <c r="CU29" i="498"/>
  <c r="CT30" i="498"/>
  <c r="CU30" i="498"/>
  <c r="CT31" i="498"/>
  <c r="CU31" i="498"/>
  <c r="CT32" i="498"/>
  <c r="CU32" i="498"/>
  <c r="CT33" i="498"/>
  <c r="CU33" i="498"/>
  <c r="CT34" i="498"/>
  <c r="CU34" i="498"/>
  <c r="CT35" i="498"/>
  <c r="CU35" i="498"/>
  <c r="CT36" i="498"/>
  <c r="CU36" i="498"/>
  <c r="CT37" i="498"/>
  <c r="CU37" i="498"/>
  <c r="CT38" i="498"/>
  <c r="CU38" i="498"/>
  <c r="CT39" i="498"/>
  <c r="CU39" i="498"/>
  <c r="CT40" i="498"/>
  <c r="CU40" i="498"/>
  <c r="CT41" i="498"/>
  <c r="CU41" i="498"/>
  <c r="CT42" i="498"/>
  <c r="CU42" i="498"/>
  <c r="CT43" i="498"/>
  <c r="CU43" i="498"/>
  <c r="CT44" i="498"/>
  <c r="CU44" i="498"/>
  <c r="CT45" i="498"/>
  <c r="CU45" i="498"/>
  <c r="CT46" i="498"/>
  <c r="CU46" i="498"/>
  <c r="CT47" i="498"/>
  <c r="CU47" i="498"/>
  <c r="CT48" i="498"/>
  <c r="CU48" i="498"/>
  <c r="CT49" i="498"/>
  <c r="CU49" i="498"/>
  <c r="CT50" i="498"/>
  <c r="CU50" i="498"/>
  <c r="CO3" i="498"/>
  <c r="CP3" i="498"/>
  <c r="CO4" i="498"/>
  <c r="CP4" i="498"/>
  <c r="CO5" i="498"/>
  <c r="CP5" i="498"/>
  <c r="CO6" i="498"/>
  <c r="CP6" i="498"/>
  <c r="CO7" i="498"/>
  <c r="CP7" i="498"/>
  <c r="CO8" i="498"/>
  <c r="CP8" i="498"/>
  <c r="CO9" i="498"/>
  <c r="CP9" i="498"/>
  <c r="CO10" i="498"/>
  <c r="CP10" i="498"/>
  <c r="CO11" i="498"/>
  <c r="CP11" i="498"/>
  <c r="CO12" i="498"/>
  <c r="CP12" i="498"/>
  <c r="CO13" i="498"/>
  <c r="CP13" i="498"/>
  <c r="CO14" i="498"/>
  <c r="CP14" i="498"/>
  <c r="CO15" i="498"/>
  <c r="CP15" i="498"/>
  <c r="CO16" i="498"/>
  <c r="CP16" i="498"/>
  <c r="CO17" i="498"/>
  <c r="CP17" i="498"/>
  <c r="CO18" i="498"/>
  <c r="CP18" i="498"/>
  <c r="CO19" i="498"/>
  <c r="CP19" i="498"/>
  <c r="CO20" i="498"/>
  <c r="CP20" i="498"/>
  <c r="CO21" i="498"/>
  <c r="CP21" i="498"/>
  <c r="CO22" i="498"/>
  <c r="CP22" i="498"/>
  <c r="CO23" i="498"/>
  <c r="CP23" i="498"/>
  <c r="CO24" i="498"/>
  <c r="CP24" i="498"/>
  <c r="CO25" i="498"/>
  <c r="CP25" i="498"/>
  <c r="CO26" i="498"/>
  <c r="CP26" i="498"/>
  <c r="CO27" i="498"/>
  <c r="CP27" i="498"/>
  <c r="CO28" i="498"/>
  <c r="CP28" i="498"/>
  <c r="CO29" i="498"/>
  <c r="CP29" i="498"/>
  <c r="CO30" i="498"/>
  <c r="CP30" i="498"/>
  <c r="CO31" i="498"/>
  <c r="CP31" i="498"/>
  <c r="CO32" i="498"/>
  <c r="CP32" i="498"/>
  <c r="CO33" i="498"/>
  <c r="CP33" i="498"/>
  <c r="CO34" i="498"/>
  <c r="CP34" i="498"/>
  <c r="CO35" i="498"/>
  <c r="CP35" i="498"/>
  <c r="CO36" i="498"/>
  <c r="CP36" i="498"/>
  <c r="CO37" i="498"/>
  <c r="CP37" i="498"/>
  <c r="CJ3" i="498"/>
  <c r="CK3" i="498"/>
  <c r="CJ4" i="498"/>
  <c r="CK4" i="498"/>
  <c r="CJ5" i="498"/>
  <c r="CK5" i="498"/>
  <c r="CJ6" i="498"/>
  <c r="CK6" i="498"/>
  <c r="CJ7" i="498"/>
  <c r="CK7" i="498"/>
  <c r="CJ8" i="498"/>
  <c r="CK8" i="498"/>
  <c r="CJ9" i="498"/>
  <c r="CK9" i="498"/>
  <c r="CJ10" i="498"/>
  <c r="CK10" i="498"/>
  <c r="CJ11" i="498"/>
  <c r="CK11" i="498"/>
  <c r="CJ12" i="498"/>
  <c r="CK12" i="498"/>
  <c r="CJ13" i="498"/>
  <c r="CK13" i="498"/>
  <c r="CJ14" i="498"/>
  <c r="CK14" i="498"/>
  <c r="CJ15" i="498"/>
  <c r="CK15" i="498"/>
  <c r="CJ16" i="498"/>
  <c r="CK16" i="498"/>
  <c r="CJ17" i="498"/>
  <c r="CK17" i="498"/>
  <c r="CJ18" i="498"/>
  <c r="CK18" i="498"/>
  <c r="CJ19" i="498"/>
  <c r="CK19" i="498"/>
  <c r="CJ20" i="498"/>
  <c r="CK20" i="498"/>
  <c r="CJ21" i="498"/>
  <c r="CK21" i="498"/>
  <c r="CJ22" i="498"/>
  <c r="CK22" i="498"/>
  <c r="CJ23" i="498"/>
  <c r="CK23" i="498"/>
  <c r="CJ24" i="498"/>
  <c r="CK24" i="498"/>
  <c r="CJ25" i="498"/>
  <c r="CK25" i="498"/>
  <c r="CJ26" i="498"/>
  <c r="CK26" i="498"/>
  <c r="CJ27" i="498"/>
  <c r="CK27" i="498"/>
  <c r="CJ28" i="498"/>
  <c r="CK28" i="498"/>
  <c r="CJ29" i="498"/>
  <c r="CK29" i="498"/>
  <c r="CJ30" i="498"/>
  <c r="CK30" i="498"/>
  <c r="CJ31" i="498"/>
  <c r="CK31" i="498"/>
  <c r="CE3" i="498"/>
  <c r="CF3" i="498"/>
  <c r="CE4" i="498"/>
  <c r="CF4" i="498"/>
  <c r="CE5" i="498"/>
  <c r="CF5" i="498"/>
  <c r="CE6" i="498"/>
  <c r="CF6" i="498"/>
  <c r="CE7" i="498"/>
  <c r="CF7" i="498"/>
  <c r="CE8" i="498"/>
  <c r="CF8" i="498"/>
  <c r="CE9" i="498"/>
  <c r="CF9" i="498"/>
  <c r="CE10" i="498"/>
  <c r="CF10" i="498"/>
  <c r="CE11" i="498"/>
  <c r="CF11" i="498"/>
  <c r="CE12" i="498"/>
  <c r="CF12" i="498"/>
  <c r="CE13" i="498"/>
  <c r="CF13" i="498"/>
  <c r="CE14" i="498"/>
  <c r="CF14" i="498"/>
  <c r="CE15" i="498"/>
  <c r="CF15" i="498"/>
  <c r="CE16" i="498"/>
  <c r="CF16" i="498"/>
  <c r="CE17" i="498"/>
  <c r="CF17" i="498"/>
  <c r="CE18" i="498"/>
  <c r="CF18" i="498"/>
  <c r="CE19" i="498"/>
  <c r="CF19" i="498"/>
  <c r="CE20" i="498"/>
  <c r="CF20" i="498"/>
  <c r="CE21" i="498"/>
  <c r="CF21" i="498"/>
  <c r="CE22" i="498"/>
  <c r="CF22" i="498"/>
  <c r="CE23" i="498"/>
  <c r="CF23" i="498"/>
  <c r="CE24" i="498"/>
  <c r="CF24" i="498"/>
  <c r="CE25" i="498"/>
  <c r="CF25" i="498"/>
  <c r="CE26" i="498"/>
  <c r="CF26" i="498"/>
  <c r="CE27" i="498"/>
  <c r="CF27" i="498"/>
  <c r="CE28" i="498"/>
  <c r="CF28" i="498"/>
  <c r="CE29" i="498"/>
  <c r="CF29" i="498"/>
  <c r="BZ3" i="498"/>
  <c r="CA3" i="498"/>
  <c r="BZ4" i="498"/>
  <c r="CA4" i="498"/>
  <c r="BZ5" i="498"/>
  <c r="CA5" i="498"/>
  <c r="BZ6" i="498"/>
  <c r="CA6" i="498"/>
  <c r="BZ7" i="498"/>
  <c r="CA7" i="498"/>
  <c r="BZ8" i="498"/>
  <c r="CA8" i="498"/>
  <c r="BZ9" i="498"/>
  <c r="CA9" i="498"/>
  <c r="BZ10" i="498"/>
  <c r="CA10" i="498"/>
  <c r="BZ11" i="498"/>
  <c r="CA11" i="498"/>
  <c r="BZ12" i="498"/>
  <c r="CA12" i="498"/>
  <c r="BZ13" i="498"/>
  <c r="CA13" i="498"/>
  <c r="BZ14" i="498"/>
  <c r="CA14" i="498"/>
  <c r="BZ15" i="498"/>
  <c r="CA15" i="498"/>
  <c r="BZ16" i="498"/>
  <c r="CA16" i="498"/>
  <c r="BZ17" i="498"/>
  <c r="CA17" i="498"/>
  <c r="BZ18" i="498"/>
  <c r="CA18" i="498"/>
  <c r="BZ19" i="498"/>
  <c r="CA19" i="498"/>
  <c r="BZ20" i="498"/>
  <c r="CA20" i="498"/>
  <c r="BZ21" i="498"/>
  <c r="CA21" i="498"/>
  <c r="BZ22" i="498"/>
  <c r="CA22" i="498"/>
  <c r="BZ23" i="498"/>
  <c r="CA23" i="498"/>
  <c r="BZ24" i="498"/>
  <c r="CA24" i="498"/>
  <c r="BZ25" i="498"/>
  <c r="CA25" i="498"/>
  <c r="BZ26" i="498"/>
  <c r="CA26" i="498"/>
  <c r="BZ27" i="498"/>
  <c r="CA27" i="498"/>
  <c r="BU3" i="498"/>
  <c r="BV3" i="498"/>
  <c r="BU4" i="498"/>
  <c r="BV4" i="498"/>
  <c r="BU5" i="498"/>
  <c r="BV5" i="498"/>
  <c r="BU6" i="498"/>
  <c r="BV6" i="498"/>
  <c r="BU7" i="498"/>
  <c r="BV7" i="498"/>
  <c r="BU8" i="498"/>
  <c r="BV8" i="498"/>
  <c r="BU9" i="498"/>
  <c r="BV9" i="498"/>
  <c r="BU10" i="498"/>
  <c r="BV10" i="498"/>
  <c r="BU11" i="498"/>
  <c r="BV11" i="498"/>
  <c r="BU12" i="498"/>
  <c r="BV12" i="498"/>
  <c r="BU13" i="498"/>
  <c r="BV13" i="498"/>
  <c r="BU14" i="498"/>
  <c r="BV14" i="498"/>
  <c r="BU15" i="498"/>
  <c r="BV15" i="498"/>
  <c r="BU16" i="498"/>
  <c r="BV16" i="498"/>
  <c r="BU17" i="498"/>
  <c r="BV17" i="498"/>
  <c r="BU18" i="498"/>
  <c r="BV18" i="498"/>
  <c r="BU19" i="498"/>
  <c r="BV19" i="498"/>
  <c r="BU20" i="498"/>
  <c r="BV20" i="498"/>
  <c r="BU21" i="498"/>
  <c r="BV21" i="498"/>
  <c r="BU22" i="498"/>
  <c r="BV22" i="498"/>
  <c r="BU23" i="498"/>
  <c r="BV23" i="498"/>
  <c r="BU24" i="498"/>
  <c r="BV24" i="498"/>
  <c r="BU25" i="498"/>
  <c r="BV25" i="498"/>
  <c r="BP3" i="498"/>
  <c r="BQ3" i="498"/>
  <c r="BP4" i="498"/>
  <c r="BQ4" i="498"/>
  <c r="BP5" i="498"/>
  <c r="BQ5" i="498"/>
  <c r="BP6" i="498"/>
  <c r="BQ6" i="498"/>
  <c r="BP7" i="498"/>
  <c r="BQ7" i="498"/>
  <c r="BP8" i="498"/>
  <c r="BQ8" i="498"/>
  <c r="BP9" i="498"/>
  <c r="BQ9" i="498"/>
  <c r="BP10" i="498"/>
  <c r="BQ10" i="498"/>
  <c r="BP11" i="498"/>
  <c r="BQ11" i="498"/>
  <c r="BP12" i="498"/>
  <c r="BQ12" i="498"/>
  <c r="BP13" i="498"/>
  <c r="BQ13" i="498"/>
  <c r="BP14" i="498"/>
  <c r="BQ14" i="498"/>
  <c r="BP15" i="498"/>
  <c r="BQ15" i="498"/>
  <c r="BP16" i="498"/>
  <c r="BQ16" i="498"/>
  <c r="BP17" i="498"/>
  <c r="BQ17" i="498"/>
  <c r="BP18" i="498"/>
  <c r="BQ18" i="498"/>
  <c r="BP19" i="498"/>
  <c r="BQ19" i="498"/>
  <c r="BP20" i="498"/>
  <c r="BQ20" i="498"/>
  <c r="BP21" i="498"/>
  <c r="BQ21" i="498"/>
  <c r="BP22" i="498"/>
  <c r="BQ22" i="498"/>
  <c r="BP23" i="498"/>
  <c r="BQ23" i="498"/>
  <c r="BP24" i="498"/>
  <c r="BQ24" i="498"/>
  <c r="BK3" i="498"/>
  <c r="BL3" i="498"/>
  <c r="BK4" i="498"/>
  <c r="BL4" i="498"/>
  <c r="BK5" i="498"/>
  <c r="BL5" i="498"/>
  <c r="BK6" i="498"/>
  <c r="BL6" i="498"/>
  <c r="BK7" i="498"/>
  <c r="BL7" i="498"/>
  <c r="BK8" i="498"/>
  <c r="BL8" i="498"/>
  <c r="BK9" i="498"/>
  <c r="BL9" i="498"/>
  <c r="BK10" i="498"/>
  <c r="BL10" i="498"/>
  <c r="BK11" i="498"/>
  <c r="BL11" i="498"/>
  <c r="BK12" i="498"/>
  <c r="BL12" i="498"/>
  <c r="BK13" i="498"/>
  <c r="BL13" i="498"/>
  <c r="BK14" i="498"/>
  <c r="BL14" i="498"/>
  <c r="BK15" i="498"/>
  <c r="BL15" i="498"/>
  <c r="BK16" i="498"/>
  <c r="BL16" i="498"/>
  <c r="BK17" i="498"/>
  <c r="BL17" i="498"/>
  <c r="BK18" i="498"/>
  <c r="BL18" i="498"/>
  <c r="BK19" i="498"/>
  <c r="BL19" i="498"/>
  <c r="BK20" i="498"/>
  <c r="BL20" i="498"/>
  <c r="BK21" i="498"/>
  <c r="BL21" i="498"/>
  <c r="BK22" i="498"/>
  <c r="BL22" i="498"/>
  <c r="BK23" i="498"/>
  <c r="BL23" i="498"/>
  <c r="BF3" i="498"/>
  <c r="BG3" i="498"/>
  <c r="BF4" i="498"/>
  <c r="BG4" i="498"/>
  <c r="BF5" i="498"/>
  <c r="BG5" i="498"/>
  <c r="BF6" i="498"/>
  <c r="BG6" i="498"/>
  <c r="BF7" i="498"/>
  <c r="BG7" i="498"/>
  <c r="BF8" i="498"/>
  <c r="BG8" i="498"/>
  <c r="BF9" i="498"/>
  <c r="BG9" i="498"/>
  <c r="BF10" i="498"/>
  <c r="BG10" i="498"/>
  <c r="BF11" i="498"/>
  <c r="BG11" i="498"/>
  <c r="BF12" i="498"/>
  <c r="BG12" i="498"/>
  <c r="BF13" i="498"/>
  <c r="BG13" i="498"/>
  <c r="BF14" i="498"/>
  <c r="BG14" i="498"/>
  <c r="BF15" i="498"/>
  <c r="BG15" i="498"/>
  <c r="BF16" i="498"/>
  <c r="BG16" i="498"/>
  <c r="BF17" i="498"/>
  <c r="BG17" i="498"/>
  <c r="BF18" i="498"/>
  <c r="BG18" i="498"/>
  <c r="BF19" i="498"/>
  <c r="BG19" i="498"/>
  <c r="BF20" i="498"/>
  <c r="BG20" i="498"/>
  <c r="BA3" i="498"/>
  <c r="BB3" i="498"/>
  <c r="BA4" i="498"/>
  <c r="BB4" i="498"/>
  <c r="BA5" i="498"/>
  <c r="BB5" i="498"/>
  <c r="BA6" i="498"/>
  <c r="BB6" i="498"/>
  <c r="BA7" i="498"/>
  <c r="BB7" i="498"/>
  <c r="BA8" i="498"/>
  <c r="BB8" i="498"/>
  <c r="BA9" i="498"/>
  <c r="BB9" i="498"/>
  <c r="BA10" i="498"/>
  <c r="BB10" i="498"/>
  <c r="BA11" i="498"/>
  <c r="BB11" i="498"/>
  <c r="BA12" i="498"/>
  <c r="BB12" i="498"/>
  <c r="BA13" i="498"/>
  <c r="BB13" i="498"/>
  <c r="BA14" i="498"/>
  <c r="BB14" i="498"/>
  <c r="BA15" i="498"/>
  <c r="BB15" i="498"/>
  <c r="BA16" i="498"/>
  <c r="BB16" i="498"/>
  <c r="BA17" i="498"/>
  <c r="BB17" i="498"/>
  <c r="BA18" i="498"/>
  <c r="BB18" i="498"/>
  <c r="AV3" i="498"/>
  <c r="AW3" i="498"/>
  <c r="AV4" i="498"/>
  <c r="AW4" i="498"/>
  <c r="AV5" i="498"/>
  <c r="AW5" i="498"/>
  <c r="AV6" i="498"/>
  <c r="AW6" i="498"/>
  <c r="AV7" i="498"/>
  <c r="AW7" i="498"/>
  <c r="AV8" i="498"/>
  <c r="AW8" i="498"/>
  <c r="AV9" i="498"/>
  <c r="AW9" i="498"/>
  <c r="AV10" i="498"/>
  <c r="AW10" i="498"/>
  <c r="AV11" i="498"/>
  <c r="AW11" i="498"/>
  <c r="AV12" i="498"/>
  <c r="AW12" i="498"/>
  <c r="AV13" i="498"/>
  <c r="AW13" i="498"/>
  <c r="AV14" i="498"/>
  <c r="AW14" i="498"/>
  <c r="AV15" i="498"/>
  <c r="AW15" i="498"/>
  <c r="AV16" i="498"/>
  <c r="AW16" i="498"/>
  <c r="AV17" i="498"/>
  <c r="AW17" i="498"/>
  <c r="AQ3" i="498"/>
  <c r="AR3" i="498"/>
  <c r="AQ4" i="498"/>
  <c r="AR4" i="498"/>
  <c r="AQ5" i="498"/>
  <c r="AR5" i="498"/>
  <c r="AQ6" i="498"/>
  <c r="AR6" i="498"/>
  <c r="AQ7" i="498"/>
  <c r="AR7" i="498"/>
  <c r="AQ8" i="498"/>
  <c r="AR8" i="498"/>
  <c r="AQ9" i="498"/>
  <c r="AR9" i="498"/>
  <c r="AQ10" i="498"/>
  <c r="AR10" i="498"/>
  <c r="AQ11" i="498"/>
  <c r="AR11" i="498"/>
  <c r="AQ12" i="498"/>
  <c r="AR12" i="498"/>
  <c r="AQ13" i="498"/>
  <c r="AR13" i="498"/>
  <c r="AQ14" i="498"/>
  <c r="AR14" i="498"/>
  <c r="AQ15" i="498"/>
  <c r="AR15" i="498"/>
  <c r="AQ16" i="498"/>
  <c r="AR16" i="498"/>
  <c r="AL3" i="498"/>
  <c r="AM3" i="498"/>
  <c r="AL4" i="498"/>
  <c r="AM4" i="498"/>
  <c r="AL5" i="498"/>
  <c r="AM5" i="498"/>
  <c r="AL6" i="498"/>
  <c r="AM6" i="498"/>
  <c r="AL7" i="498"/>
  <c r="AM7" i="498"/>
  <c r="AL8" i="498"/>
  <c r="AM8" i="498"/>
  <c r="AL9" i="498"/>
  <c r="AM9" i="498"/>
  <c r="AL10" i="498"/>
  <c r="AM10" i="498"/>
  <c r="AL11" i="498"/>
  <c r="AM11" i="498"/>
  <c r="AL12" i="498"/>
  <c r="AM12" i="498"/>
  <c r="AL13" i="498"/>
  <c r="AM13" i="498"/>
  <c r="AL14" i="498"/>
  <c r="AM14" i="498"/>
  <c r="AL15" i="498"/>
  <c r="AM15" i="498"/>
  <c r="AG3" i="498"/>
  <c r="AH3" i="498"/>
  <c r="AG4" i="498"/>
  <c r="AH4" i="498"/>
  <c r="AG5" i="498"/>
  <c r="AH5" i="498"/>
  <c r="AG6" i="498"/>
  <c r="AH6" i="498"/>
  <c r="AG7" i="498"/>
  <c r="AH7" i="498"/>
  <c r="AG8" i="498"/>
  <c r="AH8" i="498"/>
  <c r="AG9" i="498"/>
  <c r="AH9" i="498"/>
  <c r="AG10" i="498"/>
  <c r="AH10" i="498"/>
  <c r="AG11" i="498"/>
  <c r="AH11" i="498"/>
  <c r="AG12" i="498"/>
  <c r="AH12" i="498"/>
  <c r="AG13" i="498"/>
  <c r="AH13" i="498"/>
  <c r="AG14" i="498"/>
  <c r="AH14" i="498"/>
  <c r="AB3" i="498"/>
  <c r="AC3" i="498"/>
  <c r="AB4" i="498"/>
  <c r="AC4" i="498"/>
  <c r="AB5" i="498"/>
  <c r="AC5" i="498"/>
  <c r="AB6" i="498"/>
  <c r="AC6" i="498"/>
  <c r="AB7" i="498"/>
  <c r="AC7" i="498"/>
  <c r="AB8" i="498"/>
  <c r="AC8" i="498"/>
  <c r="AB9" i="498"/>
  <c r="AC9" i="498"/>
  <c r="AB10" i="498"/>
  <c r="AC10" i="498"/>
  <c r="AB11" i="498"/>
  <c r="AC11" i="498"/>
  <c r="AB12" i="498"/>
  <c r="AC12" i="498"/>
  <c r="AB13" i="498"/>
  <c r="AC13" i="498"/>
  <c r="W3" i="498"/>
  <c r="X3" i="498"/>
  <c r="W4" i="498"/>
  <c r="X4" i="498"/>
  <c r="W5" i="498"/>
  <c r="X5" i="498"/>
  <c r="W6" i="498"/>
  <c r="X6" i="498"/>
  <c r="W7" i="498"/>
  <c r="X7" i="498"/>
  <c r="W8" i="498"/>
  <c r="X8" i="498"/>
  <c r="W9" i="498"/>
  <c r="X9" i="498"/>
  <c r="W10" i="498"/>
  <c r="X10" i="498"/>
  <c r="W11" i="498"/>
  <c r="X11" i="498"/>
  <c r="W12" i="498"/>
  <c r="X12" i="498"/>
  <c r="R3" i="498"/>
  <c r="S3" i="498"/>
  <c r="R4" i="498"/>
  <c r="S4" i="498"/>
  <c r="R5" i="498"/>
  <c r="S5" i="498"/>
  <c r="R6" i="498"/>
  <c r="S6" i="498"/>
  <c r="R7" i="498"/>
  <c r="S7" i="498"/>
  <c r="R8" i="498"/>
  <c r="S8" i="498"/>
  <c r="R9" i="498"/>
  <c r="S9" i="498"/>
  <c r="R10" i="498"/>
  <c r="S10" i="498"/>
  <c r="R11" i="498"/>
  <c r="S11" i="498"/>
  <c r="M3" i="498"/>
  <c r="N3" i="498"/>
  <c r="M4" i="498"/>
  <c r="N4" i="498"/>
  <c r="M5" i="498"/>
  <c r="N5" i="498"/>
  <c r="M6" i="498"/>
  <c r="N6" i="498"/>
  <c r="M7" i="498"/>
  <c r="N7" i="498"/>
  <c r="M8" i="498"/>
  <c r="N8" i="498"/>
  <c r="M9" i="498"/>
  <c r="N9" i="498"/>
  <c r="M10" i="498"/>
  <c r="N10" i="498"/>
  <c r="H3" i="498"/>
  <c r="I3" i="498"/>
  <c r="H4" i="498"/>
  <c r="I4" i="498"/>
  <c r="H5" i="498"/>
  <c r="I5" i="498"/>
  <c r="H6" i="498"/>
  <c r="I6" i="498"/>
  <c r="H7" i="498"/>
  <c r="I7" i="498"/>
  <c r="H8" i="498"/>
  <c r="I8" i="498"/>
  <c r="C3" i="498"/>
  <c r="D3" i="498"/>
  <c r="C4" i="498"/>
  <c r="D4" i="498"/>
  <c r="C5" i="498"/>
  <c r="D5" i="498"/>
  <c r="C6" i="498"/>
  <c r="D6" i="498"/>
  <c r="C7" i="498"/>
  <c r="D7" i="498"/>
  <c r="M26" i="376" l="1"/>
  <c r="B56" i="376" s="1"/>
  <c r="F56" i="376" s="1"/>
  <c r="M25" i="376"/>
  <c r="B55" i="376" s="1"/>
  <c r="F55" i="376" s="1"/>
  <c r="M24" i="376"/>
  <c r="B54" i="376" s="1"/>
  <c r="D54" i="376" s="1"/>
  <c r="M23" i="376"/>
  <c r="B53" i="376" s="1"/>
  <c r="D53" i="376" s="1"/>
  <c r="M22" i="376"/>
  <c r="B52" i="376" s="1"/>
  <c r="D52" i="376" s="1"/>
  <c r="M21" i="376"/>
  <c r="B51" i="376" s="1"/>
  <c r="F51" i="376" s="1"/>
  <c r="P20" i="376" a="1"/>
  <c r="P20" i="376" s="1"/>
  <c r="M20" i="376"/>
  <c r="B50" i="376" s="1"/>
  <c r="F50" i="376" s="1"/>
  <c r="H59" i="507"/>
  <c r="H29" i="507"/>
  <c r="E20" i="376" a="1"/>
  <c r="E20" i="376" s="1"/>
  <c r="D20" i="376" a="1"/>
  <c r="D20" i="376" s="1"/>
  <c r="M19" i="376"/>
  <c r="B49" i="376" s="1"/>
  <c r="M18" i="376"/>
  <c r="B48" i="376" s="1"/>
  <c r="F48" i="376" s="1"/>
  <c r="H18" i="376"/>
  <c r="H28" i="507"/>
  <c r="E17" i="376" a="1"/>
  <c r="E17" i="376" s="1"/>
  <c r="P17" i="376" a="1"/>
  <c r="P17" i="376" s="1"/>
  <c r="M17" i="376"/>
  <c r="B47" i="376" s="1"/>
  <c r="F47" i="376" s="1"/>
  <c r="M16" i="376"/>
  <c r="B46" i="376" s="1"/>
  <c r="D46" i="376" s="1"/>
  <c r="D16" i="376" a="1"/>
  <c r="D16" i="376" s="1"/>
  <c r="M15" i="376"/>
  <c r="B45" i="376" s="1"/>
  <c r="D45" i="376" s="1"/>
  <c r="M14" i="376"/>
  <c r="B44" i="376" s="1"/>
  <c r="D44" i="376" s="1"/>
  <c r="H25" i="507"/>
  <c r="H55" i="507"/>
  <c r="H24" i="507"/>
  <c r="H54" i="507"/>
  <c r="H26" i="507"/>
  <c r="M13" i="376"/>
  <c r="B43" i="376" s="1"/>
  <c r="F43" i="376" s="1"/>
  <c r="D13" i="376" a="1"/>
  <c r="D13" i="376" s="1"/>
  <c r="H53" i="507"/>
  <c r="H52" i="507"/>
  <c r="H23" i="507"/>
  <c r="H22" i="507"/>
  <c r="H50" i="507"/>
  <c r="H51" i="507"/>
  <c r="H20" i="507"/>
  <c r="H21" i="507"/>
  <c r="H49" i="507"/>
  <c r="M12" i="376"/>
  <c r="B42" i="376" s="1"/>
  <c r="M11" i="376"/>
  <c r="B41" i="376" s="1"/>
  <c r="F41" i="376" s="1"/>
  <c r="E10" i="376" a="1"/>
  <c r="E10" i="376" s="1"/>
  <c r="H46" i="507"/>
  <c r="H47" i="507"/>
  <c r="H48" i="507"/>
  <c r="M10" i="376"/>
  <c r="B40" i="376" s="1"/>
  <c r="D40" i="376" s="1"/>
  <c r="P10" i="376" a="1"/>
  <c r="P10" i="376" s="1"/>
  <c r="D9" i="376" a="1"/>
  <c r="D9" i="376" s="1"/>
  <c r="H17" i="507"/>
  <c r="H45" i="507"/>
  <c r="H18" i="507"/>
  <c r="H44" i="507"/>
  <c r="M9" i="376"/>
  <c r="B39" i="376" s="1"/>
  <c r="D39" i="376" s="1"/>
  <c r="M8" i="376"/>
  <c r="B38" i="376" s="1"/>
  <c r="D38" i="376" s="1"/>
  <c r="H13" i="507"/>
  <c r="H11" i="507"/>
  <c r="H12" i="507"/>
  <c r="H14" i="507"/>
  <c r="H43" i="507"/>
  <c r="H16" i="507"/>
  <c r="H42" i="507"/>
  <c r="H15" i="507"/>
  <c r="H10" i="507"/>
  <c r="H40" i="507"/>
  <c r="H9" i="507"/>
  <c r="H41" i="507"/>
  <c r="M7" i="376"/>
  <c r="B37" i="376" s="1"/>
  <c r="D37" i="376" s="1"/>
  <c r="D6" i="376" a="1"/>
  <c r="D6" i="376" s="1"/>
  <c r="M6" i="376"/>
  <c r="B36" i="376" s="1"/>
  <c r="P6" i="376" a="1"/>
  <c r="P6" i="376" s="1"/>
  <c r="H37" i="507"/>
  <c r="H36" i="507"/>
  <c r="H38" i="507"/>
  <c r="H39" i="507"/>
  <c r="H8" i="507"/>
  <c r="E6" i="376" a="1"/>
  <c r="E6" i="376" s="1"/>
  <c r="M5" i="376"/>
  <c r="B35" i="376" s="1"/>
  <c r="H33" i="507"/>
  <c r="H7" i="507"/>
  <c r="H34" i="507"/>
  <c r="M4" i="376"/>
  <c r="B34" i="376" s="1"/>
  <c r="D34" i="376" s="1"/>
  <c r="G52" i="376"/>
  <c r="G41" i="376"/>
  <c r="G48" i="376"/>
  <c r="G55" i="376"/>
  <c r="G45" i="376"/>
  <c r="G37" i="376"/>
  <c r="G44" i="376"/>
  <c r="G34" i="376"/>
  <c r="E54" i="376"/>
  <c r="E40" i="376"/>
  <c r="G50" i="376"/>
  <c r="C47" i="376"/>
  <c r="G43" i="376"/>
  <c r="F45" i="376"/>
  <c r="H45" i="376" s="1"/>
  <c r="E53" i="376"/>
  <c r="E46" i="376"/>
  <c r="E39" i="376"/>
  <c r="D25" i="376" a="1"/>
  <c r="D25" i="376" s="1"/>
  <c r="P24" i="376" a="1"/>
  <c r="P24" i="376" s="1"/>
  <c r="H24" i="376"/>
  <c r="E24" i="376" a="1"/>
  <c r="E24" i="376" s="1"/>
  <c r="O24" i="376"/>
  <c r="D23" i="376" a="1"/>
  <c r="D23" i="376" s="1"/>
  <c r="E23" i="376" a="1"/>
  <c r="E23" i="376" s="1"/>
  <c r="H23" i="376"/>
  <c r="H21" i="376"/>
  <c r="H20" i="376"/>
  <c r="O20" i="376"/>
  <c r="H17" i="376"/>
  <c r="O17" i="376"/>
  <c r="E16" i="376" a="1"/>
  <c r="E16" i="376" s="1"/>
  <c r="H16" i="376"/>
  <c r="H13" i="376"/>
  <c r="E13" i="376" a="1"/>
  <c r="E13" i="376" s="1"/>
  <c r="P13" i="376" a="1"/>
  <c r="P13" i="376" s="1"/>
  <c r="O13" i="376"/>
  <c r="B28" i="376"/>
  <c r="H11" i="376"/>
  <c r="H10" i="376"/>
  <c r="O10" i="376"/>
  <c r="H9" i="376"/>
  <c r="E9" i="376" a="1"/>
  <c r="E9" i="376" s="1"/>
  <c r="H6" i="376"/>
  <c r="O6" i="376"/>
  <c r="H4" i="376"/>
  <c r="D12" i="376" a="1"/>
  <c r="D12" i="376" s="1"/>
  <c r="E12" i="376" a="1"/>
  <c r="E12" i="376" s="1"/>
  <c r="P12" i="376" a="1"/>
  <c r="P12" i="376" s="1"/>
  <c r="F12" i="376"/>
  <c r="N12" i="376" a="1"/>
  <c r="N12" i="376" s="1"/>
  <c r="C12" i="376" a="1"/>
  <c r="C12" i="376" s="1"/>
  <c r="C22" i="376" a="1"/>
  <c r="C22" i="376" s="1"/>
  <c r="N22" i="376" a="1"/>
  <c r="N22" i="376" s="1"/>
  <c r="D22" i="376" a="1"/>
  <c r="D22" i="376" s="1"/>
  <c r="E22" i="376" a="1"/>
  <c r="E22" i="376" s="1"/>
  <c r="P22" i="376" a="1"/>
  <c r="P22" i="376" s="1"/>
  <c r="F22" i="376"/>
  <c r="C7" i="376" a="1"/>
  <c r="C7" i="376" s="1"/>
  <c r="N7" i="376" a="1"/>
  <c r="N7" i="376" s="1"/>
  <c r="D7" i="376" a="1"/>
  <c r="D7" i="376" s="1"/>
  <c r="F7" i="376"/>
  <c r="E7" i="376" a="1"/>
  <c r="E7" i="376" s="1"/>
  <c r="P7" i="376" a="1"/>
  <c r="P7" i="376" s="1"/>
  <c r="D26" i="376" a="1"/>
  <c r="D26" i="376" s="1"/>
  <c r="E26" i="376" a="1"/>
  <c r="E26" i="376" s="1"/>
  <c r="P26" i="376" a="1"/>
  <c r="P26" i="376" s="1"/>
  <c r="F26" i="376"/>
  <c r="N26" i="376" a="1"/>
  <c r="N26" i="376" s="1"/>
  <c r="C26" i="376" a="1"/>
  <c r="C26" i="376" s="1"/>
  <c r="D19" i="376" a="1"/>
  <c r="D19" i="376" s="1"/>
  <c r="N19" i="376" a="1"/>
  <c r="N19" i="376" s="1"/>
  <c r="E19" i="376" a="1"/>
  <c r="E19" i="376" s="1"/>
  <c r="P19" i="376" a="1"/>
  <c r="P19" i="376" s="1"/>
  <c r="F19" i="376"/>
  <c r="C19" i="376" a="1"/>
  <c r="C19" i="376" s="1"/>
  <c r="D5" i="376" a="1"/>
  <c r="D5" i="376" s="1"/>
  <c r="E5" i="376" a="1"/>
  <c r="E5" i="376" s="1"/>
  <c r="P5" i="376" a="1"/>
  <c r="P5" i="376" s="1"/>
  <c r="N5" i="376" a="1"/>
  <c r="N5" i="376" s="1"/>
  <c r="F5" i="376"/>
  <c r="C5" i="376" a="1"/>
  <c r="C5" i="376" s="1"/>
  <c r="C4" i="376" a="1"/>
  <c r="C4" i="376" s="1"/>
  <c r="N4" i="376" a="1"/>
  <c r="N4" i="376" s="1"/>
  <c r="D4" i="376" a="1"/>
  <c r="D4" i="376" s="1"/>
  <c r="E4" i="376" a="1"/>
  <c r="E4" i="376" s="1"/>
  <c r="P4" i="376" a="1"/>
  <c r="P4" i="376" s="1"/>
  <c r="F4" i="376"/>
  <c r="H14" i="376"/>
  <c r="H7" i="376"/>
  <c r="F25" i="376"/>
  <c r="D24" i="376" a="1"/>
  <c r="D24" i="376" s="1"/>
  <c r="H22" i="376"/>
  <c r="P21" i="376" a="1"/>
  <c r="P21" i="376" s="1"/>
  <c r="E21" i="376" a="1"/>
  <c r="E21" i="376" s="1"/>
  <c r="C20" i="376" a="1"/>
  <c r="C20" i="376" s="1"/>
  <c r="F18" i="376"/>
  <c r="D17" i="376" a="1"/>
  <c r="D17" i="376" s="1"/>
  <c r="H15" i="376"/>
  <c r="P14" i="376" a="1"/>
  <c r="P14" i="376" s="1"/>
  <c r="E14" i="376" a="1"/>
  <c r="E14" i="376" s="1"/>
  <c r="C13" i="376" a="1"/>
  <c r="C13" i="376" s="1"/>
  <c r="F11" i="376"/>
  <c r="D10" i="376" a="1"/>
  <c r="D10" i="376" s="1"/>
  <c r="H8" i="376"/>
  <c r="C6" i="376" a="1"/>
  <c r="C6" i="376" s="1"/>
  <c r="H25" i="376"/>
  <c r="O21" i="376"/>
  <c r="H26" i="376"/>
  <c r="P25" i="376" a="1"/>
  <c r="P25" i="376" s="1"/>
  <c r="E25" i="376" a="1"/>
  <c r="E25" i="376" s="1"/>
  <c r="D21" i="376" a="1"/>
  <c r="D21" i="376" s="1"/>
  <c r="H19" i="376"/>
  <c r="P18" i="376" a="1"/>
  <c r="P18" i="376" s="1"/>
  <c r="E18" i="376" a="1"/>
  <c r="E18" i="376" s="1"/>
  <c r="F15" i="376"/>
  <c r="D14" i="376" a="1"/>
  <c r="D14" i="376" s="1"/>
  <c r="H12" i="376"/>
  <c r="P11" i="376" a="1"/>
  <c r="P11" i="376" s="1"/>
  <c r="E11" i="376" a="1"/>
  <c r="E11" i="376" s="1"/>
  <c r="F8" i="376"/>
  <c r="H5" i="376"/>
  <c r="D18" i="376" a="1"/>
  <c r="D18" i="376" s="1"/>
  <c r="P15" i="376" a="1"/>
  <c r="P15" i="376" s="1"/>
  <c r="E15" i="376" a="1"/>
  <c r="E15" i="376" s="1"/>
  <c r="D11" i="376" a="1"/>
  <c r="D11" i="376" s="1"/>
  <c r="P8" i="376" a="1"/>
  <c r="P8" i="376" s="1"/>
  <c r="E8" i="376" a="1"/>
  <c r="E8" i="376" s="1"/>
  <c r="N18" i="376" a="1"/>
  <c r="N18" i="376" s="1"/>
  <c r="F23" i="376"/>
  <c r="F16" i="376"/>
  <c r="D15" i="376" a="1"/>
  <c r="D15" i="376" s="1"/>
  <c r="F9" i="376"/>
  <c r="D8" i="376" a="1"/>
  <c r="D8" i="376" s="1"/>
  <c r="N15" i="376" a="1"/>
  <c r="N15" i="376" s="1"/>
  <c r="N8" i="376" a="1"/>
  <c r="N8" i="376" s="1"/>
  <c r="P23" i="376" a="1"/>
  <c r="P23" i="376" s="1"/>
  <c r="P16" i="376" a="1"/>
  <c r="P16" i="376" s="1"/>
  <c r="P9" i="376" a="1"/>
  <c r="P9" i="376" s="1"/>
  <c r="D56" i="376" l="1"/>
  <c r="H56" i="376" s="1"/>
  <c r="M62" i="507"/>
  <c r="D55" i="376"/>
  <c r="H55" i="376" s="1"/>
  <c r="M32" i="507"/>
  <c r="F54" i="376"/>
  <c r="H54" i="376" s="1"/>
  <c r="M61" i="507"/>
  <c r="F53" i="376"/>
  <c r="H53" i="376" s="1"/>
  <c r="M31" i="507"/>
  <c r="F52" i="376"/>
  <c r="H52" i="376" s="1"/>
  <c r="M30" i="507"/>
  <c r="D51" i="376"/>
  <c r="H51" i="376" s="1"/>
  <c r="M60" i="507"/>
  <c r="M29" i="507"/>
  <c r="D50" i="376"/>
  <c r="H50" i="376" s="1"/>
  <c r="M59" i="507"/>
  <c r="M58" i="507"/>
  <c r="D49" i="376"/>
  <c r="F49" i="376"/>
  <c r="D48" i="376"/>
  <c r="H48" i="376" s="1"/>
  <c r="M28" i="507"/>
  <c r="M57" i="507"/>
  <c r="F46" i="376"/>
  <c r="M27" i="507"/>
  <c r="M56" i="507"/>
  <c r="F44" i="376"/>
  <c r="H44" i="376" s="1"/>
  <c r="M55" i="507"/>
  <c r="M26" i="507"/>
  <c r="M25" i="507"/>
  <c r="M54" i="507"/>
  <c r="M24" i="507"/>
  <c r="D43" i="376"/>
  <c r="H43" i="376" s="1"/>
  <c r="M53" i="507"/>
  <c r="M52" i="507"/>
  <c r="M22" i="507"/>
  <c r="M23" i="507"/>
  <c r="M49" i="507"/>
  <c r="M20" i="507"/>
  <c r="M50" i="507"/>
  <c r="M21" i="507"/>
  <c r="M51" i="507"/>
  <c r="F42" i="376"/>
  <c r="D42" i="376"/>
  <c r="M19" i="507"/>
  <c r="D41" i="376"/>
  <c r="H41" i="376" s="1"/>
  <c r="M46" i="507"/>
  <c r="M47" i="507"/>
  <c r="F40" i="376"/>
  <c r="H40" i="376" s="1"/>
  <c r="M48" i="507"/>
  <c r="F39" i="376"/>
  <c r="H39" i="376" s="1"/>
  <c r="M44" i="507"/>
  <c r="M45" i="507"/>
  <c r="M17" i="507"/>
  <c r="M18" i="507"/>
  <c r="M42" i="507"/>
  <c r="M12" i="507"/>
  <c r="M16" i="507"/>
  <c r="M14" i="507"/>
  <c r="F38" i="376"/>
  <c r="H38" i="376" s="1"/>
  <c r="M13" i="507"/>
  <c r="M15" i="507"/>
  <c r="M11" i="507"/>
  <c r="M43" i="507"/>
  <c r="F37" i="376"/>
  <c r="H37" i="376" s="1"/>
  <c r="M10" i="507"/>
  <c r="M9" i="507"/>
  <c r="M40" i="507"/>
  <c r="M41" i="507"/>
  <c r="M39" i="507"/>
  <c r="M38" i="507"/>
  <c r="M37" i="507"/>
  <c r="M8" i="507"/>
  <c r="M36" i="507"/>
  <c r="F36" i="376"/>
  <c r="D36" i="376"/>
  <c r="M35" i="507"/>
  <c r="F35" i="376"/>
  <c r="D35" i="376"/>
  <c r="M7" i="507"/>
  <c r="F34" i="376"/>
  <c r="C58" i="376"/>
  <c r="E58" i="376"/>
  <c r="G58" i="376"/>
  <c r="M33" i="507"/>
  <c r="M34" i="507"/>
  <c r="G39" i="376"/>
  <c r="G53" i="376"/>
  <c r="G46" i="376"/>
  <c r="G54" i="376"/>
  <c r="G47" i="376"/>
  <c r="D47" i="376"/>
  <c r="H47" i="376" s="1"/>
  <c r="G40" i="376"/>
  <c r="H46" i="376"/>
  <c r="K21" i="376" a="1"/>
  <c r="K21" i="376" s="1"/>
  <c r="H49" i="376" l="1"/>
  <c r="D57" i="376"/>
  <c r="H42" i="376"/>
  <c r="F57" i="376"/>
  <c r="H36" i="376"/>
  <c r="H35" i="376"/>
  <c r="H34" i="376"/>
  <c r="F7" i="17"/>
  <c r="E4" i="17"/>
  <c r="E5" i="17"/>
  <c r="E6" i="17"/>
  <c r="E7" i="17"/>
  <c r="C61" i="376" l="1"/>
  <c r="H57" i="376"/>
  <c r="B7" i="17"/>
  <c r="F4" i="17" l="1"/>
  <c r="F5" i="17"/>
  <c r="F6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<sst xmlns="http://schemas.openxmlformats.org/spreadsheetml/2006/main" count="17994" uniqueCount="1916">
  <si>
    <t>البند</t>
  </si>
  <si>
    <t>القيمة</t>
  </si>
  <si>
    <t>ملاحظة</t>
  </si>
  <si>
    <t>وقت بداية اليوم</t>
  </si>
  <si>
    <t>مدة المباراة (دقيقة)</t>
  </si>
  <si>
    <t>طول الفترة الكاملة (دقيقة)</t>
  </si>
  <si>
    <t>الوقت</t>
  </si>
  <si>
    <t>2 ضد 5</t>
  </si>
  <si>
    <t>1 ضد 3</t>
  </si>
  <si>
    <t>4 ضد 6</t>
  </si>
  <si>
    <t>4 ضد 5</t>
  </si>
  <si>
    <t>1 ضد 2</t>
  </si>
  <si>
    <t>3 ضد 6</t>
  </si>
  <si>
    <t>3 ضد 5</t>
  </si>
  <si>
    <t>2 ضد 4</t>
  </si>
  <si>
    <t>1 ضد 6</t>
  </si>
  <si>
    <t>5 ضد 6</t>
  </si>
  <si>
    <t>2 ضد 3</t>
  </si>
  <si>
    <t>1 ضد 4</t>
  </si>
  <si>
    <t>3 ضد 4</t>
  </si>
  <si>
    <t>1 ضد 5</t>
  </si>
  <si>
    <t>2 ضد 6</t>
  </si>
  <si>
    <t>2 ضد 7</t>
  </si>
  <si>
    <t>6 ضد 7</t>
  </si>
  <si>
    <t>5 ضد 7</t>
  </si>
  <si>
    <t>1 ضد 7</t>
  </si>
  <si>
    <t>4 ضد 7</t>
  </si>
  <si>
    <t>3 ضد 7</t>
  </si>
  <si>
    <t>6 ضد 8</t>
  </si>
  <si>
    <t>1 ضد 8</t>
  </si>
  <si>
    <t>7 ضد 8</t>
  </si>
  <si>
    <t>2 ضد 8</t>
  </si>
  <si>
    <t>4 ضد 8</t>
  </si>
  <si>
    <t>3 ضد 8</t>
  </si>
  <si>
    <t>5 ضد 8</t>
  </si>
  <si>
    <t>4 ضد 9</t>
  </si>
  <si>
    <t>1 ضد 9</t>
  </si>
  <si>
    <t>6 ضد 9</t>
  </si>
  <si>
    <t>5 ضد 9</t>
  </si>
  <si>
    <t>3 ضد 9</t>
  </si>
  <si>
    <t>2 ضد 9</t>
  </si>
  <si>
    <t>8 ضد 9</t>
  </si>
  <si>
    <t>7 ضد 9</t>
  </si>
  <si>
    <t>1 ضد 10</t>
  </si>
  <si>
    <t>2 ضد 10</t>
  </si>
  <si>
    <t>8 ضد 10</t>
  </si>
  <si>
    <t>9 ضد 10</t>
  </si>
  <si>
    <t>5 ضد 10</t>
  </si>
  <si>
    <t>4 ضد 10</t>
  </si>
  <si>
    <t>7 ضد 10</t>
  </si>
  <si>
    <t>3 ضد 10</t>
  </si>
  <si>
    <t>6 ضد 10</t>
  </si>
  <si>
    <t>9 ضد 11</t>
  </si>
  <si>
    <t>8 ضد 11</t>
  </si>
  <si>
    <t>1 ضد 11</t>
  </si>
  <si>
    <t>2 ضد 11</t>
  </si>
  <si>
    <t>10 ضد 11</t>
  </si>
  <si>
    <t>6 ضد 11</t>
  </si>
  <si>
    <t>4 ضد 11</t>
  </si>
  <si>
    <t>3 ضد 11</t>
  </si>
  <si>
    <t>7 ضد 11</t>
  </si>
  <si>
    <t>5 ضد 11</t>
  </si>
  <si>
    <t>1 ضد 12</t>
  </si>
  <si>
    <t>7 ضد 12</t>
  </si>
  <si>
    <t>10 ضد 12</t>
  </si>
  <si>
    <t>3 ضد 12</t>
  </si>
  <si>
    <t>2 ضد 12</t>
  </si>
  <si>
    <t>9 ضد 12</t>
  </si>
  <si>
    <t>8 ضد 12</t>
  </si>
  <si>
    <t>6 ضد 12</t>
  </si>
  <si>
    <t>5 ضد 12</t>
  </si>
  <si>
    <t>4 ضد 12</t>
  </si>
  <si>
    <t>11 ضد 12</t>
  </si>
  <si>
    <t>عدد الفرق</t>
  </si>
  <si>
    <t>صفحة المدخلات – بطولات تحت 11 / تحت 12</t>
  </si>
  <si>
    <t>الفاصل/ترتيب الملعب (دقيقة)</t>
  </si>
  <si>
    <t>أقصى عدد فترات في اليوم</t>
  </si>
  <si>
    <t>مشترك لكل البطولات</t>
  </si>
  <si>
    <t>زمن المباراة الفعلي</t>
  </si>
  <si>
    <t>راحة وترتيب الملعب بين المباريات</t>
  </si>
  <si>
    <t>محسوبة = مدة + فاصل</t>
  </si>
  <si>
    <t>يحدد عدد الملاعب المطلوبة</t>
  </si>
  <si>
    <t>الفترة</t>
  </si>
  <si>
    <t>الملعب</t>
  </si>
  <si>
    <t>المجموعة</t>
  </si>
  <si>
    <t>المباراة</t>
  </si>
  <si>
    <t>التوقيت</t>
  </si>
  <si>
    <t>الفريق</t>
  </si>
  <si>
    <t>عدد الخصوم</t>
  </si>
  <si>
    <t>8 ضد 13</t>
  </si>
  <si>
    <t>11 ضد 13</t>
  </si>
  <si>
    <t>9 ضد 13</t>
  </si>
  <si>
    <t>12 ضد 13</t>
  </si>
  <si>
    <t>10 ضد 13</t>
  </si>
  <si>
    <t>9 ضد 14</t>
  </si>
  <si>
    <t>8 ضد 14</t>
  </si>
  <si>
    <t>12 ضد 14</t>
  </si>
  <si>
    <t>10 ضد 14</t>
  </si>
  <si>
    <t>13 ضد 14</t>
  </si>
  <si>
    <t>11 ضد 14</t>
  </si>
  <si>
    <t>12 ضد 15</t>
  </si>
  <si>
    <t>11 ضد 15</t>
  </si>
  <si>
    <t>13 ضد 15</t>
  </si>
  <si>
    <t>14 ضد 15</t>
  </si>
  <si>
    <t>14 ضد 16</t>
  </si>
  <si>
    <t>12 ضد 16</t>
  </si>
  <si>
    <t>10 ضد 16</t>
  </si>
  <si>
    <t>9 ضد 15</t>
  </si>
  <si>
    <t>7 ضد 13</t>
  </si>
  <si>
    <t>15 ضد 16</t>
  </si>
  <si>
    <t>13 ضد 16</t>
  </si>
  <si>
    <t>11 ضد 16</t>
  </si>
  <si>
    <t>9 ضد 16</t>
  </si>
  <si>
    <t>10 ضد 15</t>
  </si>
  <si>
    <t>7 ضد 16</t>
  </si>
  <si>
    <t>8 ضد 15</t>
  </si>
  <si>
    <t>7 ضد 14</t>
  </si>
  <si>
    <t>15 ضد 17</t>
  </si>
  <si>
    <t>13 ضد 17</t>
  </si>
  <si>
    <t>16 ضد 17</t>
  </si>
  <si>
    <t>14 ضد 17</t>
  </si>
  <si>
    <t>12 ضد 17</t>
  </si>
  <si>
    <t>10 ضد 17</t>
  </si>
  <si>
    <t>8 ضد 17</t>
  </si>
  <si>
    <t>13 ضد 18</t>
  </si>
  <si>
    <t>16 ضد 18</t>
  </si>
  <si>
    <t>14 ضد 18</t>
  </si>
  <si>
    <t>17 ضد 18</t>
  </si>
  <si>
    <t>15 ضد 18</t>
  </si>
  <si>
    <t>17 ضد 19</t>
  </si>
  <si>
    <t>15 ضد 19</t>
  </si>
  <si>
    <t>13 ضد 19</t>
  </si>
  <si>
    <t>12 ضد 18</t>
  </si>
  <si>
    <t>11 ضد 19</t>
  </si>
  <si>
    <t>10 ضد 18</t>
  </si>
  <si>
    <t>18 ضد 19</t>
  </si>
  <si>
    <t>16 ضد 19</t>
  </si>
  <si>
    <t>14 ضد 19</t>
  </si>
  <si>
    <t>12 ضد 19</t>
  </si>
  <si>
    <t>10 ضد 19</t>
  </si>
  <si>
    <t>11 ضد 18</t>
  </si>
  <si>
    <t>18 ضد 20</t>
  </si>
  <si>
    <t>16 ضد 20</t>
  </si>
  <si>
    <t>14 ضد 20</t>
  </si>
  <si>
    <t>12 ضد 20</t>
  </si>
  <si>
    <t>19 ضد 20</t>
  </si>
  <si>
    <t>17 ضد 20</t>
  </si>
  <si>
    <t>15 ضد 20</t>
  </si>
  <si>
    <t>13 ضد 20</t>
  </si>
  <si>
    <t>11 ضد 20</t>
  </si>
  <si>
    <t>19 ضد 21</t>
  </si>
  <si>
    <t>17 ضد 21</t>
  </si>
  <si>
    <t>15 ضد 21</t>
  </si>
  <si>
    <t>13 ضد 21</t>
  </si>
  <si>
    <t>20 ضد 21</t>
  </si>
  <si>
    <t>18 ضد 21</t>
  </si>
  <si>
    <t>16 ضد 21</t>
  </si>
  <si>
    <t>14 ضد 21</t>
  </si>
  <si>
    <t>12 ضد 21</t>
  </si>
  <si>
    <t>13 ضد 22</t>
  </si>
  <si>
    <t>12 ضد 22</t>
  </si>
  <si>
    <t>20 ضد 22</t>
  </si>
  <si>
    <t>18 ضد 22</t>
  </si>
  <si>
    <t>16 ضد 22</t>
  </si>
  <si>
    <t>14 ضد 22</t>
  </si>
  <si>
    <t>21 ضد 22</t>
  </si>
  <si>
    <t>19 ضد 22</t>
  </si>
  <si>
    <t>17 ضد 22</t>
  </si>
  <si>
    <t>15 ضد 22</t>
  </si>
  <si>
    <t>20 ضد 23</t>
  </si>
  <si>
    <t>19 ضد 23</t>
  </si>
  <si>
    <t>21 ضد 23</t>
  </si>
  <si>
    <t>22 ضد 23</t>
  </si>
  <si>
    <t>19 ضد 24</t>
  </si>
  <si>
    <t>22 ضد 24</t>
  </si>
  <si>
    <t>20 ضد 24</t>
  </si>
  <si>
    <t>23 ضد 24</t>
  </si>
  <si>
    <t>21 ضد 24</t>
  </si>
  <si>
    <t>22 ضد 25</t>
  </si>
  <si>
    <t>21 ضد 25</t>
  </si>
  <si>
    <t>23 ضد 25</t>
  </si>
  <si>
    <t>24 ضد 25</t>
  </si>
  <si>
    <t>21 ضد 26</t>
  </si>
  <si>
    <t>24 ضد 26</t>
  </si>
  <si>
    <t>22 ضد 26</t>
  </si>
  <si>
    <t>25 ضد 26</t>
  </si>
  <si>
    <t>23 ضد 26</t>
  </si>
  <si>
    <t>20 ضد 27</t>
  </si>
  <si>
    <t>20 ضد 25</t>
  </si>
  <si>
    <t>19 ضد 26</t>
  </si>
  <si>
    <t>25 ضد 27</t>
  </si>
  <si>
    <t>23 ضد 27</t>
  </si>
  <si>
    <t>21 ضد 27</t>
  </si>
  <si>
    <t>20 ضد 26</t>
  </si>
  <si>
    <t>26 ضد 27</t>
  </si>
  <si>
    <t>24 ضد 27</t>
  </si>
  <si>
    <t>22 ضد 27</t>
  </si>
  <si>
    <t>23 ضد 28</t>
  </si>
  <si>
    <t>22 ضد 28</t>
  </si>
  <si>
    <t>26 ضد 28</t>
  </si>
  <si>
    <t>24 ضد 28</t>
  </si>
  <si>
    <t>27 ضد 28</t>
  </si>
  <si>
    <t>25 ضد 28</t>
  </si>
  <si>
    <t>22 ضد 29</t>
  </si>
  <si>
    <t>21 ضد 29</t>
  </si>
  <si>
    <t>21 ضد 28</t>
  </si>
  <si>
    <t>27 ضد 29</t>
  </si>
  <si>
    <t>25 ضد 29</t>
  </si>
  <si>
    <t>23 ضد 29</t>
  </si>
  <si>
    <t>28 ضد 29</t>
  </si>
  <si>
    <t>26 ضد 29</t>
  </si>
  <si>
    <t>24 ضد 29</t>
  </si>
  <si>
    <t>28 ضد 30</t>
  </si>
  <si>
    <t>29 ضد 30</t>
  </si>
  <si>
    <t>29 ضد 31</t>
  </si>
  <si>
    <t>30 ضد 31</t>
  </si>
  <si>
    <t>28 ضد 31</t>
  </si>
  <si>
    <t>30 ضد 32</t>
  </si>
  <si>
    <t>28 ضد 32</t>
  </si>
  <si>
    <t>31 ضد 32</t>
  </si>
  <si>
    <t>29 ضد 32</t>
  </si>
  <si>
    <t>31 ضد 33</t>
  </si>
  <si>
    <t>29 ضد 33</t>
  </si>
  <si>
    <t>32 ضد 33</t>
  </si>
  <si>
    <t>30 ضد 33</t>
  </si>
  <si>
    <t>28 ضد 33</t>
  </si>
  <si>
    <t>32 ضد 34</t>
  </si>
  <si>
    <t>20 ضد 29</t>
  </si>
  <si>
    <t>30 ضد 34</t>
  </si>
  <si>
    <t>28 ضد 34</t>
  </si>
  <si>
    <t>33 ضد 34</t>
  </si>
  <si>
    <t>20 ضد 28</t>
  </si>
  <si>
    <t>31 ضد 34</t>
  </si>
  <si>
    <t>18 ضد 23</t>
  </si>
  <si>
    <t>29 ضد 34</t>
  </si>
  <si>
    <t>30 ضد 35</t>
  </si>
  <si>
    <t>29 ضد 35</t>
  </si>
  <si>
    <t>33 ضد 35</t>
  </si>
  <si>
    <t>31 ضد 35</t>
  </si>
  <si>
    <t>34 ضد 35</t>
  </si>
  <si>
    <t>32 ضد 35</t>
  </si>
  <si>
    <t>31 ضد 36</t>
  </si>
  <si>
    <t>34 ضد 36</t>
  </si>
  <si>
    <t>32 ضد 36</t>
  </si>
  <si>
    <t>35 ضد 36</t>
  </si>
  <si>
    <t>33 ضد 36</t>
  </si>
  <si>
    <t>35 ضد 37</t>
  </si>
  <si>
    <t>33 ضد 37</t>
  </si>
  <si>
    <t>31 ضد 37</t>
  </si>
  <si>
    <t>30 ضد 36</t>
  </si>
  <si>
    <t>29 ضد 37</t>
  </si>
  <si>
    <t>28 ضد 36</t>
  </si>
  <si>
    <t>36 ضد 37</t>
  </si>
  <si>
    <t>34 ضد 37</t>
  </si>
  <si>
    <t>32 ضد 37</t>
  </si>
  <si>
    <t>30 ضد 37</t>
  </si>
  <si>
    <t>29 ضد 36</t>
  </si>
  <si>
    <t>28 ضد 35</t>
  </si>
  <si>
    <t>36 ضد 38</t>
  </si>
  <si>
    <t>34 ضد 38</t>
  </si>
  <si>
    <t>32 ضد 38</t>
  </si>
  <si>
    <t>30 ضد 38</t>
  </si>
  <si>
    <t>37 ضد 38</t>
  </si>
  <si>
    <t>35 ضد 38</t>
  </si>
  <si>
    <t>33 ضد 38</t>
  </si>
  <si>
    <t>31 ضد 38</t>
  </si>
  <si>
    <t>29 ضد 38</t>
  </si>
  <si>
    <t>37 ضد 39</t>
  </si>
  <si>
    <t>38 ضد 39</t>
  </si>
  <si>
    <t>39 ضد 40</t>
  </si>
  <si>
    <t>37 ضد 40</t>
  </si>
  <si>
    <t>37 ضد 41</t>
  </si>
  <si>
    <t>40 ضد 41</t>
  </si>
  <si>
    <t>38 ضد 41</t>
  </si>
  <si>
    <t>40 ضد 42</t>
  </si>
  <si>
    <t>41 ضد 42</t>
  </si>
  <si>
    <t>39 ضد 42</t>
  </si>
  <si>
    <t>37 ضد 42</t>
  </si>
  <si>
    <t>41 ضد 43</t>
  </si>
  <si>
    <t>37 ضد 43</t>
  </si>
  <si>
    <t>42 ضد 43</t>
  </si>
  <si>
    <t>40 ضد 43</t>
  </si>
  <si>
    <t>38 ضد 43</t>
  </si>
  <si>
    <t>42 ضد 44</t>
  </si>
  <si>
    <t>40 ضد 44</t>
  </si>
  <si>
    <t>43 ضد 44</t>
  </si>
  <si>
    <t>41 ضد 44</t>
  </si>
  <si>
    <t>39 ضد 44</t>
  </si>
  <si>
    <t>37 ضد 44</t>
  </si>
  <si>
    <t>38 ضد 45</t>
  </si>
  <si>
    <t>37 ضد 45</t>
  </si>
  <si>
    <t>43 ضد 45</t>
  </si>
  <si>
    <t>41 ضد 45</t>
  </si>
  <si>
    <t>44 ضد 45</t>
  </si>
  <si>
    <t>42 ضد 45</t>
  </si>
  <si>
    <t>40 ضد 45</t>
  </si>
  <si>
    <t>41 ضد 46</t>
  </si>
  <si>
    <t>44 ضد 46</t>
  </si>
  <si>
    <t>42 ضد 46</t>
  </si>
  <si>
    <t>45 ضد 46</t>
  </si>
  <si>
    <t>43 ضد 46</t>
  </si>
  <si>
    <t>42 ضد 47</t>
  </si>
  <si>
    <t>45 ضد 47</t>
  </si>
  <si>
    <t>43 ضد 47</t>
  </si>
  <si>
    <t>46 ضد 47</t>
  </si>
  <si>
    <t>44 ضد 47</t>
  </si>
  <si>
    <t>43 ضد 48</t>
  </si>
  <si>
    <t>46 ضد 48</t>
  </si>
  <si>
    <t>44 ضد 48</t>
  </si>
  <si>
    <t>47 ضد 48</t>
  </si>
  <si>
    <t>45 ضد 48</t>
  </si>
  <si>
    <t>47 ضد 49</t>
  </si>
  <si>
    <t>48 ضد 49</t>
  </si>
  <si>
    <t>46 ضد 49</t>
  </si>
  <si>
    <t>48 ضد 50</t>
  </si>
  <si>
    <t>41 ضد 47</t>
  </si>
  <si>
    <t>42 ضد 48</t>
  </si>
  <si>
    <t>49 ضد 50</t>
  </si>
  <si>
    <t>47 ضد 50</t>
  </si>
  <si>
    <t>39 ضد 48</t>
  </si>
  <si>
    <t>40 ضد 47</t>
  </si>
  <si>
    <t>39 ضد 46</t>
  </si>
  <si>
    <t>49 ضد 51</t>
  </si>
  <si>
    <t>37 ضد 46</t>
  </si>
  <si>
    <t>47 ضد 51</t>
  </si>
  <si>
    <t>40 ضد 48</t>
  </si>
  <si>
    <t>40 ضد 46</t>
  </si>
  <si>
    <t>50 ضد 51</t>
  </si>
  <si>
    <t>48 ضد 51</t>
  </si>
  <si>
    <t>46 ضد 51</t>
  </si>
  <si>
    <t>50 ضد 52</t>
  </si>
  <si>
    <t>48 ضد 52</t>
  </si>
  <si>
    <t>46 ضد 52</t>
  </si>
  <si>
    <t>51 ضد 52</t>
  </si>
  <si>
    <t>49 ضد 52</t>
  </si>
  <si>
    <t>47 ضد 52</t>
  </si>
  <si>
    <t>51 ضد 53</t>
  </si>
  <si>
    <t>49 ضد 53</t>
  </si>
  <si>
    <t>47 ضد 53</t>
  </si>
  <si>
    <t>52 ضد 53</t>
  </si>
  <si>
    <t>50 ضد 53</t>
  </si>
  <si>
    <t>48 ضد 53</t>
  </si>
  <si>
    <t>49 ضد 54</t>
  </si>
  <si>
    <t>52 ضد 54</t>
  </si>
  <si>
    <t>50 ضد 54</t>
  </si>
  <si>
    <t>53 ضد 54</t>
  </si>
  <si>
    <t>51 ضد 54</t>
  </si>
  <si>
    <t>47 ضد 54</t>
  </si>
  <si>
    <t>53 ضد 55</t>
  </si>
  <si>
    <t>51 ضد 55</t>
  </si>
  <si>
    <t>48 ضد 54</t>
  </si>
  <si>
    <t>54 ضد 55</t>
  </si>
  <si>
    <t>52 ضد 55</t>
  </si>
  <si>
    <t>50 ضد 55</t>
  </si>
  <si>
    <t>48 ضد 55</t>
  </si>
  <si>
    <t>51 ضد 56</t>
  </si>
  <si>
    <t>50 ضد 56</t>
  </si>
  <si>
    <t>54 ضد 56</t>
  </si>
  <si>
    <t>52 ضد 56</t>
  </si>
  <si>
    <t>55 ضد 56</t>
  </si>
  <si>
    <t>53 ضد 56</t>
  </si>
  <si>
    <t>48 ضد 56</t>
  </si>
  <si>
    <t>49 ضد 56</t>
  </si>
  <si>
    <t>عدد المجموعات</t>
  </si>
  <si>
    <t>مباريات الدوري</t>
  </si>
  <si>
    <t>نظام الإقصاء</t>
  </si>
  <si>
    <t>أيام الدوري</t>
  </si>
  <si>
    <t>أيام الإقصاء</t>
  </si>
  <si>
    <t>17 ضد 23</t>
  </si>
  <si>
    <t>المجموعة 1</t>
  </si>
  <si>
    <t>المجموعة 2</t>
  </si>
  <si>
    <t>المجموعة 3</t>
  </si>
  <si>
    <t>المجموعة 4</t>
  </si>
  <si>
    <t>أول المجموعة 1 ضد أول المجموعة 2</t>
  </si>
  <si>
    <t>16 ضد 14</t>
  </si>
  <si>
    <t>24 ضد 22</t>
  </si>
  <si>
    <t>48 ضد 46</t>
  </si>
  <si>
    <t>56 ضد 54</t>
  </si>
  <si>
    <t>7 ضد 5</t>
  </si>
  <si>
    <t>8 ضد 4</t>
  </si>
  <si>
    <t>15 ضد 13</t>
  </si>
  <si>
    <t>16 ضد 12</t>
  </si>
  <si>
    <t>23 ضد 21</t>
  </si>
  <si>
    <t>24 ضد 20</t>
  </si>
  <si>
    <t>31 ضد 29</t>
  </si>
  <si>
    <t>32 ضد 28</t>
  </si>
  <si>
    <t>39 ضد 37</t>
  </si>
  <si>
    <t>48 ضد 44</t>
  </si>
  <si>
    <t>6 ضد 4</t>
  </si>
  <si>
    <t>7 ضد 3</t>
  </si>
  <si>
    <t>8 ضد 2</t>
  </si>
  <si>
    <t>14 ضد 12</t>
  </si>
  <si>
    <t>15 ضد 11</t>
  </si>
  <si>
    <t>16 ضد 10</t>
  </si>
  <si>
    <t>22 ضد 20</t>
  </si>
  <si>
    <t>23 ضد 19</t>
  </si>
  <si>
    <t>48 ضد 42</t>
  </si>
  <si>
    <t>56 ضد 50</t>
  </si>
  <si>
    <t>5 ضد 3</t>
  </si>
  <si>
    <t>6 ضد 2</t>
  </si>
  <si>
    <t>13 ضد 11</t>
  </si>
  <si>
    <t>14 ضد 10</t>
  </si>
  <si>
    <t>21 ضد 19</t>
  </si>
  <si>
    <t>22 ضد 18</t>
  </si>
  <si>
    <t>37 ضد 35</t>
  </si>
  <si>
    <t>45 ضد 43</t>
  </si>
  <si>
    <t>46 ضد 42</t>
  </si>
  <si>
    <t>54 ضد 50</t>
  </si>
  <si>
    <t>4 ضد 2</t>
  </si>
  <si>
    <t>12 ضد 10</t>
  </si>
  <si>
    <t>20 ضد 18</t>
  </si>
  <si>
    <t>17 ضد 15</t>
  </si>
  <si>
    <t>51 ضد 49</t>
  </si>
  <si>
    <t>17 ضد 13</t>
  </si>
  <si>
    <t>33 ضد 31</t>
  </si>
  <si>
    <t>34 ضد 30</t>
  </si>
  <si>
    <t>50 ضد 48</t>
  </si>
  <si>
    <t>51 ضد 47</t>
  </si>
  <si>
    <t>17 ضد 11</t>
  </si>
  <si>
    <t>33 ضد 29</t>
  </si>
  <si>
    <t>34 ضد 28</t>
  </si>
  <si>
    <t>17 ضد 9</t>
  </si>
  <si>
    <t>15 ضد 9</t>
  </si>
  <si>
    <t>16 ضد 8</t>
  </si>
  <si>
    <t>13 ضد 9</t>
  </si>
  <si>
    <t>14 ضد 8</t>
  </si>
  <si>
    <t>11 ضد 9</t>
  </si>
  <si>
    <t>12 ضد 8</t>
  </si>
  <si>
    <t>13 ضد 7</t>
  </si>
  <si>
    <t>29 ضد 25</t>
  </si>
  <si>
    <t>47 ضد 41</t>
  </si>
  <si>
    <t>48 ضد 40</t>
  </si>
  <si>
    <t>10 ضد 8</t>
  </si>
  <si>
    <t>11 ضد 7</t>
  </si>
  <si>
    <t>12 ضد 6</t>
  </si>
  <si>
    <t>27 ضد 25</t>
  </si>
  <si>
    <t>28 ضد 24</t>
  </si>
  <si>
    <t>29 ضد 23</t>
  </si>
  <si>
    <t>45 ضد 41</t>
  </si>
  <si>
    <t>46 ضد 40</t>
  </si>
  <si>
    <t>47 ضد 39</t>
  </si>
  <si>
    <t>9 ضد 7</t>
  </si>
  <si>
    <t>10 ضد 6</t>
  </si>
  <si>
    <t>11 ضد 5</t>
  </si>
  <si>
    <t>12 ضد 4</t>
  </si>
  <si>
    <t>26 ضد 24</t>
  </si>
  <si>
    <t>27 ضد 23</t>
  </si>
  <si>
    <t>28 ضد 22</t>
  </si>
  <si>
    <t>29 ضد 21</t>
  </si>
  <si>
    <t>43 ضد 41</t>
  </si>
  <si>
    <t>44 ضد 40</t>
  </si>
  <si>
    <t>45 ضد 39</t>
  </si>
  <si>
    <t>46 ضد 38</t>
  </si>
  <si>
    <t>9 ضد 5</t>
  </si>
  <si>
    <t>10 ضد 4</t>
  </si>
  <si>
    <t>11 ضد 3</t>
  </si>
  <si>
    <t>12 ضد 2</t>
  </si>
  <si>
    <t>25 ضد 23</t>
  </si>
  <si>
    <t>26 ضد 22</t>
  </si>
  <si>
    <t>27 ضد 21</t>
  </si>
  <si>
    <t>28 ضد 20</t>
  </si>
  <si>
    <t>42 ضد 40</t>
  </si>
  <si>
    <t>44 ضد 38</t>
  </si>
  <si>
    <t>45 ضد 37</t>
  </si>
  <si>
    <t>9 ضد 3</t>
  </si>
  <si>
    <t>10 ضد 2</t>
  </si>
  <si>
    <t>25 ضد 21</t>
  </si>
  <si>
    <t>26 ضد 20</t>
  </si>
  <si>
    <t>27 ضد 19</t>
  </si>
  <si>
    <t>42 ضد 38</t>
  </si>
  <si>
    <t>43 ضد 37</t>
  </si>
  <si>
    <t>25 ضد 19</t>
  </si>
  <si>
    <t>41 ضد 37</t>
  </si>
  <si>
    <t>أول المجموعة 1 ضد أول المجموعة 4</t>
  </si>
  <si>
    <t>أول المجموعة 2 ضد أول المجموعة 3</t>
  </si>
  <si>
    <t>توزيع الفرق في المجموعات</t>
  </si>
  <si>
    <t>وقت البداية</t>
  </si>
  <si>
    <t>وقت النهاية</t>
  </si>
  <si>
    <t>عدد الملاعب القانونية</t>
  </si>
  <si>
    <t>اليوم</t>
  </si>
  <si>
    <t>عدد الملاعب (7 ضد 7)</t>
  </si>
  <si>
    <t>9 ضد 1</t>
  </si>
  <si>
    <t>14 ضد 23</t>
  </si>
  <si>
    <t>13 ضد 23</t>
  </si>
  <si>
    <t>23 ضد 17</t>
  </si>
  <si>
    <t>21 ضد 17</t>
  </si>
  <si>
    <t>22 ضد 16</t>
  </si>
  <si>
    <t>23 ضد 15</t>
  </si>
  <si>
    <t>19 ضد 17</t>
  </si>
  <si>
    <t>20 ضد 16</t>
  </si>
  <si>
    <t>21 ضد 15</t>
  </si>
  <si>
    <t>22 ضد 14</t>
  </si>
  <si>
    <t>18 ضد 16</t>
  </si>
  <si>
    <t>19 ضد 15</t>
  </si>
  <si>
    <t>20 ضد 14</t>
  </si>
  <si>
    <t>18 ضد 14</t>
  </si>
  <si>
    <t>16 ضد 23</t>
  </si>
  <si>
    <t>23 ضد 13</t>
  </si>
  <si>
    <t>22 ضد 13</t>
  </si>
  <si>
    <t>23 ضد 14</t>
  </si>
  <si>
    <t>21 ضد 13</t>
  </si>
  <si>
    <t>23 ضد 16</t>
  </si>
  <si>
    <t>20 ضد 13</t>
  </si>
  <si>
    <t>21 ضد 14</t>
  </si>
  <si>
    <t>22 ضد 15</t>
  </si>
  <si>
    <t>12 ضد 1</t>
  </si>
  <si>
    <t>11 ضد 1</t>
  </si>
  <si>
    <t>15 ضد 23</t>
  </si>
  <si>
    <t>37 ضد 33</t>
  </si>
  <si>
    <t>35 ضد 33</t>
  </si>
  <si>
    <t>36 ضد 32</t>
  </si>
  <si>
    <t>37 ضد 31</t>
  </si>
  <si>
    <t>19 ضد 13</t>
  </si>
  <si>
    <t>35 ضد 31</t>
  </si>
  <si>
    <t>36 ضد 30</t>
  </si>
  <si>
    <t>37 ضد 29</t>
  </si>
  <si>
    <t>18 ضد 12</t>
  </si>
  <si>
    <t>35 ضد 29</t>
  </si>
  <si>
    <t>36 ضد 28</t>
  </si>
  <si>
    <t>18 ضد 10</t>
  </si>
  <si>
    <t>53 ضد 49</t>
  </si>
  <si>
    <t>54 ضد 48</t>
  </si>
  <si>
    <t>52 ضد 48</t>
  </si>
  <si>
    <t>53 ضد 47</t>
  </si>
  <si>
    <t>38 ضد 32</t>
  </si>
  <si>
    <t>38 ضد 30</t>
  </si>
  <si>
    <t>ملخص بطولات تحت 11 / تحت 12 — الأعداد المطلوبة</t>
  </si>
  <si>
    <t>بطولة 6 فرق – تحت 11 / تحت 12</t>
  </si>
  <si>
    <t>بطولة 8 فرق – تحت 11 / تحت 12</t>
  </si>
  <si>
    <t>بطولة 9 فرق – تحت 11 / تحت 12</t>
  </si>
  <si>
    <t>بطولة 11 فريقًا – تحت 11 / تحت 12</t>
  </si>
  <si>
    <t>بطولة 12 فريقًا – تحت 11 / تحت 12</t>
  </si>
  <si>
    <t>بطولة 13 فريقًا – تحت 11 / تحت 12</t>
  </si>
  <si>
    <t>بطولة 14 فريقًا – تحت 11 / تحت 12</t>
  </si>
  <si>
    <t>بطولة 15 فريقًا – تحت 11 / تحت 12</t>
  </si>
  <si>
    <t>بطولة 16 فريقًا – تحت 11 / تحت 12</t>
  </si>
  <si>
    <t>بطولة 18 فريقًا – تحت 11 / تحت 12</t>
  </si>
  <si>
    <t>بطولة 21 فريقًا – تحت 11 / تحت 12</t>
  </si>
  <si>
    <t>بطولة 22 فريقًا – تحت 11 / تحت 12</t>
  </si>
  <si>
    <t>بطولة 23 فريقًا – تحت 11 / تحت 12</t>
  </si>
  <si>
    <t>بطولة 25 فريقًا – تحت 11 / تحت 12</t>
  </si>
  <si>
    <t>بطولة 27 فريقًا – تحت 11 / تحت 12</t>
  </si>
  <si>
    <t>بطولة 29 فريقًا – تحت 11 / تحت 12</t>
  </si>
  <si>
    <t>6 فرق</t>
  </si>
  <si>
    <t>8 فرق</t>
  </si>
  <si>
    <t>9 فرق</t>
  </si>
  <si>
    <t>11 فريقًا</t>
  </si>
  <si>
    <t>12 فريقًا</t>
  </si>
  <si>
    <t>13 فريقًا</t>
  </si>
  <si>
    <t>14 فريقًا</t>
  </si>
  <si>
    <t>15 فريقًا</t>
  </si>
  <si>
    <t>16 فريقًا</t>
  </si>
  <si>
    <t>18 فريقًا</t>
  </si>
  <si>
    <t>21 فريقًا</t>
  </si>
  <si>
    <t>22 فريقًا</t>
  </si>
  <si>
    <t>23 فريقًا</t>
  </si>
  <si>
    <t>25 فريقًا</t>
  </si>
  <si>
    <t>27 فريقًا</t>
  </si>
  <si>
    <t>29 فريقًا</t>
  </si>
  <si>
    <t>5 ضد 1</t>
  </si>
  <si>
    <t>6 ضد 3</t>
  </si>
  <si>
    <t>2 ضد 1</t>
  </si>
  <si>
    <t>5 ضد 4</t>
  </si>
  <si>
    <t>6 ضد 1</t>
  </si>
  <si>
    <t>3 ضد 1</t>
  </si>
  <si>
    <t>6 ضد 5</t>
  </si>
  <si>
    <t>5 ضد 2</t>
  </si>
  <si>
    <t>4 ضد 1</t>
  </si>
  <si>
    <t>7 ضد 4</t>
  </si>
  <si>
    <t>7 ضد 2</t>
  </si>
  <si>
    <t>7 ضد 6</t>
  </si>
  <si>
    <t>7 ضد 1</t>
  </si>
  <si>
    <t>8 ضد 3</t>
  </si>
  <si>
    <t>8 ضد 1</t>
  </si>
  <si>
    <t>8 ضد 5</t>
  </si>
  <si>
    <t>9 ضد 8</t>
  </si>
  <si>
    <t>9 ضد 2</t>
  </si>
  <si>
    <t>8 ضد 7</t>
  </si>
  <si>
    <t>10 ضد 1</t>
  </si>
  <si>
    <t>11 ضد 6</t>
  </si>
  <si>
    <t>11 ضد 4</t>
  </si>
  <si>
    <t>9 ضد 6</t>
  </si>
  <si>
    <t>10 ضد 5</t>
  </si>
  <si>
    <t>9 ضد 4</t>
  </si>
  <si>
    <t>11 ضد 2</t>
  </si>
  <si>
    <t>11 ضد 8</t>
  </si>
  <si>
    <t>12 ضد 5</t>
  </si>
  <si>
    <t>12 ضد 3</t>
  </si>
  <si>
    <t>10 ضد 3</t>
  </si>
  <si>
    <t>13 ضد 10</t>
  </si>
  <si>
    <t>13 ضد 8</t>
  </si>
  <si>
    <t>13 ضد 12</t>
  </si>
  <si>
    <t>12 ضد 9</t>
  </si>
  <si>
    <t>14 ضد 11</t>
  </si>
  <si>
    <t>14 ضد 9</t>
  </si>
  <si>
    <t>14 ضد 13</t>
  </si>
  <si>
    <t>10 ضد 9</t>
  </si>
  <si>
    <t>15 ضد 12</t>
  </si>
  <si>
    <t>15 ضد 10</t>
  </si>
  <si>
    <t>15 ضد 14</t>
  </si>
  <si>
    <t>16 ضد 11</t>
  </si>
  <si>
    <t>16 ضد 9</t>
  </si>
  <si>
    <t>16 ضد 13</t>
  </si>
  <si>
    <t>10 ضد 7</t>
  </si>
  <si>
    <t>4 ضد 3</t>
  </si>
  <si>
    <t>3 ضد 2</t>
  </si>
  <si>
    <t>18 ضد 15</t>
  </si>
  <si>
    <t>17 ضد 16</t>
  </si>
  <si>
    <t>12 ضد 7</t>
  </si>
  <si>
    <t>18 ضد 13</t>
  </si>
  <si>
    <t>17 ضد 14</t>
  </si>
  <si>
    <t>19 ضد 18</t>
  </si>
  <si>
    <t>20 ضد 12</t>
  </si>
  <si>
    <t>19 ضد 10</t>
  </si>
  <si>
    <t>19 ضد 12</t>
  </si>
  <si>
    <t>17 ضد 10</t>
  </si>
  <si>
    <t>19 ضد 16</t>
  </si>
  <si>
    <t>20 ضد 15</t>
  </si>
  <si>
    <t>23 ضد 18</t>
  </si>
  <si>
    <t>20 ضد 17</t>
  </si>
  <si>
    <t>21 ضد 16</t>
  </si>
  <si>
    <t>19 ضد 25</t>
  </si>
  <si>
    <t>19 ضد 14</t>
  </si>
  <si>
    <t>22 ضد 17</t>
  </si>
  <si>
    <t>21 ضد 18</t>
  </si>
  <si>
    <t>26 ضد 19</t>
  </si>
  <si>
    <t>22 ضد 19</t>
  </si>
  <si>
    <t>19 ضد 27</t>
  </si>
  <si>
    <t>27 ضد 26</t>
  </si>
  <si>
    <t>27 ضد 20</t>
  </si>
  <si>
    <t>16 ضد 15</t>
  </si>
  <si>
    <t>23 ضد 20</t>
  </si>
  <si>
    <t>24 ضد 21</t>
  </si>
  <si>
    <t>24 ضد 19</t>
  </si>
  <si>
    <t>28 ضد 21</t>
  </si>
  <si>
    <t>29 ضد 20</t>
  </si>
  <si>
    <t>28 ضد 19</t>
  </si>
  <si>
    <t>29 ضد 26</t>
  </si>
  <si>
    <t>29 ضد 22</t>
  </si>
  <si>
    <t>28 ضد 23</t>
  </si>
  <si>
    <t>26 ضد 21</t>
  </si>
  <si>
    <t>21 ضد 20</t>
  </si>
  <si>
    <t>31 ضد 28</t>
  </si>
  <si>
    <t>42 ضد 39</t>
  </si>
  <si>
    <t>43 ضد 38</t>
  </si>
  <si>
    <t>42 ضد 37</t>
  </si>
  <si>
    <t>39 ضد 43</t>
  </si>
  <si>
    <t>39 ضد 41</t>
  </si>
  <si>
    <t>38 ضد 42</t>
  </si>
  <si>
    <t>40 ضد 37</t>
  </si>
  <si>
    <t>38 ضد 40</t>
  </si>
  <si>
    <t>46 ضد 39</t>
  </si>
  <si>
    <t>45 ضد 40</t>
  </si>
  <si>
    <t>36 ضد 29</t>
  </si>
  <si>
    <t>46 ضد 37</t>
  </si>
  <si>
    <t>45 ضد 38</t>
  </si>
  <si>
    <t>35 ضد 28</t>
  </si>
  <si>
    <t>44 ضد 37</t>
  </si>
  <si>
    <t>46 ضد 41</t>
  </si>
  <si>
    <t>38 ضد 37</t>
  </si>
  <si>
    <t>38 ضد 31</t>
  </si>
  <si>
    <t>37 ضد 32</t>
  </si>
  <si>
    <t>36 ضد 33</t>
  </si>
  <si>
    <t>49 ضد 46</t>
  </si>
  <si>
    <t>35 ضد 30</t>
  </si>
  <si>
    <t>38 ضد 29</t>
  </si>
  <si>
    <t>48 ضد 43</t>
  </si>
  <si>
    <t>54 ضد 47</t>
  </si>
  <si>
    <t>50 ضد 47</t>
  </si>
  <si>
    <t>48 ضد 41</t>
  </si>
  <si>
    <t>47 ضد 42</t>
  </si>
  <si>
    <t>55 ضد 49</t>
  </si>
  <si>
    <t>39 ضد 38</t>
  </si>
  <si>
    <t>47 ضد 40</t>
  </si>
  <si>
    <t>37 ضد 36</t>
  </si>
  <si>
    <t>56 ضد 55</t>
  </si>
  <si>
    <t>35 ضد 34</t>
  </si>
  <si>
    <t>54 ضد 53</t>
  </si>
  <si>
    <t>25 ضد 22</t>
  </si>
  <si>
    <t>41 ضد 38</t>
  </si>
  <si>
    <t>56 ضد 51</t>
  </si>
  <si>
    <t>39 ضد 47</t>
  </si>
  <si>
    <t>38 ضد 44</t>
  </si>
  <si>
    <t>48 ضد 39</t>
  </si>
  <si>
    <t>47 ضد 38</t>
  </si>
  <si>
    <t>27 ضد 24</t>
  </si>
  <si>
    <t>44 ضد 41</t>
  </si>
  <si>
    <t>20 ضد 19</t>
  </si>
  <si>
    <t>عدد ملاعب 7×7 داخل الملعب القانوني</t>
  </si>
  <si>
    <t>يُستخدم لحساب عدد الملاعب القانونية في الملخص</t>
  </si>
  <si>
    <t>39 ضد 45</t>
  </si>
  <si>
    <t>56 ضد 53</t>
  </si>
  <si>
    <t>48 ضد 45</t>
  </si>
  <si>
    <t>17 ضد 12</t>
  </si>
  <si>
    <t>34 ضد 29</t>
  </si>
  <si>
    <t>55 ضد 52</t>
  </si>
  <si>
    <t>33 ضد 28</t>
  </si>
  <si>
    <t>55 ضد 54</t>
  </si>
  <si>
    <t>31 ضد 30</t>
  </si>
  <si>
    <t>48 ضد 47</t>
  </si>
  <si>
    <t>23 ضد 22</t>
  </si>
  <si>
    <t>40 ضد 39</t>
  </si>
  <si>
    <t>الحد الأدنى لعدد فرق المجموعة</t>
  </si>
  <si>
    <t>لا توجد مجموعة أقل من هذا العدد</t>
  </si>
  <si>
    <t>أقصى حجم للمجموعة</t>
  </si>
  <si>
    <t>عدد الأدوار</t>
  </si>
  <si>
    <t>مباريات كل فريق (مخططة)</t>
  </si>
  <si>
    <t>تحقق: أصغر مجموعة ≥ الحد</t>
  </si>
  <si>
    <t>عدد المباريات المستهدف للفريق</t>
  </si>
  <si>
    <t>يُختار عدد الأدوار الأقرب لهذا الهدف (يُسمح بأقل أو بتجاوز بسيط)</t>
  </si>
  <si>
    <t>لا تزيد المجموعة عن هذا العدد (يحدد عدد المجموعات)</t>
  </si>
  <si>
    <t>المجموعة 5</t>
  </si>
  <si>
    <t>المجموعة 6</t>
  </si>
  <si>
    <t>جدول مراحل الإقصاء حسب عدد المجموعات</t>
  </si>
  <si>
    <t>من</t>
  </si>
  <si>
    <t>إلى</t>
  </si>
  <si>
    <t>— (دوري فقط، البطل أول المجموعة)</t>
  </si>
  <si>
    <t>نهائي مباشر</t>
  </si>
  <si>
    <t>نصف نهائي ثم نهائي</t>
  </si>
  <si>
    <t>ربع نهائي ثم نصف نهائي ثم نهائي</t>
  </si>
  <si>
    <t>سقف أيام البطولة</t>
  </si>
  <si>
    <t>يشمل أيام الدوري والإقصاء معاً</t>
  </si>
  <si>
    <t>إجمالي الأيام (دوري + إقصاء)</t>
  </si>
  <si>
    <t>تحقق: الأيام ≤ السقف</t>
  </si>
  <si>
    <t>8 ضد 6</t>
  </si>
  <si>
    <t>11 ضد 10</t>
  </si>
  <si>
    <t>12 ضد 11</t>
  </si>
  <si>
    <t>15 ضد 8</t>
  </si>
  <si>
    <t>11 ضد 17</t>
  </si>
  <si>
    <t>18 ضد 17</t>
  </si>
  <si>
    <t>أول المجموعة 1 ضد أفضل ثانٍ 1</t>
  </si>
  <si>
    <t>فائز نصف النهائي 1 ضد فائز نصف النهائي 2</t>
  </si>
  <si>
    <t>22 ضد 21</t>
  </si>
  <si>
    <t>25 ضد 20</t>
  </si>
  <si>
    <t>25 ضد 24</t>
  </si>
  <si>
    <t>24 ضد 23</t>
  </si>
  <si>
    <t>26 ضد 25</t>
  </si>
  <si>
    <t>26 ضد 23</t>
  </si>
  <si>
    <t>27 ضد 22</t>
  </si>
  <si>
    <t>29 ضد 27</t>
  </si>
  <si>
    <t>28 ضد 26</t>
  </si>
  <si>
    <t>29 ضد 28</t>
  </si>
  <si>
    <t>28 ضد 27</t>
  </si>
  <si>
    <t>29 ضد 24</t>
  </si>
  <si>
    <t>28 ضد 25</t>
  </si>
  <si>
    <t>36 ضد 34</t>
  </si>
  <si>
    <t>34 ضد 32</t>
  </si>
  <si>
    <t>37 ضد 30</t>
  </si>
  <si>
    <t>36 ضد 31</t>
  </si>
  <si>
    <t>35 ضد 32</t>
  </si>
  <si>
    <t>34 ضد 33</t>
  </si>
  <si>
    <t>34 ضد 31</t>
  </si>
  <si>
    <t>33 ضد 32</t>
  </si>
  <si>
    <t>32 ضد 31</t>
  </si>
  <si>
    <t>33 ضد 30</t>
  </si>
  <si>
    <t>32 ضد 30</t>
  </si>
  <si>
    <t>37 ضد 34</t>
  </si>
  <si>
    <t>36 ضد 35</t>
  </si>
  <si>
    <t>أول المجموعة 1 ضد أفضل ثانٍ 3</t>
  </si>
  <si>
    <t>أول المجموعة 2 ضد أفضل ثانٍ 2</t>
  </si>
  <si>
    <t>أول المجموعة 3 ضد أفضل ثانٍ 1</t>
  </si>
  <si>
    <t>أول المجموعة 4 ضد أول المجموعة 5</t>
  </si>
  <si>
    <t>فائز ربع النهائي 1 ضد فائز ربع النهائي 2</t>
  </si>
  <si>
    <t>فائز ربع النهائي 3 ضد فائز ربع النهائي 4</t>
  </si>
  <si>
    <t>30 ضد 28</t>
  </si>
  <si>
    <t>38 ضد 36</t>
  </si>
  <si>
    <t>46 ضد 44</t>
  </si>
  <si>
    <t>38 ضد 34</t>
  </si>
  <si>
    <t>44 ضد 42</t>
  </si>
  <si>
    <t>43 ضد 42</t>
  </si>
  <si>
    <t>43 ضد 40</t>
  </si>
  <si>
    <t>42 ضد 41</t>
  </si>
  <si>
    <t>44 ضد 39</t>
  </si>
  <si>
    <t>41 ضد 40</t>
  </si>
  <si>
    <t>43 ضد 39</t>
  </si>
  <si>
    <t>30 ضد 29</t>
  </si>
  <si>
    <t>46 ضد 45</t>
  </si>
  <si>
    <t>38 ضد 35</t>
  </si>
  <si>
    <t>41 ضد 39</t>
  </si>
  <si>
    <t>46 ضد 43</t>
  </si>
  <si>
    <t>45 ضد 44</t>
  </si>
  <si>
    <t>38 ضد 33</t>
  </si>
  <si>
    <t>45 ضد 42</t>
  </si>
  <si>
    <t>44 ضد 43</t>
  </si>
  <si>
    <t>أول المجموعة 1 ضد أفضل ثانٍ 2</t>
  </si>
  <si>
    <t>أول المجموعة 2 ضد أفضل ثانٍ 1</t>
  </si>
  <si>
    <t>أول المجموعة 3 ضد أول المجموعة 6</t>
  </si>
  <si>
    <t>54 ضد 52</t>
  </si>
  <si>
    <t>53 ضد 51</t>
  </si>
  <si>
    <t>52 ضد 50</t>
  </si>
  <si>
    <t>53 ضد 48</t>
  </si>
  <si>
    <t>52 ضد 49</t>
  </si>
  <si>
    <t>51 ضد 50</t>
  </si>
  <si>
    <t>51 ضد 48</t>
  </si>
  <si>
    <t>50 ضد 49</t>
  </si>
  <si>
    <t>52 ضد 47</t>
  </si>
  <si>
    <t>49 ضد 48</t>
  </si>
  <si>
    <t>49 ضد 47</t>
  </si>
  <si>
    <t>54 ضد 51</t>
  </si>
  <si>
    <t>53 ضد 52</t>
  </si>
  <si>
    <t>54 ضد 49</t>
  </si>
  <si>
    <t>53 ضد 50</t>
  </si>
  <si>
    <t>52 ضد 51</t>
  </si>
  <si>
    <t>50 ضد 46</t>
  </si>
  <si>
    <t>40 ضد 38</t>
  </si>
  <si>
    <t>47 ضد 45</t>
  </si>
  <si>
    <t>55 ضد 53</t>
  </si>
  <si>
    <t>56 ضد 52</t>
  </si>
  <si>
    <t>32 ضد 29</t>
  </si>
  <si>
    <t>47 ضد 46</t>
  </si>
  <si>
    <t>47 ضد 44</t>
  </si>
  <si>
    <t>47 ضد 43</t>
  </si>
  <si>
    <t>55 ضد 51</t>
  </si>
  <si>
    <t>41 ضد 48</t>
  </si>
  <si>
    <t>49 ضد 55</t>
  </si>
  <si>
    <t>56 ضد 49</t>
  </si>
  <si>
    <t>55 ضد 50</t>
  </si>
  <si>
    <t>56 ضد 48</t>
  </si>
  <si>
    <t>55 ضد 48</t>
  </si>
  <si>
    <t>19 ضد 11</t>
  </si>
  <si>
    <t>18 ضد 11</t>
  </si>
  <si>
    <t>15 ضد 7</t>
  </si>
  <si>
    <t>38 ضد 46</t>
  </si>
  <si>
    <t>19 ضد 28</t>
  </si>
  <si>
    <t>أقل عدد مباريات للفريق</t>
  </si>
  <si>
    <t>لا تقل مباريات أي فريق عن هذا العدد</t>
  </si>
  <si>
    <t>12 ضد 23</t>
  </si>
  <si>
    <t>23 ضد 12</t>
  </si>
  <si>
    <t>22 ضد 12</t>
  </si>
  <si>
    <t>21 ضد 12</t>
  </si>
  <si>
    <t>تحقق: أقل مباريات ≥ الحد</t>
  </si>
  <si>
    <t>الإقصاء</t>
  </si>
  <si>
    <t>4:00–5:10 م</t>
  </si>
  <si>
    <t>5:20–6:30 م</t>
  </si>
  <si>
    <t>6:40–7:50 م</t>
  </si>
  <si>
    <t>2 ضد 17</t>
  </si>
  <si>
    <t>3 ضد 16</t>
  </si>
  <si>
    <t>4 ضد 15</t>
  </si>
  <si>
    <t>5 ضد 14</t>
  </si>
  <si>
    <t>6 ضد 13</t>
  </si>
  <si>
    <t>1 ضد 17</t>
  </si>
  <si>
    <t>2 ضد 15</t>
  </si>
  <si>
    <t>3 ضد 14</t>
  </si>
  <si>
    <t>4 ضد 13</t>
  </si>
  <si>
    <t>1 ضد 16</t>
  </si>
  <si>
    <t>2 ضد 13</t>
  </si>
  <si>
    <t>1 ضد 15</t>
  </si>
  <si>
    <t>1 ضد 14</t>
  </si>
  <si>
    <t>1 ضد 13</t>
  </si>
  <si>
    <t>17 ضد 7</t>
  </si>
  <si>
    <t>16 ضد 6</t>
  </si>
  <si>
    <t>17 ضد 5</t>
  </si>
  <si>
    <t>14 ضد 6</t>
  </si>
  <si>
    <t>15 ضد 5</t>
  </si>
  <si>
    <t>16 ضد 4</t>
  </si>
  <si>
    <t>17 ضد 3</t>
  </si>
  <si>
    <t>13 ضد 5</t>
  </si>
  <si>
    <t>14 ضد 4</t>
  </si>
  <si>
    <t>15 ضد 3</t>
  </si>
  <si>
    <t>16 ضد 2</t>
  </si>
  <si>
    <t>13 ضد 3</t>
  </si>
  <si>
    <t>14 ضد 2</t>
  </si>
  <si>
    <t>6 ضد 17</t>
  </si>
  <si>
    <t>4 ضد 17</t>
  </si>
  <si>
    <t>5 ضد 16</t>
  </si>
  <si>
    <t>6 ضد 15</t>
  </si>
  <si>
    <t>1 ضد 18</t>
  </si>
  <si>
    <t>18 ضد 8</t>
  </si>
  <si>
    <t>18 ضد 6</t>
  </si>
  <si>
    <t>18 ضد 4</t>
  </si>
  <si>
    <t>18 ضد 2</t>
  </si>
  <si>
    <t>9 ضد 18</t>
  </si>
  <si>
    <t>7 ضد 18</t>
  </si>
  <si>
    <t>5 ضد 18</t>
  </si>
  <si>
    <t>3 ضد 18</t>
  </si>
  <si>
    <t>2 ضد 19</t>
  </si>
  <si>
    <t>1 ضد 19</t>
  </si>
  <si>
    <t>19 ضد 9</t>
  </si>
  <si>
    <t>19 ضد 7</t>
  </si>
  <si>
    <t>19 ضد 5</t>
  </si>
  <si>
    <t>19 ضد 3</t>
  </si>
  <si>
    <t>8 ضد 19</t>
  </si>
  <si>
    <t>6 ضد 19</t>
  </si>
  <si>
    <t>4 ضد 19</t>
  </si>
  <si>
    <t>1 ضد 20</t>
  </si>
  <si>
    <t>20 ضد 10</t>
  </si>
  <si>
    <t>20 ضد 8</t>
  </si>
  <si>
    <t>20 ضد 6</t>
  </si>
  <si>
    <t>20 ضد 4</t>
  </si>
  <si>
    <t>20 ضد 2</t>
  </si>
  <si>
    <t>9 ضد 20</t>
  </si>
  <si>
    <t>7 ضد 20</t>
  </si>
  <si>
    <t>5 ضد 20</t>
  </si>
  <si>
    <t>3 ضد 20</t>
  </si>
  <si>
    <t>2 ضد 21</t>
  </si>
  <si>
    <t>1 ضد 21</t>
  </si>
  <si>
    <t>21 ضد 11</t>
  </si>
  <si>
    <t>21 ضد 9</t>
  </si>
  <si>
    <t>21 ضد 7</t>
  </si>
  <si>
    <t>21 ضد 5</t>
  </si>
  <si>
    <t>21 ضد 3</t>
  </si>
  <si>
    <t>10 ضد 21</t>
  </si>
  <si>
    <t>8 ضد 21</t>
  </si>
  <si>
    <t>6 ضد 21</t>
  </si>
  <si>
    <t>4 ضد 21</t>
  </si>
  <si>
    <t>1 ضد 22</t>
  </si>
  <si>
    <t>22 ضد 10</t>
  </si>
  <si>
    <t>22 ضد 8</t>
  </si>
  <si>
    <t>22 ضد 6</t>
  </si>
  <si>
    <t>22 ضد 4</t>
  </si>
  <si>
    <t>22 ضد 2</t>
  </si>
  <si>
    <t>11 ضد 22</t>
  </si>
  <si>
    <t>9 ضد 22</t>
  </si>
  <si>
    <t>7 ضد 22</t>
  </si>
  <si>
    <t>5 ضد 22</t>
  </si>
  <si>
    <t>3 ضد 22</t>
  </si>
  <si>
    <t>20 ضد 35</t>
  </si>
  <si>
    <t>21 ضد 34</t>
  </si>
  <si>
    <t>22 ضد 33</t>
  </si>
  <si>
    <t>23 ضد 32</t>
  </si>
  <si>
    <t>24 ضد 31</t>
  </si>
  <si>
    <t>25 ضد 30</t>
  </si>
  <si>
    <t>20 ضد 33</t>
  </si>
  <si>
    <t>21 ضد 32</t>
  </si>
  <si>
    <t>22 ضد 31</t>
  </si>
  <si>
    <t>23 ضد 30</t>
  </si>
  <si>
    <t>19 ضد 34</t>
  </si>
  <si>
    <t>19 ضد 33</t>
  </si>
  <si>
    <t>35 ضد 27</t>
  </si>
  <si>
    <t>19 ضد 30</t>
  </si>
  <si>
    <t>19 ضد 29</t>
  </si>
  <si>
    <t>31 ضد 27</t>
  </si>
  <si>
    <t>32 ضد 26</t>
  </si>
  <si>
    <t>33 ضد 25</t>
  </si>
  <si>
    <t>34 ضد 24</t>
  </si>
  <si>
    <t>35 ضد 23</t>
  </si>
  <si>
    <t>30 ضد 24</t>
  </si>
  <si>
    <t>31 ضد 23</t>
  </si>
  <si>
    <t>32 ضد 22</t>
  </si>
  <si>
    <t>33 ضد 21</t>
  </si>
  <si>
    <t>34 ضد 20</t>
  </si>
  <si>
    <t>30 ضد 20</t>
  </si>
  <si>
    <t>24 ضد 35</t>
  </si>
  <si>
    <t>25 ضد 34</t>
  </si>
  <si>
    <t>26 ضد 33</t>
  </si>
  <si>
    <t>27 ضد 32</t>
  </si>
  <si>
    <t>عدد مباريات البطولة الواحدة</t>
  </si>
  <si>
    <t>إجمالي عدد المباريات لكل البطولات (حسب المجموعات في المدخلات)</t>
  </si>
  <si>
    <t>رقم المجموعة</t>
  </si>
  <si>
    <t>بطولة 5 فرق – تحت 11 / تحت 12</t>
  </si>
  <si>
    <t>بطولة 10 فرق – تحت 11 / تحت 12</t>
  </si>
  <si>
    <t>18 ضد 35</t>
  </si>
  <si>
    <t>17 ضد 1</t>
  </si>
  <si>
    <t>15 ضد 2</t>
  </si>
  <si>
    <t>14 ضد 3</t>
  </si>
  <si>
    <t>13 ضد 4</t>
  </si>
  <si>
    <t>34 ضد 18</t>
  </si>
  <si>
    <t>32 ضد 19</t>
  </si>
  <si>
    <t>31 ضد 20</t>
  </si>
  <si>
    <t>30 ضد 21</t>
  </si>
  <si>
    <t>18 ضد 33</t>
  </si>
  <si>
    <t>15 ضد 1</t>
  </si>
  <si>
    <t>32 ضد 18</t>
  </si>
  <si>
    <t>18 ضد 31</t>
  </si>
  <si>
    <t>13 ضد 1</t>
  </si>
  <si>
    <t>9 ضد 17</t>
  </si>
  <si>
    <t>30 ضد 18</t>
  </si>
  <si>
    <t>27 ضد 33</t>
  </si>
  <si>
    <t>26 ضد 34</t>
  </si>
  <si>
    <t>25 ضد 35</t>
  </si>
  <si>
    <t>18 ضد 29</t>
  </si>
  <si>
    <t>7 ضد 15</t>
  </si>
  <si>
    <t>6 ضد 16</t>
  </si>
  <si>
    <t>5 ضد 17</t>
  </si>
  <si>
    <t>28 ضد 18</t>
  </si>
  <si>
    <t>26 ضد 30</t>
  </si>
  <si>
    <t>25 ضد 31</t>
  </si>
  <si>
    <t>24 ضد 32</t>
  </si>
  <si>
    <t>23 ضد 33</t>
  </si>
  <si>
    <t>22 ضد 34</t>
  </si>
  <si>
    <t>21 ضد 35</t>
  </si>
  <si>
    <t>18 ضد 27</t>
  </si>
  <si>
    <t>35 ضد 19</t>
  </si>
  <si>
    <t>5 ضد 13</t>
  </si>
  <si>
    <t>4 ضد 14</t>
  </si>
  <si>
    <t>3 ضد 15</t>
  </si>
  <si>
    <t>2 ضد 16</t>
  </si>
  <si>
    <t>26 ضد 18</t>
  </si>
  <si>
    <t>22 ضد 30</t>
  </si>
  <si>
    <t>21 ضد 31</t>
  </si>
  <si>
    <t>20 ضد 32</t>
  </si>
  <si>
    <t>18 ضد 25</t>
  </si>
  <si>
    <t>31 ضد 19</t>
  </si>
  <si>
    <t>24 ضد 18</t>
  </si>
  <si>
    <t>35 ضد 26</t>
  </si>
  <si>
    <t>34 ضد 27</t>
  </si>
  <si>
    <t>17 ضد 6</t>
  </si>
  <si>
    <t>16 ضد 7</t>
  </si>
  <si>
    <t>35 ضد 22</t>
  </si>
  <si>
    <t>34 ضد 23</t>
  </si>
  <si>
    <t>33 ضد 24</t>
  </si>
  <si>
    <t>32 ضد 25</t>
  </si>
  <si>
    <t>31 ضد 26</t>
  </si>
  <si>
    <t>30 ضد 27</t>
  </si>
  <si>
    <t>بطولة 35 فريقًا – تحت 11 / تحت 12</t>
  </si>
  <si>
    <t>بطولة 48 فريقًا – تحت 11 / تحت 12</t>
  </si>
  <si>
    <t>30 ضد 39</t>
  </si>
  <si>
    <t>40 ضد 49</t>
  </si>
  <si>
    <t>39 ضد 35</t>
  </si>
  <si>
    <t>49 ضد 45</t>
  </si>
  <si>
    <t>33 ضد 39</t>
  </si>
  <si>
    <t>43 ضد 49</t>
  </si>
  <si>
    <t>39 ضد 31</t>
  </si>
  <si>
    <t>49 ضد 41</t>
  </si>
  <si>
    <t>36 ضد 39</t>
  </si>
  <si>
    <t>39 ضد 34</t>
  </si>
  <si>
    <t>49 ضد 44</t>
  </si>
  <si>
    <t>32 ضد 39</t>
  </si>
  <si>
    <t>42 ضد 49</t>
  </si>
  <si>
    <t>39 ضد 30</t>
  </si>
  <si>
    <t>49 ضد 40</t>
  </si>
  <si>
    <t>35 ضد 39</t>
  </si>
  <si>
    <t>45 ضد 49</t>
  </si>
  <si>
    <t>39 ضد 33</t>
  </si>
  <si>
    <t>49 ضد 43</t>
  </si>
  <si>
    <t>31 ضد 39</t>
  </si>
  <si>
    <t>41 ضد 49</t>
  </si>
  <si>
    <t>39 ضد 36</t>
  </si>
  <si>
    <t>34 ضد 39</t>
  </si>
  <si>
    <t>44 ضد 49</t>
  </si>
  <si>
    <t>39 ضد 32</t>
  </si>
  <si>
    <t>49 ضد 42</t>
  </si>
  <si>
    <t>بطولة 49 فريقًا – تحت 11 / تحت 12</t>
  </si>
  <si>
    <t>35 ضد 52</t>
  </si>
  <si>
    <t>36 ضد 51</t>
  </si>
  <si>
    <t>37 ضد 50</t>
  </si>
  <si>
    <t>38 ضد 49</t>
  </si>
  <si>
    <t>51 ضد 35</t>
  </si>
  <si>
    <t>49 ضد 36</t>
  </si>
  <si>
    <t>48 ضد 37</t>
  </si>
  <si>
    <t>35 ضد 50</t>
  </si>
  <si>
    <t>36 ضد 47</t>
  </si>
  <si>
    <t>49 ضد 35</t>
  </si>
  <si>
    <t>45 ضد 36</t>
  </si>
  <si>
    <t>35 ضد 48</t>
  </si>
  <si>
    <t>51 ضد 45</t>
  </si>
  <si>
    <t>52 ضد 44</t>
  </si>
  <si>
    <t>36 ضد 43</t>
  </si>
  <si>
    <t>47 ضد 35</t>
  </si>
  <si>
    <t>44 ضد 50</t>
  </si>
  <si>
    <t>43 ضد 51</t>
  </si>
  <si>
    <t>42 ضد 52</t>
  </si>
  <si>
    <t>41 ضد 36</t>
  </si>
  <si>
    <t>35 ضد 46</t>
  </si>
  <si>
    <t>50 ضد 42</t>
  </si>
  <si>
    <t>51 ضد 41</t>
  </si>
  <si>
    <t>52 ضد 40</t>
  </si>
  <si>
    <t>45 ضد 35</t>
  </si>
  <si>
    <t>40 ضد 50</t>
  </si>
  <si>
    <t>39 ضد 51</t>
  </si>
  <si>
    <t>38 ضد 52</t>
  </si>
  <si>
    <t>35 ضد 44</t>
  </si>
  <si>
    <t>49 ضد 39</t>
  </si>
  <si>
    <t>50 ضد 38</t>
  </si>
  <si>
    <t>51 ضد 37</t>
  </si>
  <si>
    <t>52 ضد 36</t>
  </si>
  <si>
    <t>43 ضد 35</t>
  </si>
  <si>
    <t>38 ضد 48</t>
  </si>
  <si>
    <t>37 ضد 49</t>
  </si>
  <si>
    <t>36 ضد 50</t>
  </si>
  <si>
    <t>35 ضد 42</t>
  </si>
  <si>
    <t>47 ضد 37</t>
  </si>
  <si>
    <t>48 ضد 36</t>
  </si>
  <si>
    <t>41 ضد 35</t>
  </si>
  <si>
    <t>36 ضد 46</t>
  </si>
  <si>
    <t>35 ضد 40</t>
  </si>
  <si>
    <t>44 ضد 36</t>
  </si>
  <si>
    <t>45 ضد 52</t>
  </si>
  <si>
    <t>36 ضد 42</t>
  </si>
  <si>
    <t>52 ضد 43</t>
  </si>
  <si>
    <t>51 ضد 44</t>
  </si>
  <si>
    <t>50 ضد 45</t>
  </si>
  <si>
    <t>40 ضد 36</t>
  </si>
  <si>
    <t>41 ضد 52</t>
  </si>
  <si>
    <t>42 ضد 51</t>
  </si>
  <si>
    <t>43 ضد 50</t>
  </si>
  <si>
    <t>52 ضد 39</t>
  </si>
  <si>
    <t>51 ضد 40</t>
  </si>
  <si>
    <t>50 ضد 41</t>
  </si>
  <si>
    <t>37 ضد 52</t>
  </si>
  <si>
    <t>38 ضد 51</t>
  </si>
  <si>
    <t>39 ضد 50</t>
  </si>
  <si>
    <t>بطولة 52 فريقًا – تحت 11 / تحت 12</t>
  </si>
  <si>
    <t>47 ضد 56</t>
  </si>
  <si>
    <t>55 ضد 47</t>
  </si>
  <si>
    <t>56 ضد 47</t>
  </si>
  <si>
    <t>47 ضد 55</t>
  </si>
  <si>
    <t>بطولة 56 فريقًا – تحت 11 / تحت 12</t>
  </si>
  <si>
    <t>5 فرق</t>
  </si>
  <si>
    <t>10 فرق</t>
  </si>
  <si>
    <t>35 فريقًا</t>
  </si>
  <si>
    <t>48 فريقًا</t>
  </si>
  <si>
    <t>49 فريقًا</t>
  </si>
  <si>
    <t>52 فريقًا</t>
  </si>
  <si>
    <t>56 فريقًا</t>
  </si>
  <si>
    <t>عدد المجموعات بهذا العدد</t>
  </si>
  <si>
    <t>إجمالي عدد الفرق</t>
  </si>
  <si>
    <t>عدد المجموعات المدخلة</t>
  </si>
  <si>
    <t>عدد الفرق في المجموعة</t>
  </si>
  <si>
    <t>الملاعب القانونية لكل مجموعة</t>
  </si>
  <si>
    <t>تحت 14</t>
  </si>
  <si>
    <t>مجموعة نجران</t>
  </si>
  <si>
    <t>نجران</t>
  </si>
  <si>
    <t>تحت 5</t>
  </si>
  <si>
    <t>مجموعة طبرجل</t>
  </si>
  <si>
    <t>طبرجل</t>
  </si>
  <si>
    <t>تحت 7</t>
  </si>
  <si>
    <t>تحت 9</t>
  </si>
  <si>
    <t>مجموعة الخرج</t>
  </si>
  <si>
    <t>الخرج</t>
  </si>
  <si>
    <t>تحت 12</t>
  </si>
  <si>
    <t>مجموعة شرورة</t>
  </si>
  <si>
    <t>شرورة</t>
  </si>
  <si>
    <t>مجموعة الدوادمي</t>
  </si>
  <si>
    <t>الدوادمي</t>
  </si>
  <si>
    <t>تحت 11</t>
  </si>
  <si>
    <t>مجموعة القريات</t>
  </si>
  <si>
    <t>القريات</t>
  </si>
  <si>
    <t>تحت 13</t>
  </si>
  <si>
    <t>مجموعة الباحة</t>
  </si>
  <si>
    <t>الباحة، العقيق</t>
  </si>
  <si>
    <t>الباحة، بلقرن، العقيق</t>
  </si>
  <si>
    <t>الباحة</t>
  </si>
  <si>
    <t>مجموعة حائل</t>
  </si>
  <si>
    <t>حائل</t>
  </si>
  <si>
    <t>الباحة، بلقرن</t>
  </si>
  <si>
    <t>مجموعة أبها</t>
  </si>
  <si>
    <t>أبها، خميس مشيط</t>
  </si>
  <si>
    <t>مجموعة الرس</t>
  </si>
  <si>
    <t>الرس، البدائع</t>
  </si>
  <si>
    <t>مجموعة جازان</t>
  </si>
  <si>
    <t>جيزان</t>
  </si>
  <si>
    <t>الخرج، الدلم</t>
  </si>
  <si>
    <t>مجموعة مركز الرفيعة</t>
  </si>
  <si>
    <t>مركز الرفيعة</t>
  </si>
  <si>
    <t>مجموعة القطيف</t>
  </si>
  <si>
    <t>القطيف</t>
  </si>
  <si>
    <t>مجموعة أحد المسارحة</t>
  </si>
  <si>
    <t>أحد المسارحة</t>
  </si>
  <si>
    <t>مجموعة أملج</t>
  </si>
  <si>
    <t>ينبع، أملج</t>
  </si>
  <si>
    <t>مجموعة تبوك</t>
  </si>
  <si>
    <t>تبوك</t>
  </si>
  <si>
    <t>مجموعة سكاكا</t>
  </si>
  <si>
    <t>سكاكا، دومة الجندل</t>
  </si>
  <si>
    <t>البكيرية، الرس، رياض الخبراء، البدائع</t>
  </si>
  <si>
    <t>مجموعة الدمام</t>
  </si>
  <si>
    <t>الخبر، الدمام، سيهات</t>
  </si>
  <si>
    <t>مجموعة صامطة</t>
  </si>
  <si>
    <t>صامطة</t>
  </si>
  <si>
    <t>مجموعة القنفذة</t>
  </si>
  <si>
    <t>القنفذة</t>
  </si>
  <si>
    <t>مجموعة المدينة المنورة</t>
  </si>
  <si>
    <t>المدينة المنورة</t>
  </si>
  <si>
    <t>مجموعة أبو عريش</t>
  </si>
  <si>
    <t>أبو عريش</t>
  </si>
  <si>
    <t>مجموعة القصيم</t>
  </si>
  <si>
    <t>بريدة، عيون الجواء، المذنب، عنيزة</t>
  </si>
  <si>
    <t>القطيف، الجبيل</t>
  </si>
  <si>
    <t>مجموعة الخبر</t>
  </si>
  <si>
    <t>الظهران، الخبر</t>
  </si>
  <si>
    <t>مجموعة الطائف</t>
  </si>
  <si>
    <t>الطائف</t>
  </si>
  <si>
    <t>حائل، سميراء</t>
  </si>
  <si>
    <t>القنفذة، الليث</t>
  </si>
  <si>
    <t>الظهران، الخبر، الدمام، سيهات</t>
  </si>
  <si>
    <t>مجموعة الخفجي</t>
  </si>
  <si>
    <t>الخفجي</t>
  </si>
  <si>
    <t>مجموعة الأحساء</t>
  </si>
  <si>
    <t>الأحساء</t>
  </si>
  <si>
    <t>مجموعة صبيا</t>
  </si>
  <si>
    <t>صبيا، ضمد</t>
  </si>
  <si>
    <t>الدمام، سيهات</t>
  </si>
  <si>
    <t>مجموعة مكة المكرمة</t>
  </si>
  <si>
    <t>مكة المكرمة</t>
  </si>
  <si>
    <t>مجموعة حفر الباطن</t>
  </si>
  <si>
    <t>حفر الباطن</t>
  </si>
  <si>
    <t>مجموعة الرياض</t>
  </si>
  <si>
    <t>الرياض</t>
  </si>
  <si>
    <t>مجموعة جدة</t>
  </si>
  <si>
    <t>جدة</t>
  </si>
  <si>
    <t>مكة المكرمة، الجموم</t>
  </si>
  <si>
    <t>الملاعب القانونية المطلوبة لكل عدد فرق — مقسمة إلى تحت 11 وتحت 12 (حسب المجموعات في Sheet1)</t>
  </si>
  <si>
    <t>عدد المجموعات — تحت 11</t>
  </si>
  <si>
    <t>إجمالي الملاعب — تحت 11</t>
  </si>
  <si>
    <t>عدد المجموعات — تحت 12</t>
  </si>
  <si>
    <t>إجمالي الملاعب — تحت 12</t>
  </si>
  <si>
    <t>إجمالي المجموعات</t>
  </si>
  <si>
    <t>إجمالي الملاعب (الاثنان)</t>
  </si>
  <si>
    <t>الإجمالي (كل المجموعات تلعب معاً)</t>
  </si>
  <si>
    <t>أكبر احتياج لمجموعة واحدة (لو تُلعب بالتتابع)</t>
  </si>
  <si>
    <t>تحقق: المجموعات = عدد المجموعات المدخلة</t>
  </si>
  <si>
    <t>عدد الملاعب المطلوب (تحت 11 ويوم وتحت 12 يوم آخر) = الأكبر من الاثنين</t>
  </si>
  <si>
    <t>مجموعات تحت 11 وتحت 12 — عدد الفرق والمباريات اليومية والملاعب المطلوبة</t>
  </si>
  <si>
    <t>عدد الفترات (المباريات لكل ملعب) في اليوم</t>
  </si>
  <si>
    <t>م</t>
  </si>
  <si>
    <t>الفئة</t>
  </si>
  <si>
    <t>المدن / الفروع</t>
  </si>
  <si>
    <t>عدد المجموعات داخل البطولة</t>
  </si>
  <si>
    <t>توزيع الفرق</t>
  </si>
  <si>
    <t>عدد المباريات في اليوم</t>
  </si>
  <si>
    <t>الفترات في اليوم</t>
  </si>
  <si>
    <t>ملاعب 7×7 المطلوبة</t>
  </si>
  <si>
    <t>الملاعب القانونية المطلوبة</t>
  </si>
  <si>
    <t>تطابق مع الملخص</t>
  </si>
  <si>
    <t>التوضيح</t>
  </si>
  <si>
    <t>الإجمالي</t>
  </si>
  <si>
    <t>إجمالي الفرق</t>
  </si>
  <si>
    <t>إجمالي الملاعب القانونية</t>
  </si>
  <si>
    <t>المجموع</t>
  </si>
  <si>
    <t>ملاحظة: الملاعب القانونية هنا لو لُعبت كل المجموعات في نفس اليوم؛ ولو لُعبت تحت 11 في يوم وتحت 12 في يوم آخر فالمطلوب هو الأكبر من الاثنين.</t>
  </si>
  <si>
    <t>جدول مباريات بطولة 49 فريقاً — أربع مجموعات (12 + 12 + 12 + 13) في أربعة ملاعب قانونية منفصلة</t>
  </si>
  <si>
    <t>الملعب القانوني 1 — المجموعة أ (الفرق 1–12)</t>
  </si>
  <si>
    <t>الملعب القانوني 2 — المجموعة ب (الفرق 13–24)</t>
  </si>
  <si>
    <t>الملعب القانوني 3 — المجموعة ج (الفرق 25–36)</t>
  </si>
  <si>
    <t>الملعب القانوني 4 — المجموعة د (الفرق 37–49)</t>
  </si>
  <si>
    <t>المهرجان</t>
  </si>
  <si>
    <t>ملعب 1</t>
  </si>
  <si>
    <t>ملعب 2</t>
  </si>
  <si>
    <t>ملعب 3</t>
  </si>
  <si>
    <t>ملعب 4</t>
  </si>
  <si>
    <t>مجموع مباريات المهرجان</t>
  </si>
  <si>
    <t>المهرجان 1</t>
  </si>
  <si>
    <t>18 ضد 24</t>
  </si>
  <si>
    <t>26 ضد 32</t>
  </si>
  <si>
    <t>27 ضد 34</t>
  </si>
  <si>
    <t>38 ضد 47</t>
  </si>
  <si>
    <t>37 ضد 48</t>
  </si>
  <si>
    <t>المهرجان 2</t>
  </si>
  <si>
    <t>27 ضد 35</t>
  </si>
  <si>
    <t>17 ضد 24</t>
  </si>
  <si>
    <t>26 ضد 31</t>
  </si>
  <si>
    <t>14 ضد 24</t>
  </si>
  <si>
    <t>26 ضد 36</t>
  </si>
  <si>
    <t>25 ضد 33</t>
  </si>
  <si>
    <t>المهرجان 3</t>
  </si>
  <si>
    <t>27 ضد 30</t>
  </si>
  <si>
    <t>25 ضد 32</t>
  </si>
  <si>
    <t>15 ضد 24</t>
  </si>
  <si>
    <t>27 ضد 36</t>
  </si>
  <si>
    <t>13 ضد 24</t>
  </si>
  <si>
    <t>25 ضد 36</t>
  </si>
  <si>
    <t>27 ضد 31</t>
  </si>
  <si>
    <t>37 ضد 47</t>
  </si>
  <si>
    <t>39 ضد 49</t>
  </si>
  <si>
    <t>16 ضد 24</t>
  </si>
  <si>
    <t>26 ضد 35</t>
  </si>
  <si>
    <t>المهرجان 4</t>
  </si>
  <si>
    <t>المهرجان 5</t>
  </si>
  <si>
    <t>المهرجان 6</t>
  </si>
  <si>
    <t>توزيع الفرق على مجموعة جدة — تحت 9 — يُعبّأ بأسماء الفرق</t>
  </si>
  <si>
    <t>#</t>
  </si>
  <si>
    <t>المجموعة أ (الفرق 1-12)</t>
  </si>
  <si>
    <t>التصنيف</t>
  </si>
  <si>
    <t>المجموعة ب (الفرق 13-24)</t>
  </si>
  <si>
    <t>البلد</t>
  </si>
  <si>
    <t>نادي</t>
  </si>
  <si>
    <t>نادي الاتحاد السعودي (2)</t>
  </si>
  <si>
    <t>نادي الاهلي السعودي (2)</t>
  </si>
  <si>
    <t>نادي الاهلي السعودي (3)</t>
  </si>
  <si>
    <t>اكاديمية سمارت</t>
  </si>
  <si>
    <t>أكاديمية</t>
  </si>
  <si>
    <t>الجوهرة المتحدة (1)</t>
  </si>
  <si>
    <t>القرية الاولومبية (2)</t>
  </si>
  <si>
    <t>الفيصلية</t>
  </si>
  <si>
    <t>الكرة المشتعلة</t>
  </si>
  <si>
    <t>المجد النموذجية (2)</t>
  </si>
  <si>
    <t>المدرسة الاسبانية (2)</t>
  </si>
  <si>
    <t>المملكة (2)</t>
  </si>
  <si>
    <t>شركة براعم المقاولون العرب (2)</t>
  </si>
  <si>
    <t>ساحة التحدي</t>
  </si>
  <si>
    <t>مواهب جدة</t>
  </si>
  <si>
    <t>مدرسة نادي الاتحاد -فرع الصحافة (2)</t>
  </si>
  <si>
    <t>اكاديمية الترجي جدة</t>
  </si>
  <si>
    <t>هواة</t>
  </si>
  <si>
    <t>اكاديمية وولفز</t>
  </si>
  <si>
    <t>السنابل</t>
  </si>
  <si>
    <t>جدة تالنتس</t>
  </si>
  <si>
    <t>دار الفرسان</t>
  </si>
  <si>
    <t>فريق نادي الوسام الرياضي</t>
  </si>
  <si>
    <t>مدرسة المجد</t>
  </si>
  <si>
    <t>نجوم الثمانين</t>
  </si>
  <si>
    <t>المجموعة ج (الفرق 25-36)</t>
  </si>
  <si>
    <t>المجموعة د (الفرق 37-49)</t>
  </si>
  <si>
    <t>نادي الاتحاد السعودي (1)</t>
  </si>
  <si>
    <t>نادي الاهلي السعودي (1)</t>
  </si>
  <si>
    <t>اشبال الساحل</t>
  </si>
  <si>
    <t>العالم الرياضية</t>
  </si>
  <si>
    <t>الجوهرة المتحدة (2)</t>
  </si>
  <si>
    <t>القرية الاولومبية (1)</t>
  </si>
  <si>
    <t>القرينتا اكاديمي</t>
  </si>
  <si>
    <t>المجد النموذجية (1)</t>
  </si>
  <si>
    <t>المدرسة الاسبانية (1)</t>
  </si>
  <si>
    <t>المملكة (1)</t>
  </si>
  <si>
    <t>شركة براعم المقاولون العرب (1)</t>
  </si>
  <si>
    <t>رجال التعاون</t>
  </si>
  <si>
    <t>عسفان</t>
  </si>
  <si>
    <t>مدرسة نادي الاتحاد -فرع الصحافة (1)</t>
  </si>
  <si>
    <t>اكاديمية التحدي جدة</t>
  </si>
  <si>
    <t>نخبة الحمدانية</t>
  </si>
  <si>
    <t>الدخيل</t>
  </si>
  <si>
    <t>PARIS SAINT GERMAIN ACADEMY SAUDI ARABIA</t>
  </si>
  <si>
    <t>جول اكاديمي</t>
  </si>
  <si>
    <t>اكاديمية بلو باور جدة</t>
  </si>
  <si>
    <t>مدارس الاندلس الاهلية</t>
  </si>
  <si>
    <t>اكاديمية جدة سيتي</t>
  </si>
  <si>
    <t>نسيم الحرازات</t>
  </si>
  <si>
    <t>بي فايف</t>
  </si>
  <si>
    <t>فريق المنارات</t>
  </si>
  <si>
    <t>توزيع الفرق على مجموعة طبرجل — تحت 12 — يُعبّأ بأسماء الفرق</t>
  </si>
  <si>
    <t>R20</t>
  </si>
  <si>
    <t>شمال الوادي</t>
  </si>
  <si>
    <t>اكاديمية البندر</t>
  </si>
  <si>
    <t>نخبة طبرجل</t>
  </si>
  <si>
    <t>توزيع الفرق على مجموعة القريات — تحت 11 — يُعبّأ بأسماء الفرق</t>
  </si>
  <si>
    <t>اشبيلية بارك الرياضية (1)</t>
  </si>
  <si>
    <t>اشبيلية بارك الرياضية (2)</t>
  </si>
  <si>
    <t>وولف</t>
  </si>
  <si>
    <t>باريس الجوف</t>
  </si>
  <si>
    <t>توزيع الفرق على مجموعة القريات — تحت 12 — يُعبّأ بأسماء الفرق</t>
  </si>
  <si>
    <t>الصحراء الرياضية</t>
  </si>
  <si>
    <t>اكاديمية نجوم الباحة</t>
  </si>
  <si>
    <t>اكاديمية مواهب الباحة</t>
  </si>
  <si>
    <t>اكاديمية البشائر الاولى الرياضية</t>
  </si>
  <si>
    <t>اكاديمية اس اف</t>
  </si>
  <si>
    <t>نادي بثرة</t>
  </si>
  <si>
    <t>توزيع الفرق على مجموعة أحد المسارحة — تحت 11 — يُعبّأ بأسماء الفرق</t>
  </si>
  <si>
    <t>الوسام</t>
  </si>
  <si>
    <t>الوحوش</t>
  </si>
  <si>
    <t>تعاون الشعفولية</t>
  </si>
  <si>
    <t>السويديه</t>
  </si>
  <si>
    <t>احلام النورس</t>
  </si>
  <si>
    <t>ساحل الوحلة</t>
  </si>
  <si>
    <t>جحا</t>
  </si>
  <si>
    <t>سمبدوريا المسارحة</t>
  </si>
  <si>
    <t>رضوي (1)</t>
  </si>
  <si>
    <t>رضوي (2)</t>
  </si>
  <si>
    <t>اكاديمية الاقوياء الرياضية ينبع</t>
  </si>
  <si>
    <t>نجم الجيل الرياضية (1)</t>
  </si>
  <si>
    <t>نجم الجيل الرياضية (2)</t>
  </si>
  <si>
    <t>اكاديمية K1 الرياضية</t>
  </si>
  <si>
    <t>فيفا املج</t>
  </si>
  <si>
    <t>اكاديمية ناين ون</t>
  </si>
  <si>
    <t>توزيع الفرق على مجموعة مركز الرفيعة — تحت 12 — يُعبّأ بأسماء الفرق</t>
  </si>
  <si>
    <t>قرية العليا</t>
  </si>
  <si>
    <t>نخبة الصمان</t>
  </si>
  <si>
    <t>النخبوي</t>
  </si>
  <si>
    <t>اجيال اللهابه</t>
  </si>
  <si>
    <t>نجوم الرفاع</t>
  </si>
  <si>
    <t>مواهب الشيحية</t>
  </si>
  <si>
    <t>صقور الرفيعة</t>
  </si>
  <si>
    <t>شباب السعيره</t>
  </si>
  <si>
    <t>توزيع الفرق على مجموعة نجران — تحت 12 — يُعبّأ بأسماء الفرق</t>
  </si>
  <si>
    <t>إيزوف</t>
  </si>
  <si>
    <t>نجوم لوسيل</t>
  </si>
  <si>
    <t>اكاديمية سهيل (1)</t>
  </si>
  <si>
    <t>اكاديمية سهيل (2)</t>
  </si>
  <si>
    <t>الوداد الشرقي</t>
  </si>
  <si>
    <t>اكاديمية موهبه اجيال المنصورة</t>
  </si>
  <si>
    <t>موهبة الاجيال</t>
  </si>
  <si>
    <t>رواد الكرة</t>
  </si>
  <si>
    <t>توزيع الفرق على مجموعة أحد المسارحة — تحت 12 — يُعبّأ بأسماء الفرق</t>
  </si>
  <si>
    <t>توزيع الفرق على مجموعة تبوك — تحت 11 — يُعبّأ بأسماء الفرق</t>
  </si>
  <si>
    <t>الحوراء</t>
  </si>
  <si>
    <t>الكاسر (1)</t>
  </si>
  <si>
    <t>الكاسر (2)</t>
  </si>
  <si>
    <t>اكاديمية E9 (1)</t>
  </si>
  <si>
    <t>اكاديمية E9 (2)</t>
  </si>
  <si>
    <t>اكاديمية بيتيس تبوك</t>
  </si>
  <si>
    <t>نمور تبوك</t>
  </si>
  <si>
    <t>اكاديمية الامبراطور تبوك</t>
  </si>
  <si>
    <t>اكاديمية سمارت تبوك</t>
  </si>
  <si>
    <t>توزيع الفرق على مجموعة مركز الرفيعة — تحت 11 — يُعبّأ بأسماء الفرق</t>
  </si>
  <si>
    <t>القمه مركز الرفيعة</t>
  </si>
  <si>
    <t>توزيع الفرق على مجموعة تبوك — تحت 12 — يُعبّأ بأسماء الفرق</t>
  </si>
  <si>
    <t>الكاسر</t>
  </si>
  <si>
    <t>هواة تبوك</t>
  </si>
  <si>
    <t>الجندل</t>
  </si>
  <si>
    <t>الانطلاق</t>
  </si>
  <si>
    <t>نادي القلعة</t>
  </si>
  <si>
    <t>العروبة</t>
  </si>
  <si>
    <t>أجيال الحياة</t>
  </si>
  <si>
    <t>اكاديمية الجوبة الرياضية</t>
  </si>
  <si>
    <t>اكاديمية المواهب</t>
  </si>
  <si>
    <t>المتحد بالجوف</t>
  </si>
  <si>
    <t>الردع</t>
  </si>
  <si>
    <t>اكاديمية الجوبة الرياضية (1)</t>
  </si>
  <si>
    <t>اكاديمية الجوبة الرياضية (2)</t>
  </si>
  <si>
    <t>الشعلة</t>
  </si>
  <si>
    <t>نادي الشرق</t>
  </si>
  <si>
    <t>اكاديمية ارتس فوتبول</t>
  </si>
  <si>
    <t>نادي بدي هيلث الرياضي</t>
  </si>
  <si>
    <t>سبورت اكس</t>
  </si>
  <si>
    <t>اكاديمية الكأس الرياضية (1)</t>
  </si>
  <si>
    <t>اكاديمية الكأس الرياضية (2)</t>
  </si>
  <si>
    <t>اكاديمية موهبة نعجان</t>
  </si>
  <si>
    <t>باتي قول</t>
  </si>
  <si>
    <t>مدارس الجامعة</t>
  </si>
  <si>
    <t>ضمك</t>
  </si>
  <si>
    <t>الرواد الرياضية</t>
  </si>
  <si>
    <t>مستقبل الخميس (1)</t>
  </si>
  <si>
    <t>مستقبل الخميس (2)</t>
  </si>
  <si>
    <t>اكاديمية نجوم الاوائل</t>
  </si>
  <si>
    <t>براعم الموهوبين</t>
  </si>
  <si>
    <t>نخبة رواد القمة</t>
  </si>
  <si>
    <t>اكاديمية تندحة الرياضية</t>
  </si>
  <si>
    <t>زعيم الجنوب</t>
  </si>
  <si>
    <t>اكاديمية الرجاء</t>
  </si>
  <si>
    <t>توزيع الفرق على مجموعة جازان — تحت 11 — يُعبّأ بأسماء الفرق</t>
  </si>
  <si>
    <t>التهامي (1)</t>
  </si>
  <si>
    <t>التهامي (2)</t>
  </si>
  <si>
    <t>ستار ون</t>
  </si>
  <si>
    <t>سحار</t>
  </si>
  <si>
    <t>الجاردن</t>
  </si>
  <si>
    <t>العدايا</t>
  </si>
  <si>
    <t>النجوم بجازان</t>
  </si>
  <si>
    <t>سانتوس جيزان</t>
  </si>
  <si>
    <t>صقور الوادي</t>
  </si>
  <si>
    <t>فريق منشبة</t>
  </si>
  <si>
    <t>توزيع الفرق على مجموعة أبو عريش — تحت 11 — يُعبّأ بأسماء الفرق</t>
  </si>
  <si>
    <t>أمجاد الخشابية</t>
  </si>
  <si>
    <t>الكواكب ابو عريش</t>
  </si>
  <si>
    <t>مستقبل الخضراء</t>
  </si>
  <si>
    <t>شباب حاكمة ابي عريش</t>
  </si>
  <si>
    <t>الجوه</t>
  </si>
  <si>
    <t>احلام العبادلة</t>
  </si>
  <si>
    <t>صقور قامرة جازان</t>
  </si>
  <si>
    <t>الهلال الشرقي</t>
  </si>
  <si>
    <t>فريق الخليج بأبو عريش</t>
  </si>
  <si>
    <t>هواة احلام الريان</t>
  </si>
  <si>
    <t>توزيع الفرق على مجموعة صامطة — تحت 11 — يُعبّأ بأسماء الفرق</t>
  </si>
  <si>
    <t>حطين</t>
  </si>
  <si>
    <t>الهدف الخامس</t>
  </si>
  <si>
    <t>إتحاد صامطة</t>
  </si>
  <si>
    <t>التضامن</t>
  </si>
  <si>
    <t>تعاون ديحمة</t>
  </si>
  <si>
    <t>تعاون الطرشية</t>
  </si>
  <si>
    <t>زين المباركة</t>
  </si>
  <si>
    <t>سامبا الوتد</t>
  </si>
  <si>
    <t>أبو حجر</t>
  </si>
  <si>
    <t>نجوم صامطة</t>
  </si>
  <si>
    <t>توزيع الفرق على مجموعة أبو عريش — تحت 12 — يُعبّأ بأسماء الفرق</t>
  </si>
  <si>
    <t>توزيع الفرق على مجموعة صامطة — تحت 12 — يُعبّأ بأسماء الفرق</t>
  </si>
  <si>
    <t>الفيصلي</t>
  </si>
  <si>
    <t>القصيم (1)</t>
  </si>
  <si>
    <t>القصيم (2)</t>
  </si>
  <si>
    <t>الخلود</t>
  </si>
  <si>
    <t>نادي البدائع</t>
  </si>
  <si>
    <t>الشنانة</t>
  </si>
  <si>
    <t>أتلتيك</t>
  </si>
  <si>
    <t>اكاديمية بلنسية</t>
  </si>
  <si>
    <t>معقل المواهب</t>
  </si>
  <si>
    <t>اكاديمية اربع وعشرين الرياضية</t>
  </si>
  <si>
    <t>الجواهر</t>
  </si>
  <si>
    <t>الاتفاق (1)</t>
  </si>
  <si>
    <t>الاتفاق (2)</t>
  </si>
  <si>
    <t>القادسية (1)</t>
  </si>
  <si>
    <t>القادسية (2)</t>
  </si>
  <si>
    <t>الثقبة</t>
  </si>
  <si>
    <t>خالد مبارك الرياضية</t>
  </si>
  <si>
    <t>قادسية الخبر (1)</t>
  </si>
  <si>
    <t>قادسية الخبر (2)</t>
  </si>
  <si>
    <t>اكاديمية الظهران (1)</t>
  </si>
  <si>
    <t>اكاديمية الظهران (2)</t>
  </si>
  <si>
    <t>شبه الجزيرة</t>
  </si>
  <si>
    <t>البكيرية</t>
  </si>
  <si>
    <t>نادي الحزم الرياضي</t>
  </si>
  <si>
    <t>الخزامى</t>
  </si>
  <si>
    <t>توزيع الفرق على مجموعة جازان — تحت 12 — يُعبّأ بأسماء الفرق</t>
  </si>
  <si>
    <t>اكاديمية الزعيم</t>
  </si>
  <si>
    <t>الطائي</t>
  </si>
  <si>
    <t>الجبلين</t>
  </si>
  <si>
    <t>الريان</t>
  </si>
  <si>
    <t>قفار</t>
  </si>
  <si>
    <t>سميراء</t>
  </si>
  <si>
    <t>نادي جبة</t>
  </si>
  <si>
    <t>فيد (1)</t>
  </si>
  <si>
    <t>فيد (2)</t>
  </si>
  <si>
    <t>اكاديمية سلمى</t>
  </si>
  <si>
    <t>تكتيك</t>
  </si>
  <si>
    <t>أشبال سهما</t>
  </si>
  <si>
    <t>اكاديمية نيوكاسل</t>
  </si>
  <si>
    <t>تضامن القنفذة بالقوز</t>
  </si>
  <si>
    <t>اكاديمية التدريب الفردي</t>
  </si>
  <si>
    <t>فريق بحلي</t>
  </si>
  <si>
    <t>ثلاثا يبه</t>
  </si>
  <si>
    <t>اتحاد دوقة</t>
  </si>
  <si>
    <t>البرك</t>
  </si>
  <si>
    <t>اكاديمية عز تن</t>
  </si>
  <si>
    <t>شباب الفلحة</t>
  </si>
  <si>
    <t>اكادمية السهم</t>
  </si>
  <si>
    <t>وحدة عنيكر</t>
  </si>
  <si>
    <t>زد ام سي القنفذة</t>
  </si>
  <si>
    <t>سما</t>
  </si>
  <si>
    <t>المجموعة أ (الفرق 1-6)</t>
  </si>
  <si>
    <t>المجموعة ب (الفرق 7-13)</t>
  </si>
  <si>
    <t>مستقبل النخبة</t>
  </si>
  <si>
    <t>اكاديمية مستقبل حائل</t>
  </si>
  <si>
    <t>المجموعة أ (الفرق 1-7)</t>
  </si>
  <si>
    <t>وينرز (2)</t>
  </si>
  <si>
    <t>الخليج</t>
  </si>
  <si>
    <t>اكاديمية اجيال التفوق (2)</t>
  </si>
  <si>
    <t>اكاديمية مروم الشرق (2)</t>
  </si>
  <si>
    <t>اكاديمية رايت</t>
  </si>
  <si>
    <t>الزوري</t>
  </si>
  <si>
    <t>مدريدستا</t>
  </si>
  <si>
    <t>المجموعة ب (الفرق 8-14)</t>
  </si>
  <si>
    <t>وينرز (1)</t>
  </si>
  <si>
    <t>الدمام السعودي</t>
  </si>
  <si>
    <t>اكاديمية مروم الشرق (1)</t>
  </si>
  <si>
    <t>اكاديمية اجيال التفوق (1)</t>
  </si>
  <si>
    <t>نيكست تشامبيون</t>
  </si>
  <si>
    <t>أشبال البراعم</t>
  </si>
  <si>
    <t>اكاديمية قول</t>
  </si>
  <si>
    <t>النجم بالحويرس</t>
  </si>
  <si>
    <t>اكاديمية X5</t>
  </si>
  <si>
    <t>الجرد</t>
  </si>
  <si>
    <t>اسبايرالظهران</t>
  </si>
  <si>
    <t>اكاديمية مروم الشرق</t>
  </si>
  <si>
    <t>اكاديمية السوبر الرياضية</t>
  </si>
  <si>
    <t>نادي السد</t>
  </si>
  <si>
    <t>اكاديمية الدلم</t>
  </si>
  <si>
    <t>صفوة جيم</t>
  </si>
  <si>
    <t>اكاديمية اليمامة</t>
  </si>
  <si>
    <t>التعاون</t>
  </si>
  <si>
    <t>التقدم</t>
  </si>
  <si>
    <t>عيون الجواء</t>
  </si>
  <si>
    <t>اكاديمية موهبة الرياضية (2)</t>
  </si>
  <si>
    <t>ليدرز هاوس</t>
  </si>
  <si>
    <t>اف 10 شقة (2)</t>
  </si>
  <si>
    <t>اكاديمية أبناء</t>
  </si>
  <si>
    <t>الجواء</t>
  </si>
  <si>
    <t>نادي العربي</t>
  </si>
  <si>
    <t>اكاديمية موهبة الرياضية (1)</t>
  </si>
  <si>
    <t>اكاديمية نبض القوة</t>
  </si>
  <si>
    <t>تالنت</t>
  </si>
  <si>
    <t>اف 10 شقة (1)</t>
  </si>
  <si>
    <t>اكاديمية تايقرز</t>
  </si>
  <si>
    <t>توزيع الفرق على مجموعة الخفجي — تحت 11 — يُعبّأ بأسماء الفرق</t>
  </si>
  <si>
    <t>العلمين</t>
  </si>
  <si>
    <t>اولمبي الحزم</t>
  </si>
  <si>
    <t>مدرسة الشرق الاهلية</t>
  </si>
  <si>
    <t>مدرسة اجيال الخفجي</t>
  </si>
  <si>
    <t>القانرز</t>
  </si>
  <si>
    <t>حزم الخفجي</t>
  </si>
  <si>
    <t>الفرسان</t>
  </si>
  <si>
    <t>المجموعة ب (الفرق 8-15)</t>
  </si>
  <si>
    <t>الايمان الرياضية</t>
  </si>
  <si>
    <t>زعيم الخفجي</t>
  </si>
  <si>
    <t>نابولي الخفجي</t>
  </si>
  <si>
    <t>السهم</t>
  </si>
  <si>
    <t>ميلان الخفجي</t>
  </si>
  <si>
    <t>نجوم الخفجي</t>
  </si>
  <si>
    <t>افاق الخفجي</t>
  </si>
  <si>
    <t>اشبال الحديبية</t>
  </si>
  <si>
    <t>توزيع الفرق على مجموعة الطائف — تحت 11 — يُعبّأ بأسماء الفرق</t>
  </si>
  <si>
    <t>الوداد الطائفي</t>
  </si>
  <si>
    <t>الأغر</t>
  </si>
  <si>
    <t>فالكون</t>
  </si>
  <si>
    <t>الطموح</t>
  </si>
  <si>
    <t>اكاديمية الرواد بالطائف</t>
  </si>
  <si>
    <t>اكاديمية الجوهره</t>
  </si>
  <si>
    <t>إي إس زد الطائف</t>
  </si>
  <si>
    <t>عكاظ</t>
  </si>
  <si>
    <t>نخبة بالطايف</t>
  </si>
  <si>
    <t>نجوم مجد</t>
  </si>
  <si>
    <t>اكاديمة السامبا</t>
  </si>
  <si>
    <t>شباب الحرمين</t>
  </si>
  <si>
    <t>برشا الشطبة</t>
  </si>
  <si>
    <t>سر النجوم</t>
  </si>
  <si>
    <t>تورنيدو</t>
  </si>
  <si>
    <t>اكاديمية تلال ابها (1)</t>
  </si>
  <si>
    <t>نادي دايموند الرياضي</t>
  </si>
  <si>
    <t>اكاديمية وهب</t>
  </si>
  <si>
    <t>اكاديمية تلال ابها (2)</t>
  </si>
  <si>
    <t>اكاديمية او اس الرياضية</t>
  </si>
  <si>
    <t>صفوة مواهب الجنوب</t>
  </si>
  <si>
    <t>توزيع الفرق على مجموعة الخفجي — تحت 12 — يُعبّأ بأسماء الفرق</t>
  </si>
  <si>
    <t>المجموعة أ (الفرق 1-8)</t>
  </si>
  <si>
    <t>السرعة الفعالة</t>
  </si>
  <si>
    <t>المجموعة ب (الفرق 9-16)</t>
  </si>
  <si>
    <t>الصقر</t>
  </si>
  <si>
    <t>شركة نادي الزلفي</t>
  </si>
  <si>
    <t>صانع الاهداف</t>
  </si>
  <si>
    <t>المحيط</t>
  </si>
  <si>
    <t>السلام</t>
  </si>
  <si>
    <t>النور</t>
  </si>
  <si>
    <t>الابتسام</t>
  </si>
  <si>
    <t>الازهر</t>
  </si>
  <si>
    <t>النجوم المضيئة (2)</t>
  </si>
  <si>
    <t>كات</t>
  </si>
  <si>
    <t>اتش اس سبورت</t>
  </si>
  <si>
    <t>الصفا</t>
  </si>
  <si>
    <t>مضر</t>
  </si>
  <si>
    <t>الترجي</t>
  </si>
  <si>
    <t>نادي الجزيرة</t>
  </si>
  <si>
    <t>النجوم المضيئة (1)</t>
  </si>
  <si>
    <t>مواهب الدانة</t>
  </si>
  <si>
    <t>طائر العقاب</t>
  </si>
  <si>
    <t>الاعب الموهوب</t>
  </si>
  <si>
    <t>الوطن</t>
  </si>
  <si>
    <t>وفاق الجنوب (1)</t>
  </si>
  <si>
    <t>اكاديمية ليبرو</t>
  </si>
  <si>
    <t>الشاطئ</t>
  </si>
  <si>
    <t>الجزيرة بالحسيني</t>
  </si>
  <si>
    <t>العروبة بجخيرة</t>
  </si>
  <si>
    <t>القاضي</t>
  </si>
  <si>
    <t>جميما</t>
  </si>
  <si>
    <t>وفاق الجنوب (2)</t>
  </si>
  <si>
    <t>الليث الابيض</t>
  </si>
  <si>
    <t>المحمدية</t>
  </si>
  <si>
    <t>جريبة</t>
  </si>
  <si>
    <t>الصمود</t>
  </si>
  <si>
    <t>الامجاد ضمد</t>
  </si>
  <si>
    <t>شباب ابو القعايد</t>
  </si>
  <si>
    <t>السالمية</t>
  </si>
  <si>
    <t>توزيع الفرق على مجموعة الطائف — تحت 12 — يُعبّأ بأسماء الفرق</t>
  </si>
  <si>
    <t>اكاديمية نجم الفرق</t>
  </si>
  <si>
    <t>الكوماندوز</t>
  </si>
  <si>
    <t>فارس الحميد الطائف</t>
  </si>
  <si>
    <t>وفاق الجنوب</t>
  </si>
  <si>
    <t>زمن الاحتراف</t>
  </si>
  <si>
    <t>الهدى</t>
  </si>
  <si>
    <t>النجوم المضيئة</t>
  </si>
  <si>
    <t>الولاء الرياضي</t>
  </si>
  <si>
    <t>اف اي في 7</t>
  </si>
  <si>
    <t>فالكونز الجبيل</t>
  </si>
  <si>
    <t>توزيع الفرق على مجموعة حفر الباطن — تحت 11 — يُعبّأ بأسماء الفرق</t>
  </si>
  <si>
    <t>نادي الحفر</t>
  </si>
  <si>
    <t>الباطن</t>
  </si>
  <si>
    <t>القيصومة</t>
  </si>
  <si>
    <t>مواهب الحفر</t>
  </si>
  <si>
    <t>فيصل الدخيل</t>
  </si>
  <si>
    <t>القمة الرياضية</t>
  </si>
  <si>
    <t>أبطال الروضة</t>
  </si>
  <si>
    <t>اف ستة عشر العالمية (1)</t>
  </si>
  <si>
    <t>اف ستة عشر العالمية (2)</t>
  </si>
  <si>
    <t>مواهب اسباير</t>
  </si>
  <si>
    <t>مواهب السد</t>
  </si>
  <si>
    <t>اكاديمية البلوز</t>
  </si>
  <si>
    <t>اكاديمية المملكة</t>
  </si>
  <si>
    <t>اكاديمية النجم</t>
  </si>
  <si>
    <t>اكاديمة شرق الباطن</t>
  </si>
  <si>
    <t>اكاديمية السارية للمواهب</t>
  </si>
  <si>
    <t>الرشيد بحفر الباطن</t>
  </si>
  <si>
    <t>الوصل بحفر الباطن</t>
  </si>
  <si>
    <t>التابلين حفر الباطن</t>
  </si>
  <si>
    <t>الاختيار</t>
  </si>
  <si>
    <t>فريق اكاديمية الحفر</t>
  </si>
  <si>
    <t>توزيع الفرق على مجموعة حفر الباطن — تحت 12 — يُعبّأ بأسماء الفرق</t>
  </si>
  <si>
    <t>مواهب الحفر (1)</t>
  </si>
  <si>
    <t>مواهب الحفر (2)</t>
  </si>
  <si>
    <t>اف ستة عشر العالمية</t>
  </si>
  <si>
    <t>اكاديمية ايليت</t>
  </si>
  <si>
    <t>توزيع الفرق على مجموعة المدينة المنورة — تحت 11 — يُعبّأ بأسماء الفرق</t>
  </si>
  <si>
    <t>المجموعة أ (الفرق 1-11)</t>
  </si>
  <si>
    <t>العلا (1)</t>
  </si>
  <si>
    <t>الانصار (1)</t>
  </si>
  <si>
    <t>السفير (1)</t>
  </si>
  <si>
    <t>مستقبل المتقدمة (1)</t>
  </si>
  <si>
    <t>اكاديمية مجتمعي (1)</t>
  </si>
  <si>
    <t>شباب طيبة</t>
  </si>
  <si>
    <t>واعي</t>
  </si>
  <si>
    <t>اكاديمية الفالي بارك</t>
  </si>
  <si>
    <t>البلاك ستارز</t>
  </si>
  <si>
    <t>اكاديمية نجوم الدعيثة</t>
  </si>
  <si>
    <t>m 1</t>
  </si>
  <si>
    <t>المجموعة ب (الفرق 12-23)</t>
  </si>
  <si>
    <t>الانصار (2)</t>
  </si>
  <si>
    <t>العلا (2)</t>
  </si>
  <si>
    <t>أحد</t>
  </si>
  <si>
    <t>اكاديمية مجتمعي (2)</t>
  </si>
  <si>
    <t>السفير (2)</t>
  </si>
  <si>
    <t>مستقبل المتقدمة (2)</t>
  </si>
  <si>
    <t>الكالتشيو</t>
  </si>
  <si>
    <t>الجيل الجديد</t>
  </si>
  <si>
    <t>اكاديمية التحدي</t>
  </si>
  <si>
    <t>فريق تاج العدالة</t>
  </si>
  <si>
    <t>اكاديمية الليجا الرياضية</t>
  </si>
  <si>
    <t>نكست جول</t>
  </si>
  <si>
    <t>توزيع الفرق على مجموعة المدينة المنورة — تحت 12 — يُعبّأ بأسماء الفرق</t>
  </si>
  <si>
    <t>اشبيلية المدينة الرياضي</t>
  </si>
  <si>
    <t>المجموعة ب (الفرق 7-12)</t>
  </si>
  <si>
    <t>السفير</t>
  </si>
  <si>
    <t>مستقبل المتقدمة</t>
  </si>
  <si>
    <t>فريق العقيد</t>
  </si>
  <si>
    <t>المجموعة ج (الفرق 13-18)</t>
  </si>
  <si>
    <t>الذهب الرياضي</t>
  </si>
  <si>
    <t>اكاديمية الحزام</t>
  </si>
  <si>
    <t>اكاديمية باليرمو</t>
  </si>
  <si>
    <t>المجموعة د (الفرق 19-25)</t>
  </si>
  <si>
    <t>المجموعة أ (الفرق 1-9)</t>
  </si>
  <si>
    <t>الوحدة</t>
  </si>
  <si>
    <t>اكاديمية بناء الانسان الريايضية (2)</t>
  </si>
  <si>
    <t>المحور ستة</t>
  </si>
  <si>
    <t>مكة يارد</t>
  </si>
  <si>
    <t>نجوم الروحاء</t>
  </si>
  <si>
    <t>العطا تيم</t>
  </si>
  <si>
    <t>اكاديمية المنصور</t>
  </si>
  <si>
    <t>نحن النجوم</t>
  </si>
  <si>
    <t>اكاديمية الانجاز</t>
  </si>
  <si>
    <t>المجموعة ب (الفرق 10-18)</t>
  </si>
  <si>
    <t>منجم المواهب</t>
  </si>
  <si>
    <t>اكاديمية بناء الانسان الريايضية (1)</t>
  </si>
  <si>
    <t>صناع الابطال</t>
  </si>
  <si>
    <t>اكاديمية الأسياد</t>
  </si>
  <si>
    <t>نادي الهجرة</t>
  </si>
  <si>
    <t>اكاديمية النوفاوي</t>
  </si>
  <si>
    <t>عصر الاحتراف</t>
  </si>
  <si>
    <t>اوتو مكة</t>
  </si>
  <si>
    <t>اكاديمية القمة هواة</t>
  </si>
  <si>
    <t>المجموعة ج (الفرق 19-27)</t>
  </si>
  <si>
    <t>المجرة</t>
  </si>
  <si>
    <t>الرؤية المحترفة</t>
  </si>
  <si>
    <t>كرة النجوم</t>
  </si>
  <si>
    <t>همة الفرسان</t>
  </si>
  <si>
    <t>العاصمة البيضاء</t>
  </si>
  <si>
    <t>اكاديمية أف 1</t>
  </si>
  <si>
    <t>شباب الوادي</t>
  </si>
  <si>
    <t>أجيال الابطال الرياضية</t>
  </si>
  <si>
    <t>اكاديمية الكرة الراقية</t>
  </si>
  <si>
    <t>اكاديمية مجد والعلياء الرياضية</t>
  </si>
  <si>
    <t>توزيع الفرق على مجموعة الأحساء — تحت 12 — يُعبّأ بأسماء الفرق</t>
  </si>
  <si>
    <t>الفتح (2)</t>
  </si>
  <si>
    <t>العدالة</t>
  </si>
  <si>
    <t>نجمة الهفوف</t>
  </si>
  <si>
    <t>قادسية الاحساء</t>
  </si>
  <si>
    <t>الضحى</t>
  </si>
  <si>
    <t>الرابية</t>
  </si>
  <si>
    <t>ريف جواثا</t>
  </si>
  <si>
    <t>فريق الشهارين</t>
  </si>
  <si>
    <t>النور بالبطالية</t>
  </si>
  <si>
    <t>المجموعة ب (الفرق 10-19)</t>
  </si>
  <si>
    <t>الفتح (1)</t>
  </si>
  <si>
    <t>نادي الروضة</t>
  </si>
  <si>
    <t>أحلام المنصورة (2)</t>
  </si>
  <si>
    <t>اكاديمية وهب  الكرة</t>
  </si>
  <si>
    <t>المنصورة</t>
  </si>
  <si>
    <t>صقور المحدود</t>
  </si>
  <si>
    <t>برذرتيم</t>
  </si>
  <si>
    <t>فوارس البطالية</t>
  </si>
  <si>
    <t>نجوم الاحساء</t>
  </si>
  <si>
    <t>فريق هلال العيون</t>
  </si>
  <si>
    <t>المجموعة ج (الفرق 20-29)</t>
  </si>
  <si>
    <t>العيون</t>
  </si>
  <si>
    <t>هجر</t>
  </si>
  <si>
    <t>أحلام المنصورة (1)</t>
  </si>
  <si>
    <t>اتحاد العزم</t>
  </si>
  <si>
    <t>اكاديمية ون كيك</t>
  </si>
  <si>
    <t>الوطن الاحساء</t>
  </si>
  <si>
    <t>خليج الطرف</t>
  </si>
  <si>
    <t>الكواسر</t>
  </si>
  <si>
    <t>النورس بالرميلة</t>
  </si>
  <si>
    <t>فريق الجزيرة بالعيون</t>
  </si>
  <si>
    <t>توزيع الفرق على مجموعة الأحساء — تحت 11 — يُعبّأ بأسماء الفرق</t>
  </si>
  <si>
    <t>المجموعة أ (الفرق 1-17)</t>
  </si>
  <si>
    <t>اكاديمية الفوارس</t>
  </si>
  <si>
    <t>اكاديمية لحن</t>
  </si>
  <si>
    <t>النمور</t>
  </si>
  <si>
    <t>أجيال الفيصل</t>
  </si>
  <si>
    <t>المجموعة ب (الفرق 18-35)</t>
  </si>
  <si>
    <t>فوكس</t>
  </si>
  <si>
    <t>اكاديمية حلم</t>
  </si>
  <si>
    <t>الطليعة</t>
  </si>
  <si>
    <t>المركز</t>
  </si>
  <si>
    <t>الجوهرية</t>
  </si>
  <si>
    <t>توزيع الفرق على مجموعة الرياض — تحت 11 — يُعبّأ بأسماء الفرق</t>
  </si>
  <si>
    <t>نجد الرياض (2)</t>
  </si>
  <si>
    <t>الفاو (2)</t>
  </si>
  <si>
    <t>مجد القنفذة</t>
  </si>
  <si>
    <t>الفذ</t>
  </si>
  <si>
    <t>مدارس الرياض (2)</t>
  </si>
  <si>
    <t>فريق عالم المنجزون</t>
  </si>
  <si>
    <t>الحزم جول</t>
  </si>
  <si>
    <t>اكاديمية بلانكوس</t>
  </si>
  <si>
    <t>النهج السعودي</t>
  </si>
  <si>
    <t>الفاو (1)</t>
  </si>
  <si>
    <t>النصر (1)</t>
  </si>
  <si>
    <t>المطوع</t>
  </si>
  <si>
    <t>اكاديمية دايموند (2)</t>
  </si>
  <si>
    <t>أبيكس</t>
  </si>
  <si>
    <t>مواهب الخالدية</t>
  </si>
  <si>
    <t>صقور نجد</t>
  </si>
  <si>
    <t>اكاديمية ستورم</t>
  </si>
  <si>
    <t>سدرة</t>
  </si>
  <si>
    <t>المجموعة ج (الفرق 19-28)</t>
  </si>
  <si>
    <t>ليجيندز (2)</t>
  </si>
  <si>
    <t>نجد الرياض (1)</t>
  </si>
  <si>
    <t>البجادية</t>
  </si>
  <si>
    <t>هاي ليفل اوف برفورمانس (2)</t>
  </si>
  <si>
    <t>اكاديمية اوليمبك</t>
  </si>
  <si>
    <t>اكاديمية اسيست</t>
  </si>
  <si>
    <t>وايت نايتس</t>
  </si>
  <si>
    <t>الاوائل الرياضية</t>
  </si>
  <si>
    <t>المجموعة د (الفرق 29-38)</t>
  </si>
  <si>
    <t>ليجيندز (1)</t>
  </si>
  <si>
    <t>الهلال</t>
  </si>
  <si>
    <t>نجوم الملاعب</t>
  </si>
  <si>
    <t>مهد الرياضية (1)</t>
  </si>
  <si>
    <t>مدارس الرياض (1)</t>
  </si>
  <si>
    <t>هاي ليفل اوف برفورمانس (1)</t>
  </si>
  <si>
    <t>مواهب الشرق</t>
  </si>
  <si>
    <t>النسور الذهبية</t>
  </si>
  <si>
    <t>اكاديمية فارس الرياض</t>
  </si>
  <si>
    <t>اكادميه ميلانو</t>
  </si>
  <si>
    <t>المجموعة هـ (الفرق 39-48)</t>
  </si>
  <si>
    <t>النصر (2)</t>
  </si>
  <si>
    <t>ليوبارد</t>
  </si>
  <si>
    <t>الشباب</t>
  </si>
  <si>
    <t>اكاديمية دايموند (1)</t>
  </si>
  <si>
    <t>مهد الرياضية (2)</t>
  </si>
  <si>
    <t>اكاديمية الجيل المحترف</t>
  </si>
  <si>
    <t>هجوم أتاك</t>
  </si>
  <si>
    <t>الجوكر</t>
  </si>
  <si>
    <t>الوصل الرياضية</t>
  </si>
  <si>
    <t>ون فاير</t>
  </si>
  <si>
    <t>توزيع الفرق على مجموعة الرياض — تحت 12 — يُعبّأ بأسماء الفرق</t>
  </si>
  <si>
    <t>اكاديمية تكوين</t>
  </si>
  <si>
    <t>المنار</t>
  </si>
  <si>
    <t>ستار ستيبس</t>
  </si>
  <si>
    <t>مهد الرياضية</t>
  </si>
  <si>
    <t>هيرو</t>
  </si>
  <si>
    <t>المجموعة د (الفرق 30-39)</t>
  </si>
  <si>
    <t>دريمز إف سي</t>
  </si>
  <si>
    <t>اكاديمية دايموند</t>
  </si>
  <si>
    <t>فريق أوتاد</t>
  </si>
  <si>
    <t>GOAL FIT</t>
  </si>
  <si>
    <t>المجموعة هـ (الفرق 40-49)</t>
  </si>
  <si>
    <t>اكاديمية الشنكل</t>
  </si>
  <si>
    <t>هاي ليفل اوف برفورمانس</t>
  </si>
  <si>
    <t>مدارس البيان الاهلية المتوسطة</t>
  </si>
  <si>
    <t>توزيع الفرق على مجموعة جدة — تحت 11 — يُعبّأ بأسماء الفرق</t>
  </si>
  <si>
    <t>ساحة التحدي (1)</t>
  </si>
  <si>
    <t>اكاديمية ان زد</t>
  </si>
  <si>
    <t>يوفنتوس جدة</t>
  </si>
  <si>
    <t>الجوهرة المتحدة</t>
  </si>
  <si>
    <t>المجموعة ب (الفرق 18-34)</t>
  </si>
  <si>
    <t>ساحة التحدي (2)</t>
  </si>
  <si>
    <t>فيتوريا زون</t>
  </si>
  <si>
    <t>شركة براعم المقاولون العرب</t>
  </si>
  <si>
    <t>سعودي34</t>
  </si>
  <si>
    <t>مدارس رواد الخليج</t>
  </si>
  <si>
    <t>مجمع الامير سلطان الابتدائي</t>
  </si>
  <si>
    <t>المجموعة ج (الفرق 35-52)</t>
  </si>
  <si>
    <t>المملكة</t>
  </si>
  <si>
    <t>اكاديمية قمم وقمم</t>
  </si>
  <si>
    <t>جدة فالكونز</t>
  </si>
  <si>
    <t>توزيع الفرق على مجموعة جدة — تحت 12 — يُعبّأ بأسماء الفرق</t>
  </si>
  <si>
    <t>اكاديمية لاتين (1)</t>
  </si>
  <si>
    <t>ودان</t>
  </si>
  <si>
    <t>افاق الهداية</t>
  </si>
  <si>
    <t>نادي O15</t>
  </si>
  <si>
    <t>المدرسة الاسبانية</t>
  </si>
  <si>
    <t>اكاديمية لاتين (2)</t>
  </si>
  <si>
    <t>القرية الاولومبية</t>
  </si>
  <si>
    <t>اكاديمية السامبا - جدة</t>
  </si>
  <si>
    <t>المجموعة د (الفرق 28-36)</t>
  </si>
  <si>
    <t>البلد (1)</t>
  </si>
  <si>
    <t>اورباه ستارز (1)</t>
  </si>
  <si>
    <t>احتراف المؤسس</t>
  </si>
  <si>
    <t>درة الشرق العالمية</t>
  </si>
  <si>
    <t>المجموعة هـ (الفرق 37-46)</t>
  </si>
  <si>
    <t>اكاديمية جدة الاحترافية</t>
  </si>
  <si>
    <t>الاكاديمية البرتغالية</t>
  </si>
  <si>
    <t>المجموعة و (الفرق 47-56)</t>
  </si>
  <si>
    <t>البلد (2)</t>
  </si>
  <si>
    <t>اورباه ستارز (2)</t>
  </si>
  <si>
    <t>المدرسة الماسية</t>
  </si>
  <si>
    <t>برشلونة دريم تيم</t>
  </si>
  <si>
    <t>فريق البعد</t>
  </si>
  <si>
    <t>الفرق (1-5)</t>
  </si>
  <si>
    <t>توزيع الفرق على مجموعة الباحة (الباحة، العقيق) — تحت 12 — يُعبّأ بأسماء الفرق</t>
  </si>
  <si>
    <t>الفرق (1-6)</t>
  </si>
  <si>
    <t>الفرق (1-8)</t>
  </si>
  <si>
    <t>توزيع الفرق على مجموعة أملج (ينبع، أملج) — تحت 12 — يُعبّأ بأسماء الفرق</t>
  </si>
  <si>
    <t>الفرق (1-9)</t>
  </si>
  <si>
    <t>توزيع الفرق على مجموعة سكاكا (سكاكا، دومة الجندل) — تحت 12 — يُعبّأ بأسماء الفرق</t>
  </si>
  <si>
    <t>توزيع الفرق على مجموعة سكاكا (سكاكا، دومة الجندل) — تحت 11 — يُعبّأ بأسماء الفرق</t>
  </si>
  <si>
    <t>الفرق (1-10)</t>
  </si>
  <si>
    <t>توزيع الفرق على مجموعة الخرج (الخرج، الدلم) — تحت 11 — يُعبّأ بأسماء الفرق</t>
  </si>
  <si>
    <t>توزيع الفرق على مجموعة أبها (أبها، خميس مشيط) — تحت 11 — يُعبّأ بأسماء الفرق</t>
  </si>
  <si>
    <t>توزيع الفرق على مجموعة الرس (البكيرية، الرس، رياض الخبراء، البدائع) — تحت 11 — يُعبّأ بأسماء الفرق</t>
  </si>
  <si>
    <t>الفرق (1-11)</t>
  </si>
  <si>
    <t>توزيع الفرق على مجموعة الخبر (الظهران، الخبر) — تحت 11 — يُعبّأ بأسماء الفرق</t>
  </si>
  <si>
    <t>توزيع الفرق على مجموعة الرس (البكيرية، الرس، رياض الخبراء، البدائع) — تحت 12 — يُعبّأ بأسماء الفرق</t>
  </si>
  <si>
    <t>توزيع الفرق على مجموعة حائل (حائل، سميراء) — تحت 12 — يُعبّأ بأسماء الفرق</t>
  </si>
  <si>
    <t>الفرق (1-12)</t>
  </si>
  <si>
    <t>توزيع الفرق على مجموعة القنفذة (القنفذة، الليث) — تحت 12 — يُعبّأ بأسماء الفرق</t>
  </si>
  <si>
    <t>توزيع الفرق على مجموعة الخبر (الظهران، الخبر) — تحت 12 — يُعبّأ بأسماء الفرق</t>
  </si>
  <si>
    <t>توزيع الفرق على مجموعة حائل (حائل، سميراء) — تحت 11 — يُعبّأ بأسماء الفرق</t>
  </si>
  <si>
    <t>توزيع الفرق على مجموعة الدمام (الدمام، سيهات) — تحت 11 — يُعبّأ بأسماء الفرق</t>
  </si>
  <si>
    <t>توزيع الفرق على مجموعة القنفذة (القنفذة، الليث) — تحت 11 — يُعبّأ بأسماء الفرق</t>
  </si>
  <si>
    <t>توزيع الفرق على مجموعة الدمام (الدمام، سيهات) — تحت 12 — يُعبّأ بأسماء الفرق</t>
  </si>
  <si>
    <t>توزيع الفرق على مجموعة الخرج (الخرج، الدلم) — تحت 12 — يُعبّأ بأسماء الفرق</t>
  </si>
  <si>
    <t>توزيع الفرق على مجموعة القصيم (بريدة، عيون الجواء، المذنب، عنيزة) — تحت 12 — يُعبّأ بأسماء الفرق</t>
  </si>
  <si>
    <t>توزيع الفرق على مجموعة أبها (أبها، خميس مشيط) — تحت 12 — يُعبّأ بأسماء الفرق</t>
  </si>
  <si>
    <t>توزيع الفرق على مجموعة القصيم (بريدة، عيون الجواء، المذنب، عنيزة) — تحت 11 — يُعبّأ بأسماء الفرق</t>
  </si>
  <si>
    <t>توزيع الفرق على مجموعة القطيف (القطيف، الجبيل) — تحت 11 — يُعبّأ بأسماء الفرق</t>
  </si>
  <si>
    <t>توزيع الفرق على مجموعة صبيا (صبيا، ضمد) — تحت 11 — يُعبّأ بأسماء الفرق</t>
  </si>
  <si>
    <t>توزيع الفرق على مجموعة صبيا (صبيا، ضمد) — تحت 12 — يُعبّأ بأسماء الفرق</t>
  </si>
  <si>
    <t>توزيع الفرق على مجموعة القطيف (القطيف، الجبيل) — تحت 12 — يُعبّأ بأسماء الفرق</t>
  </si>
  <si>
    <t>الفرق (1-18)</t>
  </si>
  <si>
    <t>الفرق (1-21)</t>
  </si>
  <si>
    <t>الفرق (1-22)</t>
  </si>
  <si>
    <t>توزيع الفرق على مجموعة مكة المكرمة (مكة المكرمة، الجموم) — تحت 11 — يُعبّأ بأسماء الفرق</t>
  </si>
  <si>
    <t>توزيع الفرق على مجموعة مكة المكرمة (مكة المكرمة، الجموم) — تحت 12 — يُعبّأ بأسماء الفرق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</si>
</sst>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1]h:mm\ AM/PM"/>
  </numFmts>
  <fonts count="20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2"/>
      <color rgb="FFFFFFFF"/>
      <name val="Calibri"/>
    </font>
    <font>
      <sz val="11"/>
      <color rgb="FF0000FF"/>
      <name val="Carlito"/>
    </font>
    <font>
      <sz val="11"/>
      <color rgb="FF000000"/>
      <name val="Carlito"/>
    </font>
    <font>
      <b/>
      <sz val="12"/>
      <name val="Carlito"/>
    </font>
    <font>
      <i/>
      <sz val="11"/>
      <name val="Calibri"/>
    </font>
    <font>
      <b/>
      <sz val="14"/>
      <name val="Calibri"/>
    </font>
    <font>
      <sz val="11"/>
      <color rgb="FF008000"/>
      <name val="Calibri"/>
    </font>
    <font>
      <b/>
      <sz val="13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 style="thin">
        <color rgb="FF8EA9DB"/>
      </right>
      <top style="medium">
        <color rgb="FF1F4E79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medium">
        <color rgb="FF1F4E79"/>
      </bottom>
      <diagonal/>
    </border>
    <border>
      <left/>
      <right/>
      <top/>
      <bottom style="thin">
        <color rgb="FF8EA9DB"/>
      </bottom>
      <diagonal/>
    </border>
  </borders>
  <cellStyleXfs count="5">
    <xf numFmtId="0" fontId="0" fillId="0" borderId="0"/>
    <xf numFmtId="0" fontId="3" fillId="0" borderId="1"/>
    <xf numFmtId="0" fontId="3" fillId="0" borderId="1"/>
    <xf numFmtId="0" fontId="2" fillId="0" borderId="1"/>
    <xf numFmtId="0" fontId="1" fillId="0" borderId="1"/>
  </cellStyleXfs>
  <cellXfs count="113">
    <xf numFmtId="0" fontId="0" fillId="0" borderId="0" xfId="0"/>
    <xf numFmtId="0" fontId="0" fillId="0" borderId="0" xfId="0" applyAlignment="1">
      <alignment readingOrder="2"/>
    </xf>
    <xf numFmtId="0" fontId="6" fillId="0" borderId="3" xfId="0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readingOrder="2"/>
    </xf>
    <xf numFmtId="0" fontId="7" fillId="0" borderId="0" xfId="0" applyFont="1" applyAlignment="1">
      <alignment vertical="center" readingOrder="2"/>
    </xf>
    <xf numFmtId="0" fontId="7" fillId="0" borderId="1" xfId="0" applyFont="1" applyBorder="1" applyAlignment="1">
      <alignment vertical="center" readingOrder="2"/>
    </xf>
    <xf numFmtId="0" fontId="6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vertical="center" readingOrder="2"/>
    </xf>
    <xf numFmtId="0" fontId="9" fillId="0" borderId="2" xfId="0" applyFont="1" applyBorder="1" applyAlignment="1">
      <alignment horizontal="center" vertical="center" readingOrder="2"/>
    </xf>
    <xf numFmtId="0" fontId="7" fillId="0" borderId="2" xfId="0" applyFont="1" applyBorder="1" applyAlignment="1">
      <alignment horizontal="center" vertical="center" readingOrder="2"/>
    </xf>
    <xf numFmtId="164" fontId="9" fillId="0" borderId="2" xfId="0" applyNumberFormat="1" applyFont="1" applyBorder="1" applyAlignment="1">
      <alignment horizontal="center" vertical="center" readingOrder="2"/>
    </xf>
    <xf numFmtId="0" fontId="6" fillId="5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right" vertical="center" readingOrder="2"/>
    </xf>
    <xf numFmtId="0" fontId="7" fillId="0" borderId="5" xfId="0" applyFont="1" applyBorder="1" applyAlignment="1">
      <alignment horizontal="right" vertical="center" readingOrder="2"/>
    </xf>
    <xf numFmtId="0" fontId="7" fillId="0" borderId="6" xfId="0" applyFont="1" applyBorder="1" applyAlignment="1">
      <alignment horizontal="right" vertical="center" readingOrder="2"/>
    </xf>
    <xf numFmtId="0" fontId="7" fillId="0" borderId="7" xfId="0" applyFont="1" applyBorder="1" applyAlignment="1">
      <alignment horizontal="right" vertical="center" readingOrder="2"/>
    </xf>
    <xf numFmtId="0" fontId="9" fillId="0" borderId="5" xfId="0" applyFont="1" applyBorder="1" applyAlignment="1">
      <alignment horizontal="center" vertical="center" readingOrder="2"/>
    </xf>
    <xf numFmtId="0" fontId="9" fillId="0" borderId="7" xfId="0" applyFont="1" applyBorder="1" applyAlignment="1">
      <alignment horizontal="center" vertical="center" readingOrder="2"/>
    </xf>
    <xf numFmtId="0" fontId="7" fillId="0" borderId="8" xfId="0" applyFont="1" applyBorder="1" applyAlignment="1">
      <alignment horizontal="right" vertical="center" readingOrder="2"/>
    </xf>
    <xf numFmtId="0" fontId="9" fillId="0" borderId="8" xfId="0" applyFont="1" applyBorder="1" applyAlignment="1">
      <alignment horizontal="center" vertical="center" readingOrder="2"/>
    </xf>
    <xf numFmtId="0" fontId="7" fillId="0" borderId="9" xfId="0" applyFont="1" applyBorder="1" applyAlignment="1">
      <alignment horizontal="right" vertical="center" readingOrder="2"/>
    </xf>
    <xf numFmtId="0" fontId="6" fillId="3" borderId="3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7" fillId="0" borderId="1" xfId="0" applyFont="1" applyBorder="1" applyAlignment="1">
      <alignment horizontal="right" vertical="center" readingOrder="2"/>
    </xf>
    <xf numFmtId="0" fontId="6" fillId="0" borderId="1" xfId="0" applyFont="1" applyBorder="1" applyAlignment="1">
      <alignment horizontal="right" vertical="center" readingOrder="2"/>
    </xf>
    <xf numFmtId="0" fontId="6" fillId="3" borderId="1" xfId="0" applyFont="1" applyFill="1" applyBorder="1" applyAlignment="1">
      <alignment horizontal="right" vertical="center" readingOrder="2"/>
    </xf>
    <xf numFmtId="0" fontId="9" fillId="0" borderId="1" xfId="0" applyFont="1" applyBorder="1" applyAlignment="1">
      <alignment horizontal="center" vertical="center" readingOrder="2"/>
    </xf>
    <xf numFmtId="0" fontId="12" fillId="0" borderId="1" xfId="0" applyFont="1" applyBorder="1" applyAlignment="1">
      <alignment horizontal="center" vertical="center" readingOrder="2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 readingOrder="2"/>
    </xf>
    <xf numFmtId="0" fontId="6" fillId="3" borderId="2" xfId="0" applyFont="1" applyFill="1" applyBorder="1" applyAlignment="1">
      <alignment horizontal="right" vertical="center" readingOrder="2"/>
    </xf>
    <xf numFmtId="0" fontId="0" fillId="0" borderId="0" xfId="0" applyAlignment="1">
      <alignment vertical="center" readingOrder="2"/>
    </xf>
    <xf numFmtId="0" fontId="11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readingOrder="2"/>
    </xf>
    <xf numFmtId="0" fontId="4" fillId="4" borderId="3" xfId="0" applyFont="1" applyFill="1" applyBorder="1" applyAlignment="1">
      <alignment horizontal="center" vertical="center" readingOrder="2"/>
    </xf>
    <xf numFmtId="0" fontId="0" fillId="0" borderId="3" xfId="0" applyBorder="1" applyAlignment="1">
      <alignment horizontal="center" vertical="center" readingOrder="2"/>
    </xf>
    <xf numFmtId="0" fontId="0" fillId="0" borderId="0" xfId="0" applyAlignment="1">
      <alignment horizontal="center" readingOrder="2"/>
    </xf>
    <xf numFmtId="0" fontId="7" fillId="0" borderId="0" xfId="0" applyFont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0" fontId="4" fillId="0" borderId="0" xfId="0" applyFont="1" applyAlignment="1">
      <alignment vertical="center" readingOrder="2"/>
    </xf>
    <xf numFmtId="3" fontId="4" fillId="0" borderId="0" xfId="0" applyNumberFormat="1" applyFont="1" applyAlignment="1">
      <alignment horizontal="center" vertical="center" readingOrder="2"/>
    </xf>
    <xf numFmtId="0" fontId="0" fillId="0" borderId="3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readingOrder="2"/>
    </xf>
    <xf numFmtId="0" fontId="6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 readingOrder="2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10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13" xfId="0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3" fillId="0" borderId="1" xfId="1"/>
    <xf numFmtId="0" fontId="18" fillId="3" borderId="14" xfId="1" applyFont="1" applyFill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" xfId="1" applyFont="1" applyAlignment="1">
      <alignment horizontal="center" vertical="center"/>
    </xf>
    <xf numFmtId="0" fontId="7" fillId="0" borderId="1" xfId="1" applyFont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 readingOrder="2"/>
    </xf>
    <xf numFmtId="0" fontId="18" fillId="3" borderId="3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readingOrder="2"/>
    </xf>
    <xf numFmtId="0" fontId="10" fillId="2" borderId="17" xfId="0" applyFont="1" applyFill="1" applyBorder="1" applyAlignment="1">
      <alignment horizontal="center" vertical="center" readingOrder="2"/>
    </xf>
    <xf numFmtId="0" fontId="18" fillId="3" borderId="3" xfId="0" applyFont="1" applyFill="1" applyBorder="1" applyAlignment="1">
      <alignment horizontal="center" vertical="center" wrapText="1" readingOrder="2"/>
    </xf>
    <xf numFmtId="0" fontId="18" fillId="3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 readingOrder="2"/>
    </xf>
    <xf numFmtId="0" fontId="19" fillId="0" borderId="3" xfId="0" applyFont="1" applyBorder="1" applyAlignment="1">
      <alignment horizontal="center" vertical="center" wrapText="1"/>
    </xf>
    <xf numFmtId="0" fontId="17" fillId="2" borderId="1" xfId="1" applyFont="1" applyFill="1" applyAlignment="1">
      <alignment horizontal="center" vertical="center"/>
    </xf>
    <xf numFmtId="0" fontId="18" fillId="3" borderId="14" xfId="1" applyFont="1" applyFill="1" applyBorder="1" applyAlignment="1">
      <alignment horizontal="center" vertical="center"/>
    </xf>
    <xf numFmtId="0" fontId="10" fillId="2" borderId="1" xfId="1" applyFont="1" applyFill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readingOrder="2"/>
    </xf>
    <xf numFmtId="0" fontId="8" fillId="0" borderId="1" xfId="0" applyFont="1" applyBorder="1" applyAlignment="1">
      <alignment vertical="center" readingOrder="2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 readingOrder="2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</cellXfs>
  <cellStyles count="5">
    <cellStyle name="Normal" xfId="0" builtinId="0"/>
    <cellStyle name="Normal 2" xfId="1" xr:uid="{B3EC81B0-A1B7-4040-B4C5-836931BF7552}"/>
    <cellStyle name="Normal 3" xfId="3" xr:uid="{FE637EB3-337F-4FEB-B0B0-A4345BC63289}"/>
    <cellStyle name="Normal 4" xfId="4" xr:uid="{44220BFE-71A7-4179-99FE-7FB85111B05A}"/>
    <cellStyle name="عادي 2" xfId="2" xr:uid="{D97B2111-34D1-45F2-89F0-25E11C807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reativeartistsagencygbr.sharepoint.com/sites/NFSIMPLEMENTATIONSAFF/Shared%20Documents/04%20Deliverables%20WIP/SAFF%202025%20Plan/Competitions%20restructure/Youth%20Competitions/Analysis/Club%20clustering/&#1578;&#1608;&#1586;&#1610;&#1593;%20&#1575;&#1604;&#1601;&#1585;&#1602;%20&#1593;&#1604;&#1609;%20&#1575;&#1604;&#1605;&#1580;&#1605;&#1608;&#1593;&#1575;&#1578;_2.xlsx" TargetMode="External"/><Relationship Id="rId2" Type="http://schemas.microsoft.com/office/2019/04/relationships/externalLinkLongPath" Target="/sites/NFSIMPLEMENTATIONSAFF/Shared%20Documents/04%20Deliverables%20WIP/SAFF%202025%20Plan/Competitions%20restructure/Youth%20Competitions/Analysis/Club%20clustering/&#1578;&#1608;&#1586;&#1610;&#1593;%20&#1575;&#1604;&#1601;&#1585;&#1602;%20&#1593;&#1604;&#1609;%20&#1575;&#1604;&#1605;&#1580;&#1605;&#1608;&#1593;&#1575;&#1578;_2.xlsx?005E5067" TargetMode="External"/><Relationship Id="rId1" Type="http://schemas.openxmlformats.org/officeDocument/2006/relationships/externalLinkPath" Target="file:///\\005E5067\&#1578;&#1608;&#1586;&#1610;&#1593;%20&#1575;&#1604;&#1601;&#1585;&#1602;%20&#1593;&#1604;&#1609;%20&#1575;&#1604;&#1605;&#1580;&#1605;&#1608;&#1593;&#1575;&#1578;_2.xlsx" TargetMode="External"/><Relationship Id="rId4" Type="http://schemas.openxmlformats.org/officeDocument/2006/relationships/externalLinkPath" Target="../Club%20clustering/&#1578;&#1608;&#1586;&#1610;&#1593;%20&#1575;&#1604;&#1601;&#1585;&#1602;%20&#1593;&#1604;&#1609;%20&#1575;&#1604;&#1605;&#1580;&#1605;&#1608;&#1593;&#1575;&#1578;_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ativeartistsagencygbr.sharepoint.com/sites/NFSIMPLEMENTATIONSAFF/Shared%20Documents/04%20Deliverables%20WIP/SAFF%202025%20Plan/Competitions%20restructure/Youth%20Competitions/Analysis/Schedule%20Analysis/&#1578;&#1581;&#1578;%207%20&#1608;%20&#1578;&#1581;&#1578;%209.xlsx" TargetMode="External"/><Relationship Id="rId1" Type="http://schemas.openxmlformats.org/officeDocument/2006/relationships/externalLinkPath" Target="&#1578;&#1581;&#1578;%207%20&#1608;%20&#1578;&#1581;&#1578;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Sheet1"/>
      <sheetName val="عدد الملاعب_بناء على الجداول"/>
      <sheetName val="عدد الملاعب"/>
      <sheetName val="عدد المباريات"/>
      <sheetName val="عدد اللاعبين"/>
      <sheetName val="ملخص الفرق لكل مدينة"/>
      <sheetName val="ملخص المجموعات"/>
      <sheetName val="عدد الفرق لكل مدينة"/>
      <sheetName val="بيانات التسجيل"/>
      <sheetName val="المدخلا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N3">
            <v>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 فريقًا"/>
      <sheetName val="Sheet1"/>
      <sheetName val="المدخلات"/>
      <sheetName val="المبادئ"/>
      <sheetName val="ملخص البطولات"/>
      <sheetName val="5 فرق"/>
      <sheetName val="6 فرق"/>
      <sheetName val="7 فرق"/>
      <sheetName val="8 فرق"/>
      <sheetName val="9 فرق"/>
      <sheetName val="10 فرق"/>
      <sheetName val="11 فريق"/>
      <sheetName val="12 فريق"/>
      <sheetName val="13 فريق"/>
      <sheetName val="14 فريق"/>
      <sheetName val="15 فريق"/>
      <sheetName val="16 فريق"/>
      <sheetName val="17 فريق"/>
      <sheetName val="18 فريق"/>
      <sheetName val="19 فريق"/>
      <sheetName val="21 فريق"/>
      <sheetName val="25 فريق"/>
      <sheetName val="28 فريق"/>
      <sheetName val="29 فريق"/>
      <sheetName val="30 فريق"/>
      <sheetName val="31 فريق"/>
      <sheetName val="40 فريق"/>
      <sheetName val="49 فريق"/>
      <sheetName val="حساب الملاعب"/>
      <sheetName val="ملاعب تحت 7 وتحت 9"/>
      <sheetName val="الحكام حسب عدد الفرق"/>
      <sheetName val="حكام تحت 7 وتحت 9"/>
      <sheetName val="الحكام – تحت 7"/>
      <sheetName val="الحكام – تحت 9"/>
      <sheetName val="حكام المدن – تحت 7"/>
      <sheetName val="حكام المدن – تحت 9"/>
    </sheetNames>
    <sheetDataSet>
      <sheetData sheetId="0" refreshError="1"/>
      <sheetData sheetId="1" refreshError="1"/>
      <sheetData sheetId="2">
        <row r="4">
          <cell r="B4">
            <v>0.66666666666666663</v>
          </cell>
        </row>
        <row r="5">
          <cell r="B5">
            <v>15</v>
          </cell>
        </row>
        <row r="7">
          <cell r="B7">
            <v>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98B38D-C3BB-40B9-9F79-267FCA0D517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e904d28-99ab-4b23-83af-d24150723da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AAC7-9F06-418E-9D4A-67E3130BD32D}">
  <dimension ref="A1:S128"/>
  <sheetViews>
    <sheetView showGridLines="0" rightToLeft="1" workbookViewId="0">
      <pane ySplit="3" topLeftCell="A58" activePane="bottomLeft" state="frozen"/>
      <selection pane="bottomLeft" activeCell="C61" sqref="C61:G62"/>
    </sheetView>
  </sheetViews>
  <sheetFormatPr defaultRowHeight="14"/>
  <cols>
    <col min="1" max="1" width="15.83203125" style="76" customWidth="1"/>
    <col min="2" max="2" width="17.5" style="76" customWidth="1"/>
    <col min="3" max="18" width="13" style="76" customWidth="1"/>
    <col min="19" max="19" width="17.5" style="76" customWidth="1"/>
    <col min="20" max="16384" width="8.6640625" style="76"/>
  </cols>
  <sheetData>
    <row r="1" spans="1:19" ht="26" customHeight="1">
      <c r="A1" s="98" t="s">
        <v>1221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</row>
    <row r="2" spans="1:19" ht="20" customHeight="1">
      <c r="A2" s="77"/>
      <c r="B2" s="77"/>
      <c r="C2" s="99" t="s">
        <v>1222</v>
      </c>
      <c r="D2" s="99"/>
      <c r="E2" s="99"/>
      <c r="F2" s="99"/>
      <c r="G2" s="99" t="s">
        <v>1223</v>
      </c>
      <c r="H2" s="99"/>
      <c r="I2" s="99"/>
      <c r="J2" s="99"/>
      <c r="K2" s="99" t="s">
        <v>1224</v>
      </c>
      <c r="L2" s="99"/>
      <c r="M2" s="99"/>
      <c r="N2" s="99"/>
      <c r="O2" s="99" t="s">
        <v>1225</v>
      </c>
      <c r="P2" s="99"/>
      <c r="Q2" s="99"/>
      <c r="R2" s="99"/>
      <c r="S2" s="77"/>
    </row>
    <row r="3" spans="1:19" ht="32" customHeight="1" thickBot="1">
      <c r="A3" s="77" t="s">
        <v>1226</v>
      </c>
      <c r="B3" s="77" t="s">
        <v>6</v>
      </c>
      <c r="C3" s="77" t="s">
        <v>1227</v>
      </c>
      <c r="D3" s="77" t="s">
        <v>1228</v>
      </c>
      <c r="E3" s="77" t="s">
        <v>1229</v>
      </c>
      <c r="F3" s="77" t="s">
        <v>1230</v>
      </c>
      <c r="G3" s="77" t="s">
        <v>1227</v>
      </c>
      <c r="H3" s="77" t="s">
        <v>1228</v>
      </c>
      <c r="I3" s="77" t="s">
        <v>1229</v>
      </c>
      <c r="J3" s="77" t="s">
        <v>1230</v>
      </c>
      <c r="K3" s="77" t="s">
        <v>1227</v>
      </c>
      <c r="L3" s="77" t="s">
        <v>1228</v>
      </c>
      <c r="M3" s="77" t="s">
        <v>1229</v>
      </c>
      <c r="N3" s="77" t="s">
        <v>1230</v>
      </c>
      <c r="O3" s="77" t="s">
        <v>1227</v>
      </c>
      <c r="P3" s="77" t="s">
        <v>1228</v>
      </c>
      <c r="Q3" s="77" t="s">
        <v>1229</v>
      </c>
      <c r="R3" s="77" t="s">
        <v>1230</v>
      </c>
      <c r="S3" s="77" t="s">
        <v>1231</v>
      </c>
    </row>
    <row r="4" spans="1:19" ht="14.5" customHeight="1">
      <c r="A4" s="78" t="s">
        <v>1232</v>
      </c>
      <c r="B4" s="78" t="str">
        <f>(MOD(HOUR([2]المدخلات!$B$4+(1-1)*[2]المدخلات!$B$7/1440)-1,12)+1)&amp;":"&amp;TEXT(MINUTE([2]المدخلات!$B$4+(1-1)*[2]المدخلات!$B$7/1440),"00")&amp;"–"&amp;(MOD(HOUR([2]المدخلات!$B$4+(1-1)*[2]المدخلات!$B$7/1440+[2]المدخلات!$B$5/1440)-1,12)+1)&amp;":"&amp;TEXT(MINUTE([2]المدخلات!$B$4+(1-1)*[2]المدخلات!$B$7/1440+[2]المدخلات!$B$5/1440),"00")&amp;" م"</f>
        <v>4:00–4:15 م</v>
      </c>
      <c r="C4" s="78" t="s">
        <v>32</v>
      </c>
      <c r="D4" s="78"/>
      <c r="E4" s="78"/>
      <c r="F4" s="78"/>
      <c r="G4" s="78" t="s">
        <v>142</v>
      </c>
      <c r="H4" s="78"/>
      <c r="I4" s="78"/>
      <c r="J4" s="78"/>
      <c r="K4" s="78" t="s">
        <v>218</v>
      </c>
      <c r="L4" s="78"/>
      <c r="M4" s="78"/>
      <c r="N4" s="78"/>
      <c r="O4" s="78" t="s">
        <v>1022</v>
      </c>
      <c r="P4" s="78" t="s">
        <v>271</v>
      </c>
      <c r="Q4" s="78" t="s">
        <v>303</v>
      </c>
      <c r="R4" s="78" t="s">
        <v>283</v>
      </c>
      <c r="S4" s="78">
        <f>COUNTA(C4:R12)</f>
        <v>98</v>
      </c>
    </row>
    <row r="5" spans="1:19" ht="14.5" customHeight="1">
      <c r="A5" s="79"/>
      <c r="B5" s="79" t="str">
        <f>(MOD(HOUR([2]المدخلات!$B$4+(2-1)*[2]المدخلات!$B$7/1440)-1,12)+1)&amp;":"&amp;TEXT(MINUTE([2]المدخلات!$B$4+(2-1)*[2]المدخلات!$B$7/1440),"00")&amp;"–"&amp;(MOD(HOUR([2]المدخلات!$B$4+(2-1)*[2]المدخلات!$B$7/1440+[2]المدخلات!$B$5/1440)-1,12)+1)&amp;":"&amp;TEXT(MINUTE([2]المدخلات!$B$4+(2-1)*[2]المدخلات!$B$7/1440+[2]المدخلات!$B$5/1440),"00")&amp;" م"</f>
        <v>4:15–4:30 م</v>
      </c>
      <c r="C5" s="79" t="s">
        <v>21</v>
      </c>
      <c r="D5" s="79" t="s">
        <v>72</v>
      </c>
      <c r="E5" s="79" t="s">
        <v>42</v>
      </c>
      <c r="F5" s="79"/>
      <c r="G5" s="79" t="s">
        <v>126</v>
      </c>
      <c r="H5" s="79" t="s">
        <v>176</v>
      </c>
      <c r="I5" s="79" t="s">
        <v>150</v>
      </c>
      <c r="J5" s="79"/>
      <c r="K5" s="79" t="s">
        <v>975</v>
      </c>
      <c r="L5" s="79" t="s">
        <v>244</v>
      </c>
      <c r="M5" s="79" t="s">
        <v>221</v>
      </c>
      <c r="N5" s="79"/>
      <c r="O5" s="79" t="s">
        <v>268</v>
      </c>
      <c r="P5" s="79" t="s">
        <v>326</v>
      </c>
      <c r="Q5" s="79"/>
      <c r="R5" s="79"/>
      <c r="S5" s="79"/>
    </row>
    <row r="6" spans="1:19" ht="14.5" customHeight="1">
      <c r="A6" s="80"/>
      <c r="B6" s="80" t="str">
        <f>(MOD(HOUR([2]المدخلات!$B$4+(3-1)*[2]المدخلات!$B$7/1440)-1,12)+1)&amp;":"&amp;TEXT(MINUTE([2]المدخلات!$B$4+(3-1)*[2]المدخلات!$B$7/1440),"00")&amp;"–"&amp;(MOD(HOUR([2]المدخلات!$B$4+(3-1)*[2]المدخلات!$B$7/1440+[2]المدخلات!$B$5/1440)-1,12)+1)&amp;":"&amp;TEXT(MINUTE([2]المدخلات!$B$4+(3-1)*[2]المدخلات!$B$7/1440+[2]المدخلات!$B$5/1440),"00")&amp;" م"</f>
        <v>4:30–4:45 م</v>
      </c>
      <c r="C6" s="80" t="s">
        <v>13</v>
      </c>
      <c r="D6" s="80" t="s">
        <v>43</v>
      </c>
      <c r="E6" s="80"/>
      <c r="F6" s="80"/>
      <c r="G6" s="80" t="s">
        <v>117</v>
      </c>
      <c r="H6" s="80" t="s">
        <v>159</v>
      </c>
      <c r="I6" s="80"/>
      <c r="J6" s="80"/>
      <c r="K6" s="80" t="s">
        <v>206</v>
      </c>
      <c r="L6" s="80" t="s">
        <v>943</v>
      </c>
      <c r="M6" s="80"/>
      <c r="N6" s="80"/>
      <c r="O6" s="80" t="s">
        <v>1011</v>
      </c>
      <c r="P6" s="80" t="s">
        <v>305</v>
      </c>
      <c r="Q6" s="80" t="s">
        <v>316</v>
      </c>
      <c r="R6" s="80"/>
      <c r="S6" s="80"/>
    </row>
    <row r="7" spans="1:19" ht="14.5" customHeight="1">
      <c r="A7" s="80"/>
      <c r="B7" s="80" t="str">
        <f>(MOD(HOUR([2]المدخلات!$B$4+(4-1)*[2]المدخلات!$B$7/1440)-1,12)+1)&amp;":"&amp;TEXT(MINUTE([2]المدخلات!$B$4+(4-1)*[2]المدخلات!$B$7/1440),"00")&amp;"–"&amp;(MOD(HOUR([2]المدخلات!$B$4+(4-1)*[2]المدخلات!$B$7/1440+[2]المدخلات!$B$5/1440)-1,12)+1)&amp;":"&amp;TEXT(MINUTE([2]المدخلات!$B$4+(4-1)*[2]المدخلات!$B$7/1440+[2]المدخلات!$B$5/1440),"00")&amp;" م"</f>
        <v>4:45–5:00 م</v>
      </c>
      <c r="C7" s="80" t="s">
        <v>26</v>
      </c>
      <c r="D7" s="80" t="s">
        <v>31</v>
      </c>
      <c r="E7" s="80" t="s">
        <v>69</v>
      </c>
      <c r="F7" s="80" t="s">
        <v>52</v>
      </c>
      <c r="G7" s="80" t="s">
        <v>136</v>
      </c>
      <c r="H7" s="80" t="s">
        <v>143</v>
      </c>
      <c r="I7" s="80" t="s">
        <v>1233</v>
      </c>
      <c r="J7" s="80" t="s">
        <v>171</v>
      </c>
      <c r="K7" s="80" t="s">
        <v>216</v>
      </c>
      <c r="L7" s="80" t="s">
        <v>1234</v>
      </c>
      <c r="M7" s="80" t="s">
        <v>249</v>
      </c>
      <c r="N7" s="80" t="s">
        <v>237</v>
      </c>
      <c r="O7" s="80" t="s">
        <v>647</v>
      </c>
      <c r="P7" s="80" t="s">
        <v>822</v>
      </c>
      <c r="Q7" s="80" t="s">
        <v>290</v>
      </c>
      <c r="R7" s="80"/>
      <c r="S7" s="80"/>
    </row>
    <row r="8" spans="1:19" ht="14.5" customHeight="1">
      <c r="A8" s="80"/>
      <c r="B8" s="80" t="str">
        <f>(MOD(HOUR([2]المدخلات!$B$4+(5-1)*[2]المدخلات!$B$7/1440)-1,12)+1)&amp;":"&amp;TEXT(MINUTE([2]المدخلات!$B$4+(5-1)*[2]المدخلات!$B$7/1440),"00")&amp;"–"&amp;(MOD(HOUR([2]المدخلات!$B$4+(5-1)*[2]المدخلات!$B$7/1440+[2]المدخلات!$B$5/1440)-1,12)+1)&amp;":"&amp;TEXT(MINUTE([2]المدخلات!$B$4+(5-1)*[2]المدخلات!$B$7/1440+[2]المدخلات!$B$5/1440),"00")&amp;" م"</f>
        <v>5:00–5:15 م</v>
      </c>
      <c r="C8" s="80" t="s">
        <v>20</v>
      </c>
      <c r="D8" s="80" t="s">
        <v>50</v>
      </c>
      <c r="E8" s="80"/>
      <c r="F8" s="80"/>
      <c r="G8" s="80" t="s">
        <v>118</v>
      </c>
      <c r="H8" s="80" t="s">
        <v>168</v>
      </c>
      <c r="I8" s="80"/>
      <c r="J8" s="80"/>
      <c r="K8" s="80" t="s">
        <v>207</v>
      </c>
      <c r="L8" s="80" t="s">
        <v>1235</v>
      </c>
      <c r="M8" s="80"/>
      <c r="N8" s="80"/>
      <c r="O8" s="80" t="s">
        <v>320</v>
      </c>
      <c r="P8" s="80" t="s">
        <v>308</v>
      </c>
      <c r="Q8" s="80"/>
      <c r="R8" s="80"/>
      <c r="S8" s="80"/>
    </row>
    <row r="9" spans="1:19" ht="14.5" customHeight="1">
      <c r="A9" s="80"/>
      <c r="B9" s="80" t="str">
        <f>(MOD(HOUR([2]المدخلات!$B$4+(6-1)*[2]المدخلات!$B$7/1440)-1,12)+1)&amp;":"&amp;TEXT(MINUTE([2]المدخلات!$B$4+(6-1)*[2]المدخلات!$B$7/1440),"00")&amp;"–"&amp;(MOD(HOUR([2]المدخلات!$B$4+(6-1)*[2]المدخلات!$B$7/1440+[2]المدخلات!$B$5/1440)-1,12)+1)&amp;":"&amp;TEXT(MINUTE([2]المدخلات!$B$4+(6-1)*[2]المدخلات!$B$7/1440+[2]المدخلات!$B$5/1440),"00")&amp;" م"</f>
        <v>5:15–5:30 م</v>
      </c>
      <c r="C9" s="80" t="s">
        <v>63</v>
      </c>
      <c r="D9" s="80" t="s">
        <v>28</v>
      </c>
      <c r="E9" s="80"/>
      <c r="F9" s="80"/>
      <c r="G9" s="80" t="s">
        <v>173</v>
      </c>
      <c r="H9" s="80" t="s">
        <v>141</v>
      </c>
      <c r="I9" s="80"/>
      <c r="J9" s="80"/>
      <c r="K9" s="80" t="s">
        <v>241</v>
      </c>
      <c r="L9" s="80" t="s">
        <v>217</v>
      </c>
      <c r="M9" s="80"/>
      <c r="N9" s="80"/>
      <c r="O9" s="80" t="s">
        <v>291</v>
      </c>
      <c r="P9" s="80" t="s">
        <v>1068</v>
      </c>
      <c r="Q9" s="80" t="s">
        <v>298</v>
      </c>
      <c r="R9" s="80" t="s">
        <v>273</v>
      </c>
      <c r="S9" s="80"/>
    </row>
    <row r="10" spans="1:19" ht="14.5" customHeight="1">
      <c r="A10" s="80"/>
      <c r="B10" s="80" t="str">
        <f>(MOD(HOUR([2]المدخلات!$B$4+(7-1)*[2]المدخلات!$B$7/1440)-1,12)+1)&amp;":"&amp;TEXT(MINUTE([2]المدخلات!$B$4+(7-1)*[2]المدخلات!$B$7/1440),"00")&amp;"–"&amp;(MOD(HOUR([2]المدخلات!$B$4+(7-1)*[2]المدخلات!$B$7/1440+[2]المدخلات!$B$5/1440)-1,12)+1)&amp;":"&amp;TEXT(MINUTE([2]المدخلات!$B$4+(7-1)*[2]المدخلات!$B$7/1440+[2]المدخلات!$B$5/1440),"00")&amp;" م"</f>
        <v>5:30–5:45 م</v>
      </c>
      <c r="C10" s="80" t="s">
        <v>46</v>
      </c>
      <c r="D10" s="80" t="s">
        <v>10</v>
      </c>
      <c r="E10" s="80" t="s">
        <v>54</v>
      </c>
      <c r="F10" s="80" t="s">
        <v>17</v>
      </c>
      <c r="G10" s="80" t="s">
        <v>165</v>
      </c>
      <c r="H10" s="80" t="s">
        <v>119</v>
      </c>
      <c r="I10" s="80" t="s">
        <v>483</v>
      </c>
      <c r="J10" s="80" t="s">
        <v>103</v>
      </c>
      <c r="K10" s="80" t="s">
        <v>230</v>
      </c>
      <c r="L10" s="80" t="s">
        <v>209</v>
      </c>
      <c r="M10" s="80" t="s">
        <v>969</v>
      </c>
      <c r="N10" s="80" t="s">
        <v>194</v>
      </c>
      <c r="O10" s="80" t="s">
        <v>284</v>
      </c>
      <c r="P10" s="80" t="s">
        <v>319</v>
      </c>
      <c r="Q10" s="80"/>
      <c r="R10" s="80"/>
      <c r="S10" s="80"/>
    </row>
    <row r="11" spans="1:19" ht="14.5" customHeight="1">
      <c r="A11" s="80"/>
      <c r="B11" s="80" t="str">
        <f>(MOD(HOUR([2]المدخلات!$B$4+(8-1)*[2]المدخلات!$B$7/1440)-1,12)+1)&amp;":"&amp;TEXT(MINUTE([2]المدخلات!$B$4+(8-1)*[2]المدخلات!$B$7/1440),"00")&amp;"–"&amp;(MOD(HOUR([2]المدخلات!$B$4+(8-1)*[2]المدخلات!$B$7/1440+[2]المدخلات!$B$5/1440)-1,12)+1)&amp;":"&amp;TEXT(MINUTE([2]المدخلات!$B$4+(8-1)*[2]المدخلات!$B$7/1440+[2]المدخلات!$B$5/1440),"00")&amp;" م"</f>
        <v>5:45–6:00 م</v>
      </c>
      <c r="C11" s="80" t="s">
        <v>23</v>
      </c>
      <c r="D11" s="80" t="s">
        <v>68</v>
      </c>
      <c r="E11" s="80"/>
      <c r="F11" s="80"/>
      <c r="G11" s="80" t="s">
        <v>135</v>
      </c>
      <c r="H11" s="80" t="s">
        <v>175</v>
      </c>
      <c r="I11" s="80"/>
      <c r="J11" s="80"/>
      <c r="K11" s="80" t="s">
        <v>215</v>
      </c>
      <c r="L11" s="80" t="s">
        <v>243</v>
      </c>
      <c r="M11" s="80"/>
      <c r="N11" s="80"/>
      <c r="O11" s="80" t="s">
        <v>278</v>
      </c>
      <c r="P11" s="80" t="s">
        <v>313</v>
      </c>
      <c r="Q11" s="80" t="s">
        <v>1236</v>
      </c>
      <c r="R11" s="80"/>
      <c r="S11" s="80"/>
    </row>
    <row r="12" spans="1:19" ht="14.5" customHeight="1" thickBot="1">
      <c r="A12" s="81"/>
      <c r="B12" s="81" t="str">
        <f>(MOD(HOUR([2]المدخلات!$B$4+(9-1)*[2]المدخلات!$B$7/1440)-1,12)+1)&amp;":"&amp;TEXT(MINUTE([2]المدخلات!$B$4+(9-1)*[2]المدخلات!$B$7/1440),"00")&amp;"–"&amp;(MOD(HOUR([2]المدخلات!$B$4+(9-1)*[2]المدخلات!$B$7/1440+[2]المدخلات!$B$5/1440)-1,12)+1)&amp;":"&amp;TEXT(MINUTE([2]المدخلات!$B$4+(9-1)*[2]المدخلات!$B$7/1440+[2]المدخلات!$B$5/1440),"00")&amp;" م"</f>
        <v>6:00–6:15 م</v>
      </c>
      <c r="C12" s="81" t="s">
        <v>8</v>
      </c>
      <c r="D12" s="81" t="s">
        <v>58</v>
      </c>
      <c r="E12" s="81" t="s">
        <v>44</v>
      </c>
      <c r="F12" s="81" t="s">
        <v>38</v>
      </c>
      <c r="G12" s="81" t="s">
        <v>102</v>
      </c>
      <c r="H12" s="81" t="s">
        <v>496</v>
      </c>
      <c r="I12" s="81" t="s">
        <v>164</v>
      </c>
      <c r="J12" s="81" t="s">
        <v>151</v>
      </c>
      <c r="K12" s="81" t="s">
        <v>190</v>
      </c>
      <c r="L12" s="81" t="s">
        <v>257</v>
      </c>
      <c r="M12" s="81" t="s">
        <v>968</v>
      </c>
      <c r="N12" s="81" t="s">
        <v>222</v>
      </c>
      <c r="O12" s="81" t="s">
        <v>269</v>
      </c>
      <c r="P12" s="81" t="s">
        <v>294</v>
      </c>
      <c r="Q12" s="81" t="s">
        <v>1237</v>
      </c>
      <c r="R12" s="81"/>
      <c r="S12" s="81"/>
    </row>
    <row r="13" spans="1:19" ht="14.5" customHeight="1">
      <c r="A13" s="78" t="s">
        <v>1238</v>
      </c>
      <c r="B13" s="78" t="str">
        <f>(MOD(HOUR([2]المدخلات!$B$4+(1-1)*[2]المدخلات!$B$7/1440)-1,12)+1)&amp;":"&amp;TEXT(MINUTE([2]المدخلات!$B$4+(1-1)*[2]المدخلات!$B$7/1440),"00")&amp;"–"&amp;(MOD(HOUR([2]المدخلات!$B$4+(1-1)*[2]المدخلات!$B$7/1440+[2]المدخلات!$B$5/1440)-1,12)+1)&amp;":"&amp;TEXT(MINUTE([2]المدخلات!$B$4+(1-1)*[2]المدخلات!$B$7/1440+[2]المدخلات!$B$5/1440),"00")&amp;" م"</f>
        <v>4:00–4:15 م</v>
      </c>
      <c r="C13" s="78" t="s">
        <v>25</v>
      </c>
      <c r="D13" s="78" t="s">
        <v>59</v>
      </c>
      <c r="E13" s="78" t="s">
        <v>47</v>
      </c>
      <c r="F13" s="78"/>
      <c r="G13" s="78" t="s">
        <v>131</v>
      </c>
      <c r="H13" s="78" t="s">
        <v>507</v>
      </c>
      <c r="I13" s="78" t="s">
        <v>167</v>
      </c>
      <c r="J13" s="78"/>
      <c r="K13" s="78" t="s">
        <v>976</v>
      </c>
      <c r="L13" s="78" t="s">
        <v>1239</v>
      </c>
      <c r="M13" s="78" t="s">
        <v>234</v>
      </c>
      <c r="N13" s="78"/>
      <c r="O13" s="78" t="s">
        <v>300</v>
      </c>
      <c r="P13" s="78" t="s">
        <v>690</v>
      </c>
      <c r="Q13" s="78" t="s">
        <v>288</v>
      </c>
      <c r="R13" s="78" t="s">
        <v>1036</v>
      </c>
      <c r="S13" s="78">
        <f>COUNTA(C13:R21)</f>
        <v>98</v>
      </c>
    </row>
    <row r="14" spans="1:19" ht="14.5" customHeight="1">
      <c r="A14" s="79"/>
      <c r="B14" s="79" t="str">
        <f>(MOD(HOUR([2]المدخلات!$B$4+(2-1)*[2]المدخلات!$B$7/1440)-1,12)+1)&amp;":"&amp;TEXT(MINUTE([2]المدخلات!$B$4+(2-1)*[2]المدخلات!$B$7/1440),"00")&amp;"–"&amp;(MOD(HOUR([2]المدخلات!$B$4+(2-1)*[2]المدخلات!$B$7/1440+[2]المدخلات!$B$5/1440)-1,12)+1)&amp;":"&amp;TEXT(MINUTE([2]المدخلات!$B$4+(2-1)*[2]المدخلات!$B$7/1440+[2]المدخلات!$B$5/1440),"00")&amp;" م"</f>
        <v>4:15–4:30 م</v>
      </c>
      <c r="C14" s="79" t="s">
        <v>67</v>
      </c>
      <c r="D14" s="79" t="s">
        <v>14</v>
      </c>
      <c r="E14" s="79"/>
      <c r="F14" s="79"/>
      <c r="G14" s="79" t="s">
        <v>177</v>
      </c>
      <c r="H14" s="79" t="s">
        <v>104</v>
      </c>
      <c r="I14" s="79"/>
      <c r="J14" s="79"/>
      <c r="K14" s="79" t="s">
        <v>245</v>
      </c>
      <c r="L14" s="79" t="s">
        <v>199</v>
      </c>
      <c r="M14" s="79"/>
      <c r="N14" s="79"/>
      <c r="O14" s="79" t="s">
        <v>301</v>
      </c>
      <c r="P14" s="79" t="s">
        <v>272</v>
      </c>
      <c r="Q14" s="79"/>
      <c r="R14" s="79"/>
      <c r="S14" s="79"/>
    </row>
    <row r="15" spans="1:19" ht="14.5" customHeight="1">
      <c r="A15" s="80"/>
      <c r="B15" s="80" t="str">
        <f>(MOD(HOUR([2]المدخلات!$B$4+(3-1)*[2]المدخلات!$B$7/1440)-1,12)+1)&amp;":"&amp;TEXT(MINUTE([2]المدخلات!$B$4+(3-1)*[2]المدخلات!$B$7/1440),"00")&amp;"–"&amp;(MOD(HOUR([2]المدخلات!$B$4+(3-1)*[2]المدخلات!$B$7/1440+[2]المدخلات!$B$5/1440)-1,12)+1)&amp;":"&amp;TEXT(MINUTE([2]المدخلات!$B$4+(3-1)*[2]المدخلات!$B$7/1440+[2]المدخلات!$B$5/1440),"00")&amp;" م"</f>
        <v>4:30–4:45 م</v>
      </c>
      <c r="C15" s="80" t="s">
        <v>57</v>
      </c>
      <c r="D15" s="80" t="s">
        <v>33</v>
      </c>
      <c r="E15" s="80"/>
      <c r="F15" s="80"/>
      <c r="G15" s="80" t="s">
        <v>233</v>
      </c>
      <c r="H15" s="80" t="s">
        <v>147</v>
      </c>
      <c r="I15" s="80"/>
      <c r="J15" s="80"/>
      <c r="K15" s="80" t="s">
        <v>235</v>
      </c>
      <c r="L15" s="80" t="s">
        <v>945</v>
      </c>
      <c r="M15" s="80"/>
      <c r="N15" s="80"/>
      <c r="O15" s="80" t="s">
        <v>279</v>
      </c>
      <c r="P15" s="80" t="s">
        <v>312</v>
      </c>
      <c r="Q15" s="80" t="s">
        <v>289</v>
      </c>
      <c r="R15" s="80"/>
      <c r="S15" s="80"/>
    </row>
    <row r="16" spans="1:19" ht="14.5" customHeight="1">
      <c r="A16" s="80"/>
      <c r="B16" s="80" t="str">
        <f>(MOD(HOUR([2]المدخلات!$B$4+(4-1)*[2]المدخلات!$B$7/1440)-1,12)+1)&amp;":"&amp;TEXT(MINUTE([2]المدخلات!$B$4+(4-1)*[2]المدخلات!$B$7/1440),"00")&amp;"–"&amp;(MOD(HOUR([2]المدخلات!$B$4+(4-1)*[2]المدخلات!$B$7/1440+[2]المدخلات!$B$5/1440)-1,12)+1)&amp;":"&amp;TEXT(MINUTE([2]المدخلات!$B$4+(4-1)*[2]المدخلات!$B$7/1440+[2]المدخلات!$B$5/1440),"00")&amp;" م"</f>
        <v>4:45–5:00 م</v>
      </c>
      <c r="C16" s="80" t="s">
        <v>11</v>
      </c>
      <c r="D16" s="80" t="s">
        <v>70</v>
      </c>
      <c r="E16" s="80" t="s">
        <v>49</v>
      </c>
      <c r="F16" s="80"/>
      <c r="G16" s="80" t="s">
        <v>98</v>
      </c>
      <c r="H16" s="80" t="s">
        <v>1240</v>
      </c>
      <c r="I16" s="80" t="s">
        <v>166</v>
      </c>
      <c r="J16" s="80"/>
      <c r="K16" s="80" t="s">
        <v>185</v>
      </c>
      <c r="L16" s="80" t="s">
        <v>256</v>
      </c>
      <c r="M16" s="80" t="s">
        <v>232</v>
      </c>
      <c r="N16" s="80"/>
      <c r="O16" s="80" t="s">
        <v>287</v>
      </c>
      <c r="P16" s="80" t="s">
        <v>274</v>
      </c>
      <c r="Q16" s="80" t="s">
        <v>304</v>
      </c>
      <c r="R16" s="80"/>
      <c r="S16" s="80"/>
    </row>
    <row r="17" spans="1:19" ht="14.5" customHeight="1">
      <c r="A17" s="80"/>
      <c r="B17" s="80" t="str">
        <f>(MOD(HOUR([2]المدخلات!$B$4+(5-1)*[2]المدخلات!$B$7/1440)-1,12)+1)&amp;":"&amp;TEXT(MINUTE([2]المدخلات!$B$4+(5-1)*[2]المدخلات!$B$7/1440),"00")&amp;"–"&amp;(MOD(HOUR([2]المدخلات!$B$4+(5-1)*[2]المدخلات!$B$7/1440+[2]المدخلات!$B$5/1440)-1,12)+1)&amp;":"&amp;TEXT(MINUTE([2]المدخلات!$B$4+(5-1)*[2]المدخلات!$B$7/1440+[2]المدخلات!$B$5/1440),"00")&amp;" م"</f>
        <v>5:00–5:15 م</v>
      </c>
      <c r="C17" s="80" t="s">
        <v>9</v>
      </c>
      <c r="D17" s="80" t="s">
        <v>53</v>
      </c>
      <c r="E17" s="80" t="s">
        <v>39</v>
      </c>
      <c r="F17" s="80"/>
      <c r="G17" s="80" t="s">
        <v>125</v>
      </c>
      <c r="H17" s="80" t="s">
        <v>169</v>
      </c>
      <c r="I17" s="80" t="s">
        <v>152</v>
      </c>
      <c r="J17" s="80"/>
      <c r="K17" s="80" t="s">
        <v>212</v>
      </c>
      <c r="L17" s="80" t="s">
        <v>240</v>
      </c>
      <c r="M17" s="80" t="s">
        <v>967</v>
      </c>
      <c r="N17" s="80"/>
      <c r="O17" s="80" t="s">
        <v>1067</v>
      </c>
      <c r="P17" s="80" t="s">
        <v>292</v>
      </c>
      <c r="Q17" s="80"/>
      <c r="R17" s="80"/>
      <c r="S17" s="80"/>
    </row>
    <row r="18" spans="1:19" ht="14.5" customHeight="1">
      <c r="A18" s="80"/>
      <c r="B18" s="80" t="str">
        <f>(MOD(HOUR([2]المدخلات!$B$4+(6-1)*[2]المدخلات!$B$7/1440)-1,12)+1)&amp;":"&amp;TEXT(MINUTE([2]المدخلات!$B$4+(6-1)*[2]المدخلات!$B$7/1440),"00")&amp;"–"&amp;(MOD(HOUR([2]المدخلات!$B$4+(6-1)*[2]المدخلات!$B$7/1440+[2]المدخلات!$B$5/1440)-1,12)+1)&amp;":"&amp;TEXT(MINUTE([2]المدخلات!$B$4+(6-1)*[2]المدخلات!$B$7/1440+[2]المدخلات!$B$5/1440),"00")&amp;" م"</f>
        <v>5:15–5:30 م</v>
      </c>
      <c r="C18" s="80" t="s">
        <v>22</v>
      </c>
      <c r="D18" s="80" t="s">
        <v>64</v>
      </c>
      <c r="E18" s="80"/>
      <c r="F18" s="80"/>
      <c r="G18" s="80" t="s">
        <v>137</v>
      </c>
      <c r="H18" s="80" t="s">
        <v>174</v>
      </c>
      <c r="I18" s="80"/>
      <c r="J18" s="80"/>
      <c r="K18" s="80" t="s">
        <v>1241</v>
      </c>
      <c r="L18" s="80" t="s">
        <v>242</v>
      </c>
      <c r="M18" s="80"/>
      <c r="N18" s="80"/>
      <c r="O18" s="80" t="s">
        <v>1007</v>
      </c>
      <c r="P18" s="80" t="s">
        <v>646</v>
      </c>
      <c r="Q18" s="80" t="s">
        <v>277</v>
      </c>
      <c r="R18" s="80"/>
      <c r="S18" s="80"/>
    </row>
    <row r="19" spans="1:19" ht="14.5" customHeight="1">
      <c r="A19" s="80"/>
      <c r="B19" s="80" t="str">
        <f>(MOD(HOUR([2]المدخلات!$B$4+(7-1)*[2]المدخلات!$B$7/1440)-1,12)+1)&amp;":"&amp;TEXT(MINUTE([2]المدخلات!$B$4+(7-1)*[2]المدخلات!$B$7/1440),"00")&amp;"–"&amp;(MOD(HOUR([2]المدخلات!$B$4+(7-1)*[2]المدخلات!$B$7/1440+[2]المدخلات!$B$5/1440)-1,12)+1)&amp;":"&amp;TEXT(MINUTE([2]المدخلات!$B$4+(7-1)*[2]المدخلات!$B$7/1440+[2]المدخلات!$B$5/1440),"00")&amp;" م"</f>
        <v>5:30–5:45 م</v>
      </c>
      <c r="C19" s="80" t="s">
        <v>61</v>
      </c>
      <c r="D19" s="80" t="s">
        <v>15</v>
      </c>
      <c r="E19" s="80" t="s">
        <v>41</v>
      </c>
      <c r="F19" s="80" t="s">
        <v>19</v>
      </c>
      <c r="G19" s="80" t="s">
        <v>368</v>
      </c>
      <c r="H19" s="80" t="s">
        <v>124</v>
      </c>
      <c r="I19" s="80" t="s">
        <v>154</v>
      </c>
      <c r="J19" s="80" t="s">
        <v>109</v>
      </c>
      <c r="K19" s="80" t="s">
        <v>236</v>
      </c>
      <c r="L19" s="80" t="s">
        <v>921</v>
      </c>
      <c r="M19" s="80" t="s">
        <v>223</v>
      </c>
      <c r="N19" s="80" t="s">
        <v>201</v>
      </c>
      <c r="O19" s="80" t="s">
        <v>297</v>
      </c>
      <c r="P19" s="80" t="s">
        <v>813</v>
      </c>
      <c r="Q19" s="80" t="s">
        <v>302</v>
      </c>
      <c r="R19" s="80"/>
      <c r="S19" s="80"/>
    </row>
    <row r="20" spans="1:19" ht="14.5" customHeight="1">
      <c r="A20" s="80"/>
      <c r="B20" s="80" t="str">
        <f>(MOD(HOUR([2]المدخلات!$B$4+(8-1)*[2]المدخلات!$B$7/1440)-1,12)+1)&amp;":"&amp;TEXT(MINUTE([2]المدخلات!$B$4+(8-1)*[2]المدخلات!$B$7/1440),"00")&amp;"–"&amp;(MOD(HOUR([2]المدخلات!$B$4+(8-1)*[2]المدخلات!$B$7/1440+[2]المدخلات!$B$5/1440)-1,12)+1)&amp;":"&amp;TEXT(MINUTE([2]المدخلات!$B$4+(8-1)*[2]المدخلات!$B$7/1440+[2]المدخلات!$B$5/1440),"00")&amp;" م"</f>
        <v>5:45–6:00 م</v>
      </c>
      <c r="C20" s="80" t="s">
        <v>66</v>
      </c>
      <c r="D20" s="80"/>
      <c r="E20" s="80"/>
      <c r="F20" s="80"/>
      <c r="G20" s="80" t="s">
        <v>1242</v>
      </c>
      <c r="H20" s="80"/>
      <c r="I20" s="80"/>
      <c r="J20" s="80"/>
      <c r="K20" s="80" t="s">
        <v>1243</v>
      </c>
      <c r="L20" s="80"/>
      <c r="M20" s="80"/>
      <c r="N20" s="80"/>
      <c r="O20" s="80" t="s">
        <v>276</v>
      </c>
      <c r="P20" s="80" t="s">
        <v>282</v>
      </c>
      <c r="Q20" s="80"/>
      <c r="R20" s="80"/>
      <c r="S20" s="80"/>
    </row>
    <row r="21" spans="1:19" ht="14.5" customHeight="1" thickBot="1">
      <c r="A21" s="81"/>
      <c r="B21" s="81" t="str">
        <f>(MOD(HOUR([2]المدخلات!$B$4+(9-1)*[2]المدخلات!$B$7/1440)-1,12)+1)&amp;":"&amp;TEXT(MINUTE([2]المدخلات!$B$4+(9-1)*[2]المدخلات!$B$7/1440),"00")&amp;"–"&amp;(MOD(HOUR([2]المدخلات!$B$4+(9-1)*[2]المدخلات!$B$7/1440+[2]المدخلات!$B$5/1440)-1,12)+1)&amp;":"&amp;TEXT(MINUTE([2]المدخلات!$B$4+(9-1)*[2]المدخلات!$B$7/1440+[2]المدخلات!$B$5/1440),"00")&amp;" م"</f>
        <v>6:00–6:15 م</v>
      </c>
      <c r="C21" s="81" t="s">
        <v>16</v>
      </c>
      <c r="D21" s="81" t="s">
        <v>48</v>
      </c>
      <c r="E21" s="81" t="s">
        <v>30</v>
      </c>
      <c r="F21" s="81" t="s">
        <v>36</v>
      </c>
      <c r="G21" s="81" t="s">
        <v>127</v>
      </c>
      <c r="H21" s="81" t="s">
        <v>163</v>
      </c>
      <c r="I21" s="81" t="s">
        <v>145</v>
      </c>
      <c r="J21" s="81" t="s">
        <v>153</v>
      </c>
      <c r="K21" s="81" t="s">
        <v>213</v>
      </c>
      <c r="L21" s="81" t="s">
        <v>229</v>
      </c>
      <c r="M21" s="81" t="s">
        <v>219</v>
      </c>
      <c r="N21" s="81" t="s">
        <v>1244</v>
      </c>
      <c r="O21" s="81" t="s">
        <v>270</v>
      </c>
      <c r="P21" s="81" t="s">
        <v>296</v>
      </c>
      <c r="Q21" s="81" t="s">
        <v>309</v>
      </c>
      <c r="R21" s="81" t="s">
        <v>1029</v>
      </c>
      <c r="S21" s="81"/>
    </row>
    <row r="22" spans="1:19" ht="14.5" customHeight="1">
      <c r="A22" s="78" t="s">
        <v>1245</v>
      </c>
      <c r="B22" s="78" t="str">
        <f>(MOD(HOUR([2]المدخلات!$B$4+(1-1)*[2]المدخلات!$B$7/1440)-1,12)+1)&amp;":"&amp;TEXT(MINUTE([2]المدخلات!$B$4+(1-1)*[2]المدخلات!$B$7/1440),"00")&amp;"–"&amp;(MOD(HOUR([2]المدخلات!$B$4+(1-1)*[2]المدخلات!$B$7/1440+[2]المدخلات!$B$5/1440)-1,12)+1)&amp;":"&amp;TEXT(MINUTE([2]المدخلات!$B$4+(1-1)*[2]المدخلات!$B$7/1440+[2]المدخلات!$B$5/1440),"00")&amp;" م"</f>
        <v>4:00–4:15 م</v>
      </c>
      <c r="C22" s="78" t="s">
        <v>12</v>
      </c>
      <c r="D22" s="78" t="s">
        <v>40</v>
      </c>
      <c r="E22" s="78" t="s">
        <v>29</v>
      </c>
      <c r="F22" s="78"/>
      <c r="G22" s="78" t="s">
        <v>128</v>
      </c>
      <c r="H22" s="78" t="s">
        <v>157</v>
      </c>
      <c r="I22" s="78" t="s">
        <v>148</v>
      </c>
      <c r="J22" s="78"/>
      <c r="K22" s="78" t="s">
        <v>1246</v>
      </c>
      <c r="L22" s="78" t="s">
        <v>944</v>
      </c>
      <c r="M22" s="78" t="s">
        <v>1247</v>
      </c>
      <c r="N22" s="78"/>
      <c r="O22" s="78" t="s">
        <v>306</v>
      </c>
      <c r="P22" s="78" t="s">
        <v>262</v>
      </c>
      <c r="Q22" s="78" t="s">
        <v>321</v>
      </c>
      <c r="R22" s="78" t="s">
        <v>315</v>
      </c>
      <c r="S22" s="78">
        <f>COUNTA(C22:R30)</f>
        <v>98</v>
      </c>
    </row>
    <row r="23" spans="1:19" ht="14.5" customHeight="1">
      <c r="A23" s="79"/>
      <c r="B23" s="79" t="str">
        <f>(MOD(HOUR([2]المدخلات!$B$4+(2-1)*[2]المدخلات!$B$7/1440)-1,12)+1)&amp;":"&amp;TEXT(MINUTE([2]المدخلات!$B$4+(2-1)*[2]المدخلات!$B$7/1440),"00")&amp;"–"&amp;(MOD(HOUR([2]المدخلات!$B$4+(2-1)*[2]المدخلات!$B$7/1440+[2]المدخلات!$B$5/1440)-1,12)+1)&amp;":"&amp;TEXT(MINUTE([2]المدخلات!$B$4+(2-1)*[2]المدخلات!$B$7/1440+[2]المدخلات!$B$5/1440),"00")&amp;" م"</f>
        <v>4:15–4:30 م</v>
      </c>
      <c r="C23" s="79" t="s">
        <v>24</v>
      </c>
      <c r="D23" s="79" t="s">
        <v>56</v>
      </c>
      <c r="E23" s="79"/>
      <c r="F23" s="79"/>
      <c r="G23" s="79" t="s">
        <v>129</v>
      </c>
      <c r="H23" s="79" t="s">
        <v>172</v>
      </c>
      <c r="I23" s="79"/>
      <c r="J23" s="79"/>
      <c r="K23" s="79" t="s">
        <v>214</v>
      </c>
      <c r="L23" s="79" t="s">
        <v>239</v>
      </c>
      <c r="M23" s="79"/>
      <c r="N23" s="79"/>
      <c r="O23" s="79" t="s">
        <v>293</v>
      </c>
      <c r="P23" s="79" t="s">
        <v>1018</v>
      </c>
      <c r="Q23" s="79"/>
      <c r="R23" s="79"/>
      <c r="S23" s="79"/>
    </row>
    <row r="24" spans="1:19" ht="14.5" customHeight="1">
      <c r="A24" s="80"/>
      <c r="B24" s="80" t="str">
        <f>(MOD(HOUR([2]المدخلات!$B$4+(3-1)*[2]المدخلات!$B$7/1440)-1,12)+1)&amp;":"&amp;TEXT(MINUTE([2]المدخلات!$B$4+(3-1)*[2]المدخلات!$B$7/1440),"00")&amp;"–"&amp;(MOD(HOUR([2]المدخلات!$B$4+(3-1)*[2]المدخلات!$B$7/1440+[2]المدخلات!$B$5/1440)-1,12)+1)&amp;":"&amp;TEXT(MINUTE([2]المدخلات!$B$4+(3-1)*[2]المدخلات!$B$7/1440+[2]المدخلات!$B$5/1440),"00")&amp;" م"</f>
        <v>4:30–4:45 م</v>
      </c>
      <c r="C24" s="80" t="s">
        <v>18</v>
      </c>
      <c r="D24" s="80" t="s">
        <v>65</v>
      </c>
      <c r="E24" s="80" t="s">
        <v>37</v>
      </c>
      <c r="F24" s="80"/>
      <c r="G24" s="80" t="s">
        <v>110</v>
      </c>
      <c r="H24" s="80" t="s">
        <v>1248</v>
      </c>
      <c r="I24" s="80" t="s">
        <v>155</v>
      </c>
      <c r="J24" s="80"/>
      <c r="K24" s="80" t="s">
        <v>202</v>
      </c>
      <c r="L24" s="80" t="s">
        <v>1249</v>
      </c>
      <c r="M24" s="80" t="s">
        <v>224</v>
      </c>
      <c r="N24" s="80"/>
      <c r="O24" s="80" t="s">
        <v>307</v>
      </c>
      <c r="P24" s="80" t="s">
        <v>281</v>
      </c>
      <c r="Q24" s="80"/>
      <c r="R24" s="80"/>
      <c r="S24" s="80"/>
    </row>
    <row r="25" spans="1:19" ht="14.5" customHeight="1">
      <c r="A25" s="80"/>
      <c r="B25" s="80" t="str">
        <f>(MOD(HOUR([2]المدخلات!$B$4+(4-1)*[2]المدخلات!$B$7/1440)-1,12)+1)&amp;":"&amp;TEXT(MINUTE([2]المدخلات!$B$4+(4-1)*[2]المدخلات!$B$7/1440),"00")&amp;"–"&amp;(MOD(HOUR([2]المدخلات!$B$4+(4-1)*[2]المدخلات!$B$7/1440+[2]المدخلات!$B$5/1440)-1,12)+1)&amp;":"&amp;TEXT(MINUTE([2]المدخلات!$B$4+(4-1)*[2]المدخلات!$B$7/1440+[2]المدخلات!$B$5/1440),"00")&amp;" م"</f>
        <v>4:45–5:00 م</v>
      </c>
      <c r="C25" s="80" t="s">
        <v>7</v>
      </c>
      <c r="D25" s="80" t="s">
        <v>60</v>
      </c>
      <c r="E25" s="80" t="s">
        <v>45</v>
      </c>
      <c r="F25" s="80"/>
      <c r="G25" s="80" t="s">
        <v>120</v>
      </c>
      <c r="H25" s="80" t="s">
        <v>170</v>
      </c>
      <c r="I25" s="80" t="s">
        <v>161</v>
      </c>
      <c r="J25" s="80"/>
      <c r="K25" s="80" t="s">
        <v>210</v>
      </c>
      <c r="L25" s="80" t="s">
        <v>238</v>
      </c>
      <c r="M25" s="80" t="s">
        <v>226</v>
      </c>
      <c r="N25" s="80"/>
      <c r="O25" s="80" t="s">
        <v>267</v>
      </c>
      <c r="P25" s="80" t="s">
        <v>648</v>
      </c>
      <c r="Q25" s="80" t="s">
        <v>286</v>
      </c>
      <c r="R25" s="80" t="s">
        <v>311</v>
      </c>
      <c r="S25" s="80"/>
    </row>
    <row r="26" spans="1:19" ht="14.5" customHeight="1">
      <c r="A26" s="80"/>
      <c r="B26" s="80" t="str">
        <f>(MOD(HOUR([2]المدخلات!$B$4+(5-1)*[2]المدخلات!$B$7/1440)-1,12)+1)&amp;":"&amp;TEXT(MINUTE([2]المدخلات!$B$4+(5-1)*[2]المدخلات!$B$7/1440),"00")&amp;"–"&amp;(MOD(HOUR([2]المدخلات!$B$4+(5-1)*[2]المدخلات!$B$7/1440+[2]المدخلات!$B$5/1440)-1,12)+1)&amp;":"&amp;TEXT(MINUTE([2]المدخلات!$B$4+(5-1)*[2]المدخلات!$B$7/1440+[2]المدخلات!$B$5/1440),"00")&amp;" م"</f>
        <v>5:00–5:15 م</v>
      </c>
      <c r="C26" s="80" t="s">
        <v>35</v>
      </c>
      <c r="D26" s="80" t="s">
        <v>62</v>
      </c>
      <c r="E26" s="80"/>
      <c r="F26" s="80"/>
      <c r="G26" s="80" t="s">
        <v>156</v>
      </c>
      <c r="H26" s="80" t="s">
        <v>1250</v>
      </c>
      <c r="I26" s="80"/>
      <c r="J26" s="80"/>
      <c r="K26" s="80" t="s">
        <v>225</v>
      </c>
      <c r="L26" s="80" t="s">
        <v>1251</v>
      </c>
      <c r="M26" s="80"/>
      <c r="N26" s="80"/>
      <c r="O26" s="80" t="s">
        <v>325</v>
      </c>
      <c r="P26" s="80" t="s">
        <v>299</v>
      </c>
      <c r="Q26" s="80"/>
      <c r="R26" s="80"/>
      <c r="S26" s="80"/>
    </row>
    <row r="27" spans="1:19" ht="14.5" customHeight="1">
      <c r="A27" s="80"/>
      <c r="B27" s="80" t="str">
        <f>(MOD(HOUR([2]المدخلات!$B$4+(6-1)*[2]المدخلات!$B$7/1440)-1,12)+1)&amp;":"&amp;TEXT(MINUTE([2]المدخلات!$B$4+(6-1)*[2]المدخلات!$B$7/1440),"00")&amp;"–"&amp;(MOD(HOUR([2]المدخلات!$B$4+(6-1)*[2]المدخلات!$B$7/1440+[2]المدخلات!$B$5/1440)-1,12)+1)&amp;":"&amp;TEXT(MINUTE([2]المدخلات!$B$4+(6-1)*[2]المدخلات!$B$7/1440+[2]المدخلات!$B$5/1440),"00")&amp;" م"</f>
        <v>5:15–5:30 م</v>
      </c>
      <c r="C27" s="80" t="s">
        <v>34</v>
      </c>
      <c r="D27" s="80" t="s">
        <v>27</v>
      </c>
      <c r="E27" s="80" t="s">
        <v>51</v>
      </c>
      <c r="F27" s="80"/>
      <c r="G27" s="80" t="s">
        <v>146</v>
      </c>
      <c r="H27" s="80" t="s">
        <v>130</v>
      </c>
      <c r="I27" s="80" t="s">
        <v>162</v>
      </c>
      <c r="J27" s="80"/>
      <c r="K27" s="80" t="s">
        <v>220</v>
      </c>
      <c r="L27" s="80" t="s">
        <v>1252</v>
      </c>
      <c r="M27" s="80" t="s">
        <v>228</v>
      </c>
      <c r="N27" s="80"/>
      <c r="O27" s="80" t="s">
        <v>285</v>
      </c>
      <c r="P27" s="80" t="s">
        <v>275</v>
      </c>
      <c r="Q27" s="80" t="s">
        <v>1253</v>
      </c>
      <c r="R27" s="80" t="s">
        <v>1254</v>
      </c>
      <c r="S27" s="80"/>
    </row>
    <row r="28" spans="1:19" ht="14.5" customHeight="1">
      <c r="A28" s="80"/>
      <c r="B28" s="80" t="str">
        <f>(MOD(HOUR([2]المدخلات!$B$4+(7-1)*[2]المدخلات!$B$7/1440)-1,12)+1)&amp;":"&amp;TEXT(MINUTE([2]المدخلات!$B$4+(7-1)*[2]المدخلات!$B$7/1440),"00")&amp;"–"&amp;(MOD(HOUR([2]المدخلات!$B$4+(7-1)*[2]المدخلات!$B$7/1440+[2]المدخلات!$B$5/1440)-1,12)+1)&amp;":"&amp;TEXT(MINUTE([2]المدخلات!$B$4+(7-1)*[2]المدخلات!$B$7/1440+[2]المدخلات!$B$5/1440),"00")&amp;" م"</f>
        <v>5:30–5:45 م</v>
      </c>
      <c r="C28" s="80" t="s">
        <v>71</v>
      </c>
      <c r="D28" s="80" t="s">
        <v>55</v>
      </c>
      <c r="E28" s="80" t="s">
        <v>36</v>
      </c>
      <c r="F28" s="80"/>
      <c r="G28" s="80" t="s">
        <v>1255</v>
      </c>
      <c r="H28" s="80" t="s">
        <v>482</v>
      </c>
      <c r="I28" s="80" t="s">
        <v>153</v>
      </c>
      <c r="J28" s="80"/>
      <c r="K28" s="80" t="s">
        <v>251</v>
      </c>
      <c r="L28" s="80" t="s">
        <v>1256</v>
      </c>
      <c r="M28" s="80" t="s">
        <v>1244</v>
      </c>
      <c r="N28" s="80"/>
      <c r="O28" s="80" t="s">
        <v>310</v>
      </c>
      <c r="P28" s="80" t="s">
        <v>650</v>
      </c>
      <c r="Q28" s="80"/>
      <c r="R28" s="80"/>
      <c r="S28" s="80"/>
    </row>
    <row r="29" spans="1:19" ht="14.5" customHeight="1">
      <c r="A29" s="80"/>
      <c r="B29" s="80" t="str">
        <f>(MOD(HOUR([2]المدخلات!$B$4+(8-1)*[2]المدخلات!$B$7/1440)-1,12)+1)&amp;":"&amp;TEXT(MINUTE([2]المدخلات!$B$4+(8-1)*[2]المدخلات!$B$7/1440),"00")&amp;"–"&amp;(MOD(HOUR([2]المدخلات!$B$4+(8-1)*[2]المدخلات!$B$7/1440+[2]المدخلات!$B$5/1440)-1,12)+1)&amp;":"&amp;TEXT(MINUTE([2]المدخلات!$B$4+(8-1)*[2]المدخلات!$B$7/1440+[2]المدخلات!$B$5/1440),"00")&amp;" م"</f>
        <v>5:45–6:00 م</v>
      </c>
      <c r="C29" s="80" t="s">
        <v>50</v>
      </c>
      <c r="D29" s="80"/>
      <c r="E29" s="80"/>
      <c r="F29" s="80"/>
      <c r="G29" s="80" t="s">
        <v>168</v>
      </c>
      <c r="H29" s="80"/>
      <c r="I29" s="80"/>
      <c r="J29" s="80"/>
      <c r="K29" s="80" t="s">
        <v>1235</v>
      </c>
      <c r="L29" s="80"/>
      <c r="M29" s="80"/>
      <c r="N29" s="80"/>
      <c r="O29" s="80" t="s">
        <v>323</v>
      </c>
      <c r="P29" s="80" t="s">
        <v>1026</v>
      </c>
      <c r="Q29" s="80" t="s">
        <v>681</v>
      </c>
      <c r="R29" s="80"/>
      <c r="S29" s="80"/>
    </row>
    <row r="30" spans="1:19" ht="14.5" customHeight="1" thickBot="1">
      <c r="A30" s="81"/>
      <c r="B30" s="81" t="str">
        <f>(MOD(HOUR([2]المدخلات!$B$4+(9-1)*[2]المدخلات!$B$7/1440)-1,12)+1)&amp;":"&amp;TEXT(MINUTE([2]المدخلات!$B$4+(9-1)*[2]المدخلات!$B$7/1440),"00")&amp;"–"&amp;(MOD(HOUR([2]المدخلات!$B$4+(9-1)*[2]المدخلات!$B$7/1440+[2]المدخلات!$B$5/1440)-1,12)+1)&amp;":"&amp;TEXT(MINUTE([2]المدخلات!$B$4+(9-1)*[2]المدخلات!$B$7/1440+[2]المدخلات!$B$5/1440),"00")&amp;" م"</f>
        <v>6:00–6:15 م</v>
      </c>
      <c r="C30" s="81" t="s">
        <v>57</v>
      </c>
      <c r="D30" s="81" t="s">
        <v>31</v>
      </c>
      <c r="E30" s="81" t="s">
        <v>70</v>
      </c>
      <c r="F30" s="81" t="s">
        <v>26</v>
      </c>
      <c r="G30" s="81" t="s">
        <v>233</v>
      </c>
      <c r="H30" s="81" t="s">
        <v>143</v>
      </c>
      <c r="I30" s="81" t="s">
        <v>1240</v>
      </c>
      <c r="J30" s="81" t="s">
        <v>136</v>
      </c>
      <c r="K30" s="81" t="s">
        <v>235</v>
      </c>
      <c r="L30" s="81" t="s">
        <v>1234</v>
      </c>
      <c r="M30" s="81" t="s">
        <v>256</v>
      </c>
      <c r="N30" s="81" t="s">
        <v>216</v>
      </c>
      <c r="O30" s="81" t="s">
        <v>682</v>
      </c>
      <c r="P30" s="81" t="s">
        <v>295</v>
      </c>
      <c r="Q30" s="81" t="s">
        <v>280</v>
      </c>
      <c r="R30" s="81"/>
      <c r="S30" s="81"/>
    </row>
    <row r="31" spans="1:19" ht="14.5" customHeight="1">
      <c r="A31" s="78" t="s">
        <v>1257</v>
      </c>
      <c r="B31" s="78" t="str">
        <f>(MOD(HOUR([2]المدخلات!$B$4+(1-1)*[2]المدخلات!$B$7/1440)-1,12)+1)&amp;":"&amp;TEXT(MINUTE([2]المدخلات!$B$4+(1-1)*[2]المدخلات!$B$7/1440),"00")&amp;"–"&amp;(MOD(HOUR([2]المدخلات!$B$4+(1-1)*[2]المدخلات!$B$7/1440+[2]المدخلات!$B$5/1440)-1,12)+1)&amp;":"&amp;TEXT(MINUTE([2]المدخلات!$B$4+(1-1)*[2]المدخلات!$B$7/1440+[2]المدخلات!$B$5/1440),"00")&amp;" م"</f>
        <v>4:00–4:15 م</v>
      </c>
      <c r="C31" s="78" t="s">
        <v>52</v>
      </c>
      <c r="D31" s="78" t="s">
        <v>47</v>
      </c>
      <c r="E31" s="78" t="s">
        <v>65</v>
      </c>
      <c r="F31" s="78" t="s">
        <v>25</v>
      </c>
      <c r="G31" s="78" t="s">
        <v>171</v>
      </c>
      <c r="H31" s="78" t="s">
        <v>167</v>
      </c>
      <c r="I31" s="78" t="s">
        <v>1248</v>
      </c>
      <c r="J31" s="78" t="s">
        <v>131</v>
      </c>
      <c r="K31" s="78" t="s">
        <v>237</v>
      </c>
      <c r="L31" s="78" t="s">
        <v>234</v>
      </c>
      <c r="M31" s="78" t="s">
        <v>1249</v>
      </c>
      <c r="N31" s="78" t="s">
        <v>976</v>
      </c>
      <c r="O31" s="78" t="s">
        <v>268</v>
      </c>
      <c r="P31" s="78" t="s">
        <v>300</v>
      </c>
      <c r="Q31" s="78" t="s">
        <v>309</v>
      </c>
      <c r="R31" s="78" t="s">
        <v>274</v>
      </c>
      <c r="S31" s="78">
        <f>COUNTA(C31:R39)</f>
        <v>98</v>
      </c>
    </row>
    <row r="32" spans="1:19" ht="14.5" customHeight="1">
      <c r="A32" s="79"/>
      <c r="B32" s="79" t="str">
        <f>(MOD(HOUR([2]المدخلات!$B$4+(2-1)*[2]المدخلات!$B$7/1440)-1,12)+1)&amp;":"&amp;TEXT(MINUTE([2]المدخلات!$B$4+(2-1)*[2]المدخلات!$B$7/1440),"00")&amp;"–"&amp;(MOD(HOUR([2]المدخلات!$B$4+(2-1)*[2]المدخلات!$B$7/1440+[2]المدخلات!$B$5/1440)-1,12)+1)&amp;":"&amp;TEXT(MINUTE([2]المدخلات!$B$4+(2-1)*[2]المدخلات!$B$7/1440+[2]المدخلات!$B$5/1440),"00")&amp;" م"</f>
        <v>4:15–4:30 م</v>
      </c>
      <c r="C32" s="79" t="s">
        <v>28</v>
      </c>
      <c r="D32" s="79"/>
      <c r="E32" s="79"/>
      <c r="F32" s="79"/>
      <c r="G32" s="79" t="s">
        <v>141</v>
      </c>
      <c r="H32" s="79"/>
      <c r="I32" s="79"/>
      <c r="J32" s="79"/>
      <c r="K32" s="79" t="s">
        <v>217</v>
      </c>
      <c r="L32" s="79"/>
      <c r="M32" s="79"/>
      <c r="N32" s="79"/>
      <c r="O32" s="79" t="s">
        <v>271</v>
      </c>
      <c r="P32" s="79" t="s">
        <v>293</v>
      </c>
      <c r="Q32" s="79"/>
      <c r="R32" s="79"/>
      <c r="S32" s="79"/>
    </row>
    <row r="33" spans="1:19" ht="14.5" customHeight="1">
      <c r="A33" s="80"/>
      <c r="B33" s="80" t="str">
        <f>(MOD(HOUR([2]المدخلات!$B$4+(3-1)*[2]المدخلات!$B$7/1440)-1,12)+1)&amp;":"&amp;TEXT(MINUTE([2]المدخلات!$B$4+(3-1)*[2]المدخلات!$B$7/1440),"00")&amp;"–"&amp;(MOD(HOUR([2]المدخلات!$B$4+(3-1)*[2]المدخلات!$B$7/1440+[2]المدخلات!$B$5/1440)-1,12)+1)&amp;":"&amp;TEXT(MINUTE([2]المدخلات!$B$4+(3-1)*[2]المدخلات!$B$7/1440+[2]المدخلات!$B$5/1440),"00")&amp;" م"</f>
        <v>4:30–4:45 م</v>
      </c>
      <c r="C33" s="80" t="s">
        <v>44</v>
      </c>
      <c r="D33" s="80" t="s">
        <v>58</v>
      </c>
      <c r="E33" s="80" t="s">
        <v>38</v>
      </c>
      <c r="F33" s="80"/>
      <c r="G33" s="80" t="s">
        <v>164</v>
      </c>
      <c r="H33" s="80" t="s">
        <v>496</v>
      </c>
      <c r="I33" s="80" t="s">
        <v>151</v>
      </c>
      <c r="J33" s="80"/>
      <c r="K33" s="80" t="s">
        <v>968</v>
      </c>
      <c r="L33" s="80" t="s">
        <v>257</v>
      </c>
      <c r="M33" s="80" t="s">
        <v>222</v>
      </c>
      <c r="N33" s="80"/>
      <c r="O33" s="80" t="s">
        <v>281</v>
      </c>
      <c r="P33" s="80" t="s">
        <v>1018</v>
      </c>
      <c r="Q33" s="80"/>
      <c r="R33" s="80"/>
      <c r="S33" s="80"/>
    </row>
    <row r="34" spans="1:19" ht="14.5" customHeight="1">
      <c r="A34" s="80"/>
      <c r="B34" s="80" t="str">
        <f>(MOD(HOUR([2]المدخلات!$B$4+(4-1)*[2]المدخلات!$B$7/1440)-1,12)+1)&amp;":"&amp;TEXT(MINUTE([2]المدخلات!$B$4+(4-1)*[2]المدخلات!$B$7/1440),"00")&amp;"–"&amp;(MOD(HOUR([2]المدخلات!$B$4+(4-1)*[2]المدخلات!$B$7/1440+[2]المدخلات!$B$5/1440)-1,12)+1)&amp;":"&amp;TEXT(MINUTE([2]المدخلات!$B$4+(4-1)*[2]المدخلات!$B$7/1440+[2]المدخلات!$B$5/1440),"00")&amp;" م"</f>
        <v>4:45–5:00 م</v>
      </c>
      <c r="C34" s="80" t="s">
        <v>29</v>
      </c>
      <c r="D34" s="80" t="s">
        <v>12</v>
      </c>
      <c r="E34" s="80" t="s">
        <v>63</v>
      </c>
      <c r="F34" s="80"/>
      <c r="G34" s="80" t="s">
        <v>148</v>
      </c>
      <c r="H34" s="80" t="s">
        <v>128</v>
      </c>
      <c r="I34" s="80" t="s">
        <v>173</v>
      </c>
      <c r="J34" s="80"/>
      <c r="K34" s="80" t="s">
        <v>1247</v>
      </c>
      <c r="L34" s="80" t="s">
        <v>1246</v>
      </c>
      <c r="M34" s="80" t="s">
        <v>241</v>
      </c>
      <c r="N34" s="80"/>
      <c r="O34" s="80" t="s">
        <v>315</v>
      </c>
      <c r="P34" s="80" t="s">
        <v>297</v>
      </c>
      <c r="Q34" s="80" t="s">
        <v>319</v>
      </c>
      <c r="R34" s="80" t="s">
        <v>289</v>
      </c>
      <c r="S34" s="80"/>
    </row>
    <row r="35" spans="1:19" ht="14.5" customHeight="1">
      <c r="A35" s="80"/>
      <c r="B35" s="80" t="str">
        <f>(MOD(HOUR([2]المدخلات!$B$4+(5-1)*[2]المدخلات!$B$7/1440)-1,12)+1)&amp;":"&amp;TEXT(MINUTE([2]المدخلات!$B$4+(5-1)*[2]المدخلات!$B$7/1440),"00")&amp;"–"&amp;(MOD(HOUR([2]المدخلات!$B$4+(5-1)*[2]المدخلات!$B$7/1440+[2]المدخلات!$B$5/1440)-1,12)+1)&amp;":"&amp;TEXT(MINUTE([2]المدخلات!$B$4+(5-1)*[2]المدخلات!$B$7/1440+[2]المدخلات!$B$5/1440),"00")&amp;" م"</f>
        <v>5:00–5:15 م</v>
      </c>
      <c r="C35" s="80" t="s">
        <v>7</v>
      </c>
      <c r="D35" s="80" t="s">
        <v>35</v>
      </c>
      <c r="E35" s="80"/>
      <c r="F35" s="80"/>
      <c r="G35" s="80" t="s">
        <v>120</v>
      </c>
      <c r="H35" s="80" t="s">
        <v>156</v>
      </c>
      <c r="I35" s="80"/>
      <c r="J35" s="80"/>
      <c r="K35" s="80" t="s">
        <v>210</v>
      </c>
      <c r="L35" s="80" t="s">
        <v>225</v>
      </c>
      <c r="M35" s="80"/>
      <c r="N35" s="80"/>
      <c r="O35" s="80" t="s">
        <v>279</v>
      </c>
      <c r="P35" s="80" t="s">
        <v>1007</v>
      </c>
      <c r="Q35" s="80"/>
      <c r="R35" s="80"/>
      <c r="S35" s="80"/>
    </row>
    <row r="36" spans="1:19" ht="14.5" customHeight="1">
      <c r="A36" s="80"/>
      <c r="B36" s="80" t="str">
        <f>(MOD(HOUR([2]المدخلات!$B$4+(6-1)*[2]المدخلات!$B$7/1440)-1,12)+1)&amp;":"&amp;TEXT(MINUTE([2]المدخلات!$B$4+(6-1)*[2]المدخلات!$B$7/1440),"00")&amp;"–"&amp;(MOD(HOUR([2]المدخلات!$B$4+(6-1)*[2]المدخلات!$B$7/1440+[2]المدخلات!$B$5/1440)-1,12)+1)&amp;":"&amp;TEXT(MINUTE([2]المدخلات!$B$4+(6-1)*[2]المدخلات!$B$7/1440+[2]المدخلات!$B$5/1440),"00")&amp;" م"</f>
        <v>5:15–5:30 م</v>
      </c>
      <c r="C36" s="80" t="s">
        <v>49</v>
      </c>
      <c r="D36" s="80" t="s">
        <v>59</v>
      </c>
      <c r="E36" s="80" t="s">
        <v>15</v>
      </c>
      <c r="F36" s="80"/>
      <c r="G36" s="80" t="s">
        <v>166</v>
      </c>
      <c r="H36" s="80" t="s">
        <v>507</v>
      </c>
      <c r="I36" s="80" t="s">
        <v>124</v>
      </c>
      <c r="J36" s="80"/>
      <c r="K36" s="80" t="s">
        <v>232</v>
      </c>
      <c r="L36" s="80" t="s">
        <v>1239</v>
      </c>
      <c r="M36" s="80" t="s">
        <v>921</v>
      </c>
      <c r="N36" s="80"/>
      <c r="O36" s="80" t="s">
        <v>302</v>
      </c>
      <c r="P36" s="80" t="s">
        <v>648</v>
      </c>
      <c r="Q36" s="80" t="s">
        <v>321</v>
      </c>
      <c r="R36" s="80" t="s">
        <v>286</v>
      </c>
      <c r="S36" s="80"/>
    </row>
    <row r="37" spans="1:19" ht="14.5" customHeight="1">
      <c r="A37" s="80"/>
      <c r="B37" s="80" t="str">
        <f>(MOD(HOUR([2]المدخلات!$B$4+(7-1)*[2]المدخلات!$B$7/1440)-1,12)+1)&amp;":"&amp;TEXT(MINUTE([2]المدخلات!$B$4+(7-1)*[2]المدخلات!$B$7/1440),"00")&amp;"–"&amp;(MOD(HOUR([2]المدخلات!$B$4+(7-1)*[2]المدخلات!$B$7/1440+[2]المدخلات!$B$5/1440)-1,12)+1)&amp;":"&amp;TEXT(MINUTE([2]المدخلات!$B$4+(7-1)*[2]المدخلات!$B$7/1440+[2]المدخلات!$B$5/1440),"00")&amp;" م"</f>
        <v>5:30–5:45 م</v>
      </c>
      <c r="C37" s="80" t="s">
        <v>68</v>
      </c>
      <c r="D37" s="80" t="s">
        <v>14</v>
      </c>
      <c r="E37" s="80"/>
      <c r="F37" s="80"/>
      <c r="G37" s="80" t="s">
        <v>175</v>
      </c>
      <c r="H37" s="80" t="s">
        <v>104</v>
      </c>
      <c r="I37" s="80"/>
      <c r="J37" s="80"/>
      <c r="K37" s="80" t="s">
        <v>243</v>
      </c>
      <c r="L37" s="80" t="s">
        <v>199</v>
      </c>
      <c r="M37" s="80"/>
      <c r="N37" s="80"/>
      <c r="O37" s="80" t="s">
        <v>1237</v>
      </c>
      <c r="P37" s="80" t="s">
        <v>1011</v>
      </c>
      <c r="Q37" s="80"/>
      <c r="R37" s="80"/>
      <c r="S37" s="80"/>
    </row>
    <row r="38" spans="1:19" ht="14.5" customHeight="1">
      <c r="A38" s="80"/>
      <c r="B38" s="80" t="str">
        <f>(MOD(HOUR([2]المدخلات!$B$4+(8-1)*[2]المدخلات!$B$7/1440)-1,12)+1)&amp;":"&amp;TEXT(MINUTE([2]المدخلات!$B$4+(8-1)*[2]المدخلات!$B$7/1440),"00")&amp;"–"&amp;(MOD(HOUR([2]المدخلات!$B$4+(8-1)*[2]المدخلات!$B$7/1440+[2]المدخلات!$B$5/1440)-1,12)+1)&amp;":"&amp;TEXT(MINUTE([2]المدخلات!$B$4+(8-1)*[2]المدخلات!$B$7/1440+[2]المدخلات!$B$5/1440),"00")&amp;" م"</f>
        <v>5:45–6:00 م</v>
      </c>
      <c r="C38" s="80" t="s">
        <v>42</v>
      </c>
      <c r="D38" s="80" t="s">
        <v>13</v>
      </c>
      <c r="E38" s="80" t="s">
        <v>51</v>
      </c>
      <c r="F38" s="80"/>
      <c r="G38" s="80" t="s">
        <v>150</v>
      </c>
      <c r="H38" s="80" t="s">
        <v>117</v>
      </c>
      <c r="I38" s="80" t="s">
        <v>162</v>
      </c>
      <c r="J38" s="80"/>
      <c r="K38" s="80" t="s">
        <v>221</v>
      </c>
      <c r="L38" s="80" t="s">
        <v>206</v>
      </c>
      <c r="M38" s="80" t="s">
        <v>228</v>
      </c>
      <c r="N38" s="80"/>
      <c r="O38" s="80" t="s">
        <v>275</v>
      </c>
      <c r="P38" s="80" t="s">
        <v>681</v>
      </c>
      <c r="Q38" s="80" t="s">
        <v>284</v>
      </c>
      <c r="R38" s="80"/>
      <c r="S38" s="80"/>
    </row>
    <row r="39" spans="1:19" ht="14.5" customHeight="1" thickBot="1">
      <c r="A39" s="81"/>
      <c r="B39" s="81" t="str">
        <f>(MOD(HOUR([2]المدخلات!$B$4+(9-1)*[2]المدخلات!$B$7/1440)-1,12)+1)&amp;":"&amp;TEXT(MINUTE([2]المدخلات!$B$4+(9-1)*[2]المدخلات!$B$7/1440),"00")&amp;"–"&amp;(MOD(HOUR([2]المدخلات!$B$4+(9-1)*[2]المدخلات!$B$7/1440+[2]المدخلات!$B$5/1440)-1,12)+1)&amp;":"&amp;TEXT(MINUTE([2]المدخلات!$B$4+(9-1)*[2]المدخلات!$B$7/1440+[2]المدخلات!$B$5/1440),"00")&amp;" م"</f>
        <v>6:00–6:15 م</v>
      </c>
      <c r="C39" s="81" t="s">
        <v>11</v>
      </c>
      <c r="D39" s="81" t="s">
        <v>32</v>
      </c>
      <c r="E39" s="81" t="s">
        <v>72</v>
      </c>
      <c r="F39" s="81"/>
      <c r="G39" s="81" t="s">
        <v>98</v>
      </c>
      <c r="H39" s="81" t="s">
        <v>142</v>
      </c>
      <c r="I39" s="81" t="s">
        <v>176</v>
      </c>
      <c r="J39" s="81"/>
      <c r="K39" s="81" t="s">
        <v>185</v>
      </c>
      <c r="L39" s="81" t="s">
        <v>218</v>
      </c>
      <c r="M39" s="81" t="s">
        <v>244</v>
      </c>
      <c r="N39" s="81"/>
      <c r="O39" s="81" t="s">
        <v>290</v>
      </c>
      <c r="P39" s="81" t="s">
        <v>822</v>
      </c>
      <c r="Q39" s="81" t="s">
        <v>312</v>
      </c>
      <c r="R39" s="81"/>
      <c r="S39" s="81"/>
    </row>
    <row r="40" spans="1:19" ht="14.5" customHeight="1">
      <c r="A40" s="78" t="s">
        <v>1258</v>
      </c>
      <c r="B40" s="78" t="str">
        <f>(MOD(HOUR([2]المدخلات!$B$4+(1-1)*[2]المدخلات!$B$7/1440)-1,12)+1)&amp;":"&amp;TEXT(MINUTE([2]المدخلات!$B$4+(1-1)*[2]المدخلات!$B$7/1440),"00")&amp;"–"&amp;(MOD(HOUR([2]المدخلات!$B$4+(1-1)*[2]المدخلات!$B$7/1440+[2]المدخلات!$B$5/1440)-1,12)+1)&amp;":"&amp;TEXT(MINUTE([2]المدخلات!$B$4+(1-1)*[2]المدخلات!$B$7/1440+[2]المدخلات!$B$5/1440),"00")&amp;" م"</f>
        <v>4:00–4:15 م</v>
      </c>
      <c r="C40" s="78" t="s">
        <v>16</v>
      </c>
      <c r="D40" s="78" t="s">
        <v>40</v>
      </c>
      <c r="E40" s="78" t="s">
        <v>71</v>
      </c>
      <c r="F40" s="78"/>
      <c r="G40" s="78" t="s">
        <v>127</v>
      </c>
      <c r="H40" s="78" t="s">
        <v>157</v>
      </c>
      <c r="I40" s="78" t="s">
        <v>1255</v>
      </c>
      <c r="J40" s="78"/>
      <c r="K40" s="78" t="s">
        <v>213</v>
      </c>
      <c r="L40" s="78" t="s">
        <v>944</v>
      </c>
      <c r="M40" s="78" t="s">
        <v>251</v>
      </c>
      <c r="N40" s="78"/>
      <c r="O40" s="78" t="s">
        <v>650</v>
      </c>
      <c r="P40" s="78" t="s">
        <v>1029</v>
      </c>
      <c r="Q40" s="78" t="s">
        <v>294</v>
      </c>
      <c r="R40" s="78"/>
      <c r="S40" s="78">
        <f>COUNTA(C40:R48)</f>
        <v>98</v>
      </c>
    </row>
    <row r="41" spans="1:19" ht="14.5" customHeight="1">
      <c r="A41" s="79"/>
      <c r="B41" s="79" t="str">
        <f>(MOD(HOUR([2]المدخلات!$B$4+(2-1)*[2]المدخلات!$B$7/1440)-1,12)+1)&amp;":"&amp;TEXT(MINUTE([2]المدخلات!$B$4+(2-1)*[2]المدخلات!$B$7/1440),"00")&amp;"–"&amp;(MOD(HOUR([2]المدخلات!$B$4+(2-1)*[2]المدخلات!$B$7/1440+[2]المدخلات!$B$5/1440)-1,12)+1)&amp;":"&amp;TEXT(MINUTE([2]المدخلات!$B$4+(2-1)*[2]المدخلات!$B$7/1440+[2]المدخلات!$B$5/1440),"00")&amp;" م"</f>
        <v>4:15–4:30 م</v>
      </c>
      <c r="C41" s="79" t="s">
        <v>56</v>
      </c>
      <c r="D41" s="79" t="s">
        <v>27</v>
      </c>
      <c r="E41" s="79"/>
      <c r="F41" s="79"/>
      <c r="G41" s="79" t="s">
        <v>172</v>
      </c>
      <c r="H41" s="79" t="s">
        <v>130</v>
      </c>
      <c r="I41" s="79"/>
      <c r="J41" s="79"/>
      <c r="K41" s="79" t="s">
        <v>239</v>
      </c>
      <c r="L41" s="79" t="s">
        <v>1252</v>
      </c>
      <c r="M41" s="79"/>
      <c r="N41" s="79"/>
      <c r="O41" s="79" t="s">
        <v>267</v>
      </c>
      <c r="P41" s="79" t="s">
        <v>306</v>
      </c>
      <c r="Q41" s="79" t="s">
        <v>296</v>
      </c>
      <c r="R41" s="79"/>
      <c r="S41" s="79"/>
    </row>
    <row r="42" spans="1:19" ht="14.5" customHeight="1">
      <c r="A42" s="80"/>
      <c r="B42" s="80" t="str">
        <f>(MOD(HOUR([2]المدخلات!$B$4+(3-1)*[2]المدخلات!$B$7/1440)-1,12)+1)&amp;":"&amp;TEXT(MINUTE([2]المدخلات!$B$4+(3-1)*[2]المدخلات!$B$7/1440),"00")&amp;"–"&amp;(MOD(HOUR([2]المدخلات!$B$4+(3-1)*[2]المدخلات!$B$7/1440+[2]المدخلات!$B$5/1440)-1,12)+1)&amp;":"&amp;TEXT(MINUTE([2]المدخلات!$B$4+(3-1)*[2]المدخلات!$B$7/1440+[2]المدخلات!$B$5/1440),"00")&amp;" م"</f>
        <v>4:30–4:45 م</v>
      </c>
      <c r="C42" s="80" t="s">
        <v>21</v>
      </c>
      <c r="D42" s="80" t="s">
        <v>18</v>
      </c>
      <c r="E42" s="80" t="s">
        <v>34</v>
      </c>
      <c r="F42" s="80" t="s">
        <v>67</v>
      </c>
      <c r="G42" s="80" t="s">
        <v>126</v>
      </c>
      <c r="H42" s="80" t="s">
        <v>110</v>
      </c>
      <c r="I42" s="80" t="s">
        <v>146</v>
      </c>
      <c r="J42" s="80" t="s">
        <v>177</v>
      </c>
      <c r="K42" s="80" t="s">
        <v>975</v>
      </c>
      <c r="L42" s="80" t="s">
        <v>202</v>
      </c>
      <c r="M42" s="80" t="s">
        <v>220</v>
      </c>
      <c r="N42" s="80" t="s">
        <v>245</v>
      </c>
      <c r="O42" s="80" t="s">
        <v>311</v>
      </c>
      <c r="P42" s="80" t="s">
        <v>682</v>
      </c>
      <c r="Q42" s="80" t="s">
        <v>295</v>
      </c>
      <c r="R42" s="80"/>
      <c r="S42" s="80"/>
    </row>
    <row r="43" spans="1:19" ht="14.5" customHeight="1">
      <c r="A43" s="80"/>
      <c r="B43" s="80" t="str">
        <f>(MOD(HOUR([2]المدخلات!$B$4+(4-1)*[2]المدخلات!$B$7/1440)-1,12)+1)&amp;":"&amp;TEXT(MINUTE([2]المدخلات!$B$4+(4-1)*[2]المدخلات!$B$7/1440),"00")&amp;"–"&amp;(MOD(HOUR([2]المدخلات!$B$4+(4-1)*[2]المدخلات!$B$7/1440+[2]المدخلات!$B$5/1440)-1,12)+1)&amp;":"&amp;TEXT(MINUTE([2]المدخلات!$B$4+(4-1)*[2]المدخلات!$B$7/1440+[2]المدخلات!$B$5/1440),"00")&amp;" م"</f>
        <v>4:45–5:00 م</v>
      </c>
      <c r="C43" s="80" t="s">
        <v>60</v>
      </c>
      <c r="D43" s="80"/>
      <c r="E43" s="80"/>
      <c r="F43" s="80"/>
      <c r="G43" s="80" t="s">
        <v>170</v>
      </c>
      <c r="H43" s="80"/>
      <c r="I43" s="80"/>
      <c r="J43" s="80"/>
      <c r="K43" s="80" t="s">
        <v>238</v>
      </c>
      <c r="L43" s="80"/>
      <c r="M43" s="80"/>
      <c r="N43" s="80"/>
      <c r="O43" s="80" t="s">
        <v>276</v>
      </c>
      <c r="P43" s="80" t="s">
        <v>323</v>
      </c>
      <c r="Q43" s="80"/>
      <c r="R43" s="80"/>
      <c r="S43" s="80"/>
    </row>
    <row r="44" spans="1:19" ht="14.5" customHeight="1">
      <c r="A44" s="80"/>
      <c r="B44" s="80" t="str">
        <f>(MOD(HOUR([2]المدخلات!$B$4+(5-1)*[2]المدخلات!$B$7/1440)-1,12)+1)&amp;":"&amp;TEXT(MINUTE([2]المدخلات!$B$4+(5-1)*[2]المدخلات!$B$7/1440),"00")&amp;"–"&amp;(MOD(HOUR([2]المدخلات!$B$4+(5-1)*[2]المدخلات!$B$7/1440+[2]المدخلات!$B$5/1440)-1,12)+1)&amp;":"&amp;TEXT(MINUTE([2]المدخلات!$B$4+(5-1)*[2]المدخلات!$B$7/1440+[2]المدخلات!$B$5/1440),"00")&amp;" م"</f>
        <v>5:00–5:15 م</v>
      </c>
      <c r="C44" s="80" t="s">
        <v>41</v>
      </c>
      <c r="D44" s="80" t="s">
        <v>9</v>
      </c>
      <c r="E44" s="80" t="s">
        <v>64</v>
      </c>
      <c r="F44" s="80" t="s">
        <v>8</v>
      </c>
      <c r="G44" s="80" t="s">
        <v>154</v>
      </c>
      <c r="H44" s="80" t="s">
        <v>125</v>
      </c>
      <c r="I44" s="80" t="s">
        <v>174</v>
      </c>
      <c r="J44" s="80" t="s">
        <v>102</v>
      </c>
      <c r="K44" s="80" t="s">
        <v>223</v>
      </c>
      <c r="L44" s="80" t="s">
        <v>212</v>
      </c>
      <c r="M44" s="80" t="s">
        <v>242</v>
      </c>
      <c r="N44" s="80" t="s">
        <v>190</v>
      </c>
      <c r="O44" s="80" t="s">
        <v>1236</v>
      </c>
      <c r="P44" s="80" t="s">
        <v>278</v>
      </c>
      <c r="Q44" s="80" t="s">
        <v>325</v>
      </c>
      <c r="R44" s="80" t="s">
        <v>1022</v>
      </c>
      <c r="S44" s="80"/>
    </row>
    <row r="45" spans="1:19" ht="14.5" customHeight="1">
      <c r="A45" s="80"/>
      <c r="B45" s="80" t="str">
        <f>(MOD(HOUR([2]المدخلات!$B$4+(6-1)*[2]المدخلات!$B$7/1440)-1,12)+1)&amp;":"&amp;TEXT(MINUTE([2]المدخلات!$B$4+(6-1)*[2]المدخلات!$B$7/1440),"00")&amp;"–"&amp;(MOD(HOUR([2]المدخلات!$B$4+(6-1)*[2]المدخلات!$B$7/1440+[2]المدخلات!$B$5/1440)-1,12)+1)&amp;":"&amp;TEXT(MINUTE([2]المدخلات!$B$4+(6-1)*[2]المدخلات!$B$7/1440+[2]المدخلات!$B$5/1440),"00")&amp;" م"</f>
        <v>5:15–5:30 م</v>
      </c>
      <c r="C45" s="80" t="s">
        <v>24</v>
      </c>
      <c r="D45" s="80" t="s">
        <v>55</v>
      </c>
      <c r="E45" s="80"/>
      <c r="F45" s="80"/>
      <c r="G45" s="80" t="s">
        <v>129</v>
      </c>
      <c r="H45" s="80" t="s">
        <v>482</v>
      </c>
      <c r="I45" s="80"/>
      <c r="J45" s="80"/>
      <c r="K45" s="80" t="s">
        <v>214</v>
      </c>
      <c r="L45" s="80" t="s">
        <v>1256</v>
      </c>
      <c r="M45" s="80"/>
      <c r="N45" s="80"/>
      <c r="O45" s="80" t="s">
        <v>288</v>
      </c>
      <c r="P45" s="80" t="s">
        <v>298</v>
      </c>
      <c r="Q45" s="80"/>
      <c r="R45" s="80"/>
      <c r="S45" s="80"/>
    </row>
    <row r="46" spans="1:19" ht="14.5" customHeight="1">
      <c r="A46" s="80"/>
      <c r="B46" s="80" t="str">
        <f>(MOD(HOUR([2]المدخلات!$B$4+(7-1)*[2]المدخلات!$B$7/1440)-1,12)+1)&amp;":"&amp;TEXT(MINUTE([2]المدخلات!$B$4+(7-1)*[2]المدخلات!$B$7/1440),"00")&amp;"–"&amp;(MOD(HOUR([2]المدخلات!$B$4+(7-1)*[2]المدخلات!$B$7/1440+[2]المدخلات!$B$5/1440)-1,12)+1)&amp;":"&amp;TEXT(MINUTE([2]المدخلات!$B$4+(7-1)*[2]المدخلات!$B$7/1440+[2]المدخلات!$B$5/1440),"00")&amp;" م"</f>
        <v>5:30–5:45 م</v>
      </c>
      <c r="C46" s="80" t="s">
        <v>45</v>
      </c>
      <c r="D46" s="80" t="s">
        <v>62</v>
      </c>
      <c r="E46" s="80" t="s">
        <v>19</v>
      </c>
      <c r="F46" s="80"/>
      <c r="G46" s="80" t="s">
        <v>161</v>
      </c>
      <c r="H46" s="80" t="s">
        <v>1250</v>
      </c>
      <c r="I46" s="80" t="s">
        <v>109</v>
      </c>
      <c r="J46" s="80"/>
      <c r="K46" s="80" t="s">
        <v>226</v>
      </c>
      <c r="L46" s="80" t="s">
        <v>1251</v>
      </c>
      <c r="M46" s="80" t="s">
        <v>201</v>
      </c>
      <c r="N46" s="80"/>
      <c r="O46" s="80" t="s">
        <v>1254</v>
      </c>
      <c r="P46" s="80" t="s">
        <v>273</v>
      </c>
      <c r="Q46" s="80" t="s">
        <v>303</v>
      </c>
      <c r="R46" s="80" t="s">
        <v>310</v>
      </c>
      <c r="S46" s="80"/>
    </row>
    <row r="47" spans="1:19" ht="14.5" customHeight="1">
      <c r="A47" s="80"/>
      <c r="B47" s="80" t="str">
        <f>(MOD(HOUR([2]المدخلات!$B$4+(8-1)*[2]المدخلات!$B$7/1440)-1,12)+1)&amp;":"&amp;TEXT(MINUTE([2]المدخلات!$B$4+(8-1)*[2]المدخلات!$B$7/1440),"00")&amp;"–"&amp;(MOD(HOUR([2]المدخلات!$B$4+(8-1)*[2]المدخلات!$B$7/1440+[2]المدخلات!$B$5/1440)-1,12)+1)&amp;":"&amp;TEXT(MINUTE([2]المدخلات!$B$4+(8-1)*[2]المدخلات!$B$7/1440+[2]المدخلات!$B$5/1440),"00")&amp;" م"</f>
        <v>5:45–6:00 م</v>
      </c>
      <c r="C47" s="80" t="s">
        <v>37</v>
      </c>
      <c r="D47" s="80" t="s">
        <v>61</v>
      </c>
      <c r="E47" s="80" t="s">
        <v>22</v>
      </c>
      <c r="F47" s="80"/>
      <c r="G47" s="80" t="s">
        <v>155</v>
      </c>
      <c r="H47" s="80" t="s">
        <v>368</v>
      </c>
      <c r="I47" s="80" t="s">
        <v>137</v>
      </c>
      <c r="J47" s="80"/>
      <c r="K47" s="80" t="s">
        <v>224</v>
      </c>
      <c r="L47" s="80" t="s">
        <v>236</v>
      </c>
      <c r="M47" s="80" t="s">
        <v>1241</v>
      </c>
      <c r="N47" s="80"/>
      <c r="O47" s="80" t="s">
        <v>283</v>
      </c>
      <c r="P47" s="80" t="s">
        <v>270</v>
      </c>
      <c r="Q47" s="80"/>
      <c r="R47" s="80"/>
      <c r="S47" s="80"/>
    </row>
    <row r="48" spans="1:19" ht="14.5" customHeight="1" thickBot="1">
      <c r="A48" s="81"/>
      <c r="B48" s="81" t="str">
        <f>(MOD(HOUR([2]المدخلات!$B$4+(9-1)*[2]المدخلات!$B$7/1440)-1,12)+1)&amp;":"&amp;TEXT(MINUTE([2]المدخلات!$B$4+(9-1)*[2]المدخلات!$B$7/1440),"00")&amp;"–"&amp;(MOD(HOUR([2]المدخلات!$B$4+(9-1)*[2]المدخلات!$B$7/1440+[2]المدخلات!$B$5/1440)-1,12)+1)&amp;":"&amp;TEXT(MINUTE([2]المدخلات!$B$4+(9-1)*[2]المدخلات!$B$7/1440+[2]المدخلات!$B$5/1440),"00")&amp;" م"</f>
        <v>6:00–6:15 م</v>
      </c>
      <c r="C48" s="81" t="s">
        <v>43</v>
      </c>
      <c r="D48" s="81" t="s">
        <v>33</v>
      </c>
      <c r="E48" s="81"/>
      <c r="F48" s="81"/>
      <c r="G48" s="81" t="s">
        <v>159</v>
      </c>
      <c r="H48" s="81" t="s">
        <v>147</v>
      </c>
      <c r="I48" s="81"/>
      <c r="J48" s="81"/>
      <c r="K48" s="81" t="s">
        <v>943</v>
      </c>
      <c r="L48" s="81" t="s">
        <v>945</v>
      </c>
      <c r="M48" s="81"/>
      <c r="N48" s="81"/>
      <c r="O48" s="81" t="s">
        <v>646</v>
      </c>
      <c r="P48" s="81" t="s">
        <v>813</v>
      </c>
      <c r="Q48" s="81" t="s">
        <v>304</v>
      </c>
      <c r="R48" s="81"/>
      <c r="S48" s="81"/>
    </row>
    <row r="49" spans="1:19" ht="14.5" customHeight="1">
      <c r="A49" s="78" t="s">
        <v>1259</v>
      </c>
      <c r="B49" s="78" t="str">
        <f>(MOD(HOUR([2]المدخلات!$B$4+(1-1)*[2]المدخلات!$B$7/1440)-1,12)+1)&amp;":"&amp;TEXT(MINUTE([2]المدخلات!$B$4+(1-1)*[2]المدخلات!$B$7/1440),"00")&amp;"–"&amp;(MOD(HOUR([2]المدخلات!$B$4+(1-1)*[2]المدخلات!$B$7/1440+[2]المدخلات!$B$5/1440)-1,12)+1)&amp;":"&amp;TEXT(MINUTE([2]المدخلات!$B$4+(1-1)*[2]المدخلات!$B$7/1440+[2]المدخلات!$B$5/1440),"00")&amp;" م"</f>
        <v>4:00–4:15 م</v>
      </c>
      <c r="C49" s="78" t="s">
        <v>53</v>
      </c>
      <c r="D49" s="78" t="s">
        <v>48</v>
      </c>
      <c r="E49" s="78" t="s">
        <v>66</v>
      </c>
      <c r="F49" s="78" t="s">
        <v>23</v>
      </c>
      <c r="G49" s="78" t="s">
        <v>169</v>
      </c>
      <c r="H49" s="78" t="s">
        <v>163</v>
      </c>
      <c r="I49" s="78" t="s">
        <v>1242</v>
      </c>
      <c r="J49" s="78" t="s">
        <v>135</v>
      </c>
      <c r="K49" s="78" t="s">
        <v>240</v>
      </c>
      <c r="L49" s="78" t="s">
        <v>229</v>
      </c>
      <c r="M49" s="78" t="s">
        <v>1243</v>
      </c>
      <c r="N49" s="78" t="s">
        <v>215</v>
      </c>
      <c r="O49" s="78" t="s">
        <v>269</v>
      </c>
      <c r="P49" s="78" t="s">
        <v>1253</v>
      </c>
      <c r="Q49" s="78" t="s">
        <v>1026</v>
      </c>
      <c r="R49" s="78" t="s">
        <v>316</v>
      </c>
      <c r="S49" s="78">
        <f>COUNTA(C49:R57)</f>
        <v>62</v>
      </c>
    </row>
    <row r="50" spans="1:19" ht="14.5" customHeight="1">
      <c r="A50" s="79"/>
      <c r="B50" s="79" t="str">
        <f>(MOD(HOUR([2]المدخلات!$B$4+(2-1)*[2]المدخلات!$B$7/1440)-1,12)+1)&amp;":"&amp;TEXT(MINUTE([2]المدخلات!$B$4+(2-1)*[2]المدخلات!$B$7/1440),"00")&amp;"–"&amp;(MOD(HOUR([2]المدخلات!$B$4+(2-1)*[2]المدخلات!$B$7/1440+[2]المدخلات!$B$5/1440)-1,12)+1)&amp;":"&amp;TEXT(MINUTE([2]المدخلات!$B$4+(2-1)*[2]المدخلات!$B$7/1440+[2]المدخلات!$B$5/1440),"00")&amp;" م"</f>
        <v>4:15–4:30 م</v>
      </c>
      <c r="C50" s="79" t="s">
        <v>39</v>
      </c>
      <c r="D50" s="79" t="s">
        <v>20</v>
      </c>
      <c r="E50" s="79"/>
      <c r="F50" s="79"/>
      <c r="G50" s="79" t="s">
        <v>152</v>
      </c>
      <c r="H50" s="79" t="s">
        <v>118</v>
      </c>
      <c r="I50" s="79"/>
      <c r="J50" s="79"/>
      <c r="K50" s="79" t="s">
        <v>967</v>
      </c>
      <c r="L50" s="79" t="s">
        <v>207</v>
      </c>
      <c r="M50" s="79"/>
      <c r="N50" s="79"/>
      <c r="O50" s="79" t="s">
        <v>299</v>
      </c>
      <c r="P50" s="79" t="s">
        <v>285</v>
      </c>
      <c r="Q50" s="79"/>
      <c r="R50" s="79"/>
      <c r="S50" s="79"/>
    </row>
    <row r="51" spans="1:19" ht="14.5" customHeight="1">
      <c r="A51" s="80"/>
      <c r="B51" s="80" t="str">
        <f>(MOD(HOUR([2]المدخلات!$B$4+(3-1)*[2]المدخلات!$B$7/1440)-1,12)+1)&amp;":"&amp;TEXT(MINUTE([2]المدخلات!$B$4+(3-1)*[2]المدخلات!$B$7/1440),"00")&amp;"–"&amp;(MOD(HOUR([2]المدخلات!$B$4+(3-1)*[2]المدخلات!$B$7/1440+[2]المدخلات!$B$5/1440)-1,12)+1)&amp;":"&amp;TEXT(MINUTE([2]المدخلات!$B$4+(3-1)*[2]المدخلات!$B$7/1440+[2]المدخلات!$B$5/1440),"00")&amp;" م"</f>
        <v>4:30–4:45 م</v>
      </c>
      <c r="C51" s="80" t="s">
        <v>69</v>
      </c>
      <c r="D51" s="80" t="s">
        <v>30</v>
      </c>
      <c r="E51" s="80"/>
      <c r="F51" s="80"/>
      <c r="G51" s="80" t="s">
        <v>1233</v>
      </c>
      <c r="H51" s="80" t="s">
        <v>145</v>
      </c>
      <c r="I51" s="80"/>
      <c r="J51" s="80"/>
      <c r="K51" s="80" t="s">
        <v>249</v>
      </c>
      <c r="L51" s="80" t="s">
        <v>219</v>
      </c>
      <c r="M51" s="80"/>
      <c r="N51" s="80"/>
      <c r="O51" s="80" t="s">
        <v>277</v>
      </c>
      <c r="P51" s="80" t="s">
        <v>1067</v>
      </c>
      <c r="Q51" s="80"/>
      <c r="R51" s="80"/>
      <c r="S51" s="80"/>
    </row>
    <row r="52" spans="1:19" ht="14.5" customHeight="1">
      <c r="A52" s="80"/>
      <c r="B52" s="80" t="str">
        <f>(MOD(HOUR([2]المدخلات!$B$4+(4-1)*[2]المدخلات!$B$7/1440)-1,12)+1)&amp;":"&amp;TEXT(MINUTE([2]المدخلات!$B$4+(4-1)*[2]المدخلات!$B$7/1440),"00")&amp;"–"&amp;(MOD(HOUR([2]المدخلات!$B$4+(4-1)*[2]المدخلات!$B$7/1440+[2]المدخلات!$B$5/1440)-1,12)+1)&amp;":"&amp;TEXT(MINUTE([2]المدخلات!$B$4+(4-1)*[2]المدخلات!$B$7/1440+[2]المدخلات!$B$5/1440),"00")&amp;" م"</f>
        <v>4:45–5:00 م</v>
      </c>
      <c r="C52" s="80" t="s">
        <v>17</v>
      </c>
      <c r="D52" s="80" t="s">
        <v>46</v>
      </c>
      <c r="E52" s="80" t="s">
        <v>10</v>
      </c>
      <c r="F52" s="80" t="s">
        <v>54</v>
      </c>
      <c r="G52" s="80" t="s">
        <v>103</v>
      </c>
      <c r="H52" s="80" t="s">
        <v>165</v>
      </c>
      <c r="I52" s="80" t="s">
        <v>119</v>
      </c>
      <c r="J52" s="80" t="s">
        <v>483</v>
      </c>
      <c r="K52" s="80" t="s">
        <v>194</v>
      </c>
      <c r="L52" s="80" t="s">
        <v>230</v>
      </c>
      <c r="M52" s="80" t="s">
        <v>209</v>
      </c>
      <c r="N52" s="80" t="s">
        <v>969</v>
      </c>
      <c r="O52" s="80" t="s">
        <v>287</v>
      </c>
      <c r="P52" s="80" t="s">
        <v>313</v>
      </c>
      <c r="Q52" s="80" t="s">
        <v>320</v>
      </c>
      <c r="R52" s="80" t="s">
        <v>292</v>
      </c>
      <c r="S52" s="80"/>
    </row>
    <row r="53" spans="1:19" ht="14.5" customHeight="1">
      <c r="A53" s="80"/>
      <c r="B53" s="80" t="str">
        <f>(MOD(HOUR([2]المدخلات!$B$4+(5-1)*[2]المدخلات!$B$7/1440)-1,12)+1)&amp;":"&amp;TEXT(MINUTE([2]المدخلات!$B$4+(5-1)*[2]المدخلات!$B$7/1440),"00")&amp;"–"&amp;(MOD(HOUR([2]المدخلات!$B$4+(5-1)*[2]المدخلات!$B$7/1440+[2]المدخلات!$B$5/1440)-1,12)+1)&amp;":"&amp;TEXT(MINUTE([2]المدخلات!$B$4+(5-1)*[2]المدخلات!$B$7/1440+[2]المدخلات!$B$5/1440),"00")&amp;" م"</f>
        <v>5:00–5:15 م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 t="s">
        <v>280</v>
      </c>
      <c r="P53" s="80" t="s">
        <v>262</v>
      </c>
      <c r="Q53" s="80"/>
      <c r="R53" s="80"/>
      <c r="S53" s="80"/>
    </row>
    <row r="54" spans="1:19" ht="14.5" customHeight="1">
      <c r="A54" s="80"/>
      <c r="B54" s="80" t="str">
        <f>(MOD(HOUR([2]المدخلات!$B$4+(6-1)*[2]المدخلات!$B$7/1440)-1,12)+1)&amp;":"&amp;TEXT(MINUTE([2]المدخلات!$B$4+(6-1)*[2]المدخلات!$B$7/1440),"00")&amp;"–"&amp;(MOD(HOUR([2]المدخلات!$B$4+(6-1)*[2]المدخلات!$B$7/1440+[2]المدخلات!$B$5/1440)-1,12)+1)&amp;":"&amp;TEXT(MINUTE([2]المدخلات!$B$4+(6-1)*[2]المدخلات!$B$7/1440+[2]المدخلات!$B$5/1440),"00")&amp;" م"</f>
        <v>5:15–5:30 م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 t="s">
        <v>305</v>
      </c>
      <c r="P54" s="80" t="s">
        <v>272</v>
      </c>
      <c r="Q54" s="80" t="s">
        <v>690</v>
      </c>
      <c r="R54" s="80" t="s">
        <v>307</v>
      </c>
      <c r="S54" s="80"/>
    </row>
    <row r="55" spans="1:19" ht="14.5" customHeight="1">
      <c r="A55" s="80"/>
      <c r="B55" s="80" t="str">
        <f>(MOD(HOUR([2]المدخلات!$B$4+(7-1)*[2]المدخلات!$B$7/1440)-1,12)+1)&amp;":"&amp;TEXT(MINUTE([2]المدخلات!$B$4+(7-1)*[2]المدخلات!$B$7/1440),"00")&amp;"–"&amp;(MOD(HOUR([2]المدخلات!$B$4+(7-1)*[2]المدخلات!$B$7/1440+[2]المدخلات!$B$5/1440)-1,12)+1)&amp;":"&amp;TEXT(MINUTE([2]المدخلات!$B$4+(7-1)*[2]المدخلات!$B$7/1440+[2]المدخلات!$B$5/1440),"00")&amp;" م"</f>
        <v>5:30–5:45 م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 t="s">
        <v>282</v>
      </c>
      <c r="P55" s="80" t="s">
        <v>1068</v>
      </c>
      <c r="Q55" s="80"/>
      <c r="R55" s="80"/>
      <c r="S55" s="80"/>
    </row>
    <row r="56" spans="1:19" ht="14.5" customHeight="1">
      <c r="A56" s="80"/>
      <c r="B56" s="80" t="str">
        <f>(MOD(HOUR([2]المدخلات!$B$4+(8-1)*[2]المدخلات!$B$7/1440)-1,12)+1)&amp;":"&amp;TEXT(MINUTE([2]المدخلات!$B$4+(8-1)*[2]المدخلات!$B$7/1440),"00")&amp;"–"&amp;(MOD(HOUR([2]المدخلات!$B$4+(8-1)*[2]المدخلات!$B$7/1440+[2]المدخلات!$B$5/1440)-1,12)+1)&amp;":"&amp;TEXT(MINUTE([2]المدخلات!$B$4+(8-1)*[2]المدخلات!$B$7/1440+[2]المدخلات!$B$5/1440),"00")&amp;" م"</f>
        <v>5:45–6:00 م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 t="s">
        <v>301</v>
      </c>
      <c r="P56" s="80" t="s">
        <v>326</v>
      </c>
      <c r="Q56" s="80" t="s">
        <v>647</v>
      </c>
      <c r="R56" s="80"/>
      <c r="S56" s="80"/>
    </row>
    <row r="57" spans="1:19" ht="14.5" customHeight="1" thickBot="1">
      <c r="A57" s="82"/>
      <c r="B57" s="82" t="str">
        <f>(MOD(HOUR([2]المدخلات!$B$4+(9-1)*[2]المدخلات!$B$7/1440)-1,12)+1)&amp;":"&amp;TEXT(MINUTE([2]المدخلات!$B$4+(9-1)*[2]المدخلات!$B$7/1440),"00")&amp;"–"&amp;(MOD(HOUR([2]المدخلات!$B$4+(9-1)*[2]المدخلات!$B$7/1440+[2]المدخلات!$B$5/1440)-1,12)+1)&amp;":"&amp;TEXT(MINUTE([2]المدخلات!$B$4+(9-1)*[2]المدخلات!$B$7/1440+[2]المدخلات!$B$5/1440),"00")&amp;" م"</f>
        <v>6:00–6:15 م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 t="s">
        <v>291</v>
      </c>
      <c r="P57" s="82" t="s">
        <v>308</v>
      </c>
      <c r="Q57" s="82" t="s">
        <v>1036</v>
      </c>
      <c r="R57" s="82"/>
      <c r="S57" s="82"/>
    </row>
    <row r="58" spans="1:19" ht="14.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</row>
    <row r="59" spans="1:19" ht="20" customHeight="1">
      <c r="A59" s="100" t="s">
        <v>1260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9" ht="14.5" customHeight="1">
      <c r="A60" s="84"/>
      <c r="B60" s="85" t="s">
        <v>1261</v>
      </c>
      <c r="C60" s="102" t="s">
        <v>1262</v>
      </c>
      <c r="D60" s="102"/>
      <c r="E60" s="102"/>
      <c r="F60" s="102" t="s">
        <v>1263</v>
      </c>
      <c r="G60" s="102"/>
      <c r="H60" s="84"/>
      <c r="I60" s="85" t="s">
        <v>1261</v>
      </c>
      <c r="J60" s="102" t="s">
        <v>1264</v>
      </c>
      <c r="K60" s="102"/>
      <c r="L60" s="102"/>
      <c r="M60" s="102" t="s">
        <v>1263</v>
      </c>
      <c r="N60" s="102"/>
      <c r="O60" s="84"/>
    </row>
    <row r="61" spans="1:19" ht="14.5" customHeight="1">
      <c r="A61" s="84"/>
      <c r="B61" s="86">
        <v>1</v>
      </c>
      <c r="C61" s="101" t="s">
        <v>1265</v>
      </c>
      <c r="D61" s="101"/>
      <c r="E61" s="101"/>
      <c r="F61" s="101" t="s">
        <v>1266</v>
      </c>
      <c r="G61" s="101"/>
      <c r="H61" s="84"/>
      <c r="I61" s="86">
        <v>13</v>
      </c>
      <c r="J61" s="101" t="s">
        <v>1267</v>
      </c>
      <c r="K61" s="101"/>
      <c r="L61" s="101"/>
      <c r="M61" s="101" t="s">
        <v>1266</v>
      </c>
      <c r="N61" s="101"/>
      <c r="O61" s="84"/>
    </row>
    <row r="62" spans="1:19" ht="14.5" customHeight="1">
      <c r="A62" s="84"/>
      <c r="B62" s="86">
        <v>2</v>
      </c>
      <c r="C62" s="101" t="s">
        <v>1268</v>
      </c>
      <c r="D62" s="101"/>
      <c r="E62" s="101"/>
      <c r="F62" s="101" t="s">
        <v>1266</v>
      </c>
      <c r="G62" s="101"/>
      <c r="H62" s="84"/>
      <c r="I62" s="86">
        <v>14</v>
      </c>
      <c r="J62" s="101" t="s">
        <v>1269</v>
      </c>
      <c r="K62" s="101"/>
      <c r="L62" s="101"/>
      <c r="M62" s="101" t="s">
        <v>1266</v>
      </c>
      <c r="N62" s="101"/>
      <c r="O62" s="84"/>
    </row>
    <row r="63" spans="1:19" ht="14.5" customHeight="1">
      <c r="A63" s="84"/>
      <c r="B63" s="86">
        <v>3</v>
      </c>
      <c r="C63" s="101" t="s">
        <v>1270</v>
      </c>
      <c r="D63" s="101"/>
      <c r="E63" s="101"/>
      <c r="F63" s="101" t="s">
        <v>1271</v>
      </c>
      <c r="G63" s="101"/>
      <c r="H63" s="84"/>
      <c r="I63" s="86">
        <v>15</v>
      </c>
      <c r="J63" s="101" t="s">
        <v>1272</v>
      </c>
      <c r="K63" s="101"/>
      <c r="L63" s="101"/>
      <c r="M63" s="101" t="s">
        <v>1271</v>
      </c>
      <c r="N63" s="101"/>
      <c r="O63" s="84"/>
    </row>
    <row r="64" spans="1:19" ht="14.5" customHeight="1">
      <c r="A64" s="84"/>
      <c r="B64" s="86">
        <v>4</v>
      </c>
      <c r="C64" s="101" t="s">
        <v>1273</v>
      </c>
      <c r="D64" s="101"/>
      <c r="E64" s="101"/>
      <c r="F64" s="101" t="s">
        <v>1271</v>
      </c>
      <c r="G64" s="101"/>
      <c r="H64" s="84"/>
      <c r="I64" s="86">
        <v>16</v>
      </c>
      <c r="J64" s="101" t="s">
        <v>1274</v>
      </c>
      <c r="K64" s="101"/>
      <c r="L64" s="101"/>
      <c r="M64" s="101" t="s">
        <v>1271</v>
      </c>
      <c r="N64" s="101"/>
      <c r="O64" s="84"/>
    </row>
    <row r="65" spans="1:15" ht="14.5" customHeight="1">
      <c r="A65" s="84"/>
      <c r="B65" s="86">
        <v>5</v>
      </c>
      <c r="C65" s="101" t="s">
        <v>1275</v>
      </c>
      <c r="D65" s="101"/>
      <c r="E65" s="101"/>
      <c r="F65" s="101" t="s">
        <v>1271</v>
      </c>
      <c r="G65" s="101"/>
      <c r="H65" s="84"/>
      <c r="I65" s="86">
        <v>17</v>
      </c>
      <c r="J65" s="101" t="s">
        <v>1276</v>
      </c>
      <c r="K65" s="101"/>
      <c r="L65" s="101"/>
      <c r="M65" s="101" t="s">
        <v>1271</v>
      </c>
      <c r="N65" s="101"/>
      <c r="O65" s="84"/>
    </row>
    <row r="66" spans="1:15" ht="14.5" customHeight="1">
      <c r="A66" s="84"/>
      <c r="B66" s="86">
        <v>6</v>
      </c>
      <c r="C66" s="101" t="s">
        <v>1277</v>
      </c>
      <c r="D66" s="101"/>
      <c r="E66" s="101"/>
      <c r="F66" s="101" t="s">
        <v>1271</v>
      </c>
      <c r="G66" s="101"/>
      <c r="H66" s="84"/>
      <c r="I66" s="86">
        <v>18</v>
      </c>
      <c r="J66" s="101" t="s">
        <v>1278</v>
      </c>
      <c r="K66" s="101"/>
      <c r="L66" s="101"/>
      <c r="M66" s="101" t="s">
        <v>1271</v>
      </c>
      <c r="N66" s="101"/>
      <c r="O66" s="84"/>
    </row>
    <row r="67" spans="1:15" ht="14.5" customHeight="1">
      <c r="A67" s="84"/>
      <c r="B67" s="86">
        <v>7</v>
      </c>
      <c r="C67" s="101" t="s">
        <v>1279</v>
      </c>
      <c r="D67" s="101"/>
      <c r="E67" s="101"/>
      <c r="F67" s="101" t="s">
        <v>1271</v>
      </c>
      <c r="G67" s="101"/>
      <c r="H67" s="84"/>
      <c r="I67" s="86">
        <v>19</v>
      </c>
      <c r="J67" s="101" t="s">
        <v>1280</v>
      </c>
      <c r="K67" s="101"/>
      <c r="L67" s="101"/>
      <c r="M67" s="101" t="s">
        <v>1271</v>
      </c>
      <c r="N67" s="101"/>
      <c r="O67" s="84"/>
    </row>
    <row r="68" spans="1:15" ht="14.5" customHeight="1">
      <c r="A68" s="84"/>
      <c r="B68" s="86">
        <v>8</v>
      </c>
      <c r="C68" s="101" t="s">
        <v>1281</v>
      </c>
      <c r="D68" s="101"/>
      <c r="E68" s="101"/>
      <c r="F68" s="101" t="s">
        <v>1271</v>
      </c>
      <c r="G68" s="101"/>
      <c r="H68" s="84"/>
      <c r="I68" s="86">
        <v>20</v>
      </c>
      <c r="J68" s="101" t="s">
        <v>1282</v>
      </c>
      <c r="K68" s="101"/>
      <c r="L68" s="101"/>
      <c r="M68" s="101" t="s">
        <v>1271</v>
      </c>
      <c r="N68" s="101"/>
      <c r="O68" s="84"/>
    </row>
    <row r="69" spans="1:15" ht="14.5" customHeight="1">
      <c r="A69" s="84"/>
      <c r="B69" s="86">
        <v>9</v>
      </c>
      <c r="C69" s="101" t="s">
        <v>1283</v>
      </c>
      <c r="D69" s="101"/>
      <c r="E69" s="101"/>
      <c r="F69" s="101" t="s">
        <v>1284</v>
      </c>
      <c r="G69" s="101"/>
      <c r="H69" s="84"/>
      <c r="I69" s="86">
        <v>21</v>
      </c>
      <c r="J69" s="101" t="s">
        <v>1285</v>
      </c>
      <c r="K69" s="101"/>
      <c r="L69" s="101"/>
      <c r="M69" s="101" t="s">
        <v>1284</v>
      </c>
      <c r="N69" s="101"/>
      <c r="O69" s="84"/>
    </row>
    <row r="70" spans="1:15" ht="14.5" customHeight="1">
      <c r="A70" s="84"/>
      <c r="B70" s="86">
        <v>10</v>
      </c>
      <c r="C70" s="101" t="s">
        <v>1286</v>
      </c>
      <c r="D70" s="101"/>
      <c r="E70" s="101"/>
      <c r="F70" s="101" t="s">
        <v>1284</v>
      </c>
      <c r="G70" s="101"/>
      <c r="H70" s="84"/>
      <c r="I70" s="86">
        <v>22</v>
      </c>
      <c r="J70" s="101" t="s">
        <v>1287</v>
      </c>
      <c r="K70" s="101"/>
      <c r="L70" s="101"/>
      <c r="M70" s="101" t="s">
        <v>1284</v>
      </c>
      <c r="N70" s="101"/>
      <c r="O70" s="84"/>
    </row>
    <row r="71" spans="1:15" ht="14.5" customHeight="1">
      <c r="A71" s="84"/>
      <c r="B71" s="86">
        <v>11</v>
      </c>
      <c r="C71" s="101" t="s">
        <v>1288</v>
      </c>
      <c r="D71" s="101"/>
      <c r="E71" s="101"/>
      <c r="F71" s="101" t="s">
        <v>1284</v>
      </c>
      <c r="G71" s="101"/>
      <c r="H71" s="84"/>
      <c r="I71" s="86">
        <v>23</v>
      </c>
      <c r="J71" s="101" t="s">
        <v>1289</v>
      </c>
      <c r="K71" s="101"/>
      <c r="L71" s="101"/>
      <c r="M71" s="101" t="s">
        <v>1284</v>
      </c>
      <c r="N71" s="101"/>
      <c r="O71" s="84"/>
    </row>
    <row r="72" spans="1:15" ht="14.5" customHeight="1">
      <c r="A72" s="84"/>
      <c r="B72" s="86">
        <v>12</v>
      </c>
      <c r="C72" s="101" t="s">
        <v>1290</v>
      </c>
      <c r="D72" s="101"/>
      <c r="E72" s="101"/>
      <c r="F72" s="101" t="s">
        <v>1284</v>
      </c>
      <c r="G72" s="101"/>
      <c r="H72" s="84"/>
      <c r="I72" s="86">
        <v>24</v>
      </c>
      <c r="J72" s="101" t="s">
        <v>1291</v>
      </c>
      <c r="K72" s="101"/>
      <c r="L72" s="101"/>
      <c r="M72" s="101" t="s">
        <v>1284</v>
      </c>
      <c r="N72" s="101"/>
      <c r="O72" s="84"/>
    </row>
    <row r="73" spans="1:15" ht="14.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</row>
    <row r="74" spans="1:15" ht="14.5" customHeight="1">
      <c r="A74" s="84"/>
      <c r="B74" s="85" t="s">
        <v>1261</v>
      </c>
      <c r="C74" s="102" t="s">
        <v>1292</v>
      </c>
      <c r="D74" s="102"/>
      <c r="E74" s="102"/>
      <c r="F74" s="102" t="s">
        <v>1263</v>
      </c>
      <c r="G74" s="102"/>
      <c r="H74" s="84"/>
      <c r="I74" s="85" t="s">
        <v>1261</v>
      </c>
      <c r="J74" s="102" t="s">
        <v>1293</v>
      </c>
      <c r="K74" s="102"/>
      <c r="L74" s="102"/>
      <c r="M74" s="102" t="s">
        <v>1263</v>
      </c>
      <c r="N74" s="102"/>
      <c r="O74" s="84"/>
    </row>
    <row r="75" spans="1:15" ht="14.5" customHeight="1">
      <c r="A75" s="84"/>
      <c r="B75" s="86">
        <v>25</v>
      </c>
      <c r="C75" s="101" t="s">
        <v>1294</v>
      </c>
      <c r="D75" s="101"/>
      <c r="E75" s="101"/>
      <c r="F75" s="101" t="s">
        <v>1266</v>
      </c>
      <c r="G75" s="101"/>
      <c r="H75" s="84"/>
      <c r="I75" s="86">
        <v>37</v>
      </c>
      <c r="J75" s="101" t="s">
        <v>1295</v>
      </c>
      <c r="K75" s="101"/>
      <c r="L75" s="101"/>
      <c r="M75" s="101" t="s">
        <v>1266</v>
      </c>
      <c r="N75" s="101"/>
      <c r="O75" s="84"/>
    </row>
    <row r="76" spans="1:15" ht="14.5" customHeight="1">
      <c r="A76" s="84"/>
      <c r="B76" s="86">
        <v>26</v>
      </c>
      <c r="C76" s="101" t="s">
        <v>1296</v>
      </c>
      <c r="D76" s="101"/>
      <c r="E76" s="101"/>
      <c r="F76" s="101" t="s">
        <v>1271</v>
      </c>
      <c r="G76" s="101"/>
      <c r="H76" s="84"/>
      <c r="I76" s="86">
        <v>38</v>
      </c>
      <c r="J76" s="101" t="s">
        <v>1297</v>
      </c>
      <c r="K76" s="101"/>
      <c r="L76" s="101"/>
      <c r="M76" s="101" t="s">
        <v>1271</v>
      </c>
      <c r="N76" s="101"/>
      <c r="O76" s="84"/>
    </row>
    <row r="77" spans="1:15" ht="14.5" customHeight="1">
      <c r="A77" s="84"/>
      <c r="B77" s="86">
        <v>27</v>
      </c>
      <c r="C77" s="101" t="s">
        <v>1298</v>
      </c>
      <c r="D77" s="101"/>
      <c r="E77" s="101"/>
      <c r="F77" s="101" t="s">
        <v>1271</v>
      </c>
      <c r="G77" s="101"/>
      <c r="H77" s="84"/>
      <c r="I77" s="86">
        <v>39</v>
      </c>
      <c r="J77" s="101" t="s">
        <v>1299</v>
      </c>
      <c r="K77" s="101"/>
      <c r="L77" s="101"/>
      <c r="M77" s="101" t="s">
        <v>1271</v>
      </c>
      <c r="N77" s="101"/>
      <c r="O77" s="84"/>
    </row>
    <row r="78" spans="1:15" ht="14.5" customHeight="1">
      <c r="A78" s="84"/>
      <c r="B78" s="86">
        <v>28</v>
      </c>
      <c r="C78" s="101" t="s">
        <v>1300</v>
      </c>
      <c r="D78" s="101"/>
      <c r="E78" s="101"/>
      <c r="F78" s="101" t="s">
        <v>1271</v>
      </c>
      <c r="G78" s="101"/>
      <c r="H78" s="84"/>
      <c r="I78" s="86">
        <v>40</v>
      </c>
      <c r="J78" s="101" t="s">
        <v>1301</v>
      </c>
      <c r="K78" s="101"/>
      <c r="L78" s="101"/>
      <c r="M78" s="101" t="s">
        <v>1271</v>
      </c>
      <c r="N78" s="101"/>
      <c r="O78" s="84"/>
    </row>
    <row r="79" spans="1:15" ht="14.5" customHeight="1">
      <c r="A79" s="84"/>
      <c r="B79" s="86">
        <v>29</v>
      </c>
      <c r="C79" s="101" t="s">
        <v>1302</v>
      </c>
      <c r="D79" s="101"/>
      <c r="E79" s="101"/>
      <c r="F79" s="101" t="s">
        <v>1271</v>
      </c>
      <c r="G79" s="101"/>
      <c r="H79" s="84"/>
      <c r="I79" s="86">
        <v>41</v>
      </c>
      <c r="J79" s="101" t="s">
        <v>1303</v>
      </c>
      <c r="K79" s="101"/>
      <c r="L79" s="101"/>
      <c r="M79" s="101" t="s">
        <v>1271</v>
      </c>
      <c r="N79" s="101"/>
      <c r="O79" s="84"/>
    </row>
    <row r="80" spans="1:15" ht="14.5" customHeight="1">
      <c r="A80" s="84"/>
      <c r="B80" s="86">
        <v>30</v>
      </c>
      <c r="C80" s="101" t="s">
        <v>1304</v>
      </c>
      <c r="D80" s="101"/>
      <c r="E80" s="101"/>
      <c r="F80" s="101" t="s">
        <v>1271</v>
      </c>
      <c r="G80" s="101"/>
      <c r="H80" s="84"/>
      <c r="I80" s="86">
        <v>42</v>
      </c>
      <c r="J80" s="101" t="s">
        <v>1305</v>
      </c>
      <c r="K80" s="101"/>
      <c r="L80" s="101"/>
      <c r="M80" s="101" t="s">
        <v>1271</v>
      </c>
      <c r="N80" s="101"/>
      <c r="O80" s="84"/>
    </row>
    <row r="81" spans="1:15" ht="14.5" customHeight="1">
      <c r="A81" s="84"/>
      <c r="B81" s="86">
        <v>31</v>
      </c>
      <c r="C81" s="101" t="s">
        <v>1306</v>
      </c>
      <c r="D81" s="101"/>
      <c r="E81" s="101"/>
      <c r="F81" s="101" t="s">
        <v>1271</v>
      </c>
      <c r="G81" s="101"/>
      <c r="H81" s="84"/>
      <c r="I81" s="86">
        <v>43</v>
      </c>
      <c r="J81" s="101" t="s">
        <v>1307</v>
      </c>
      <c r="K81" s="101"/>
      <c r="L81" s="101"/>
      <c r="M81" s="101" t="s">
        <v>1271</v>
      </c>
      <c r="N81" s="101"/>
      <c r="O81" s="84"/>
    </row>
    <row r="82" spans="1:15" ht="14.5" customHeight="1">
      <c r="A82" s="84"/>
      <c r="B82" s="86">
        <v>32</v>
      </c>
      <c r="C82" s="101" t="s">
        <v>1308</v>
      </c>
      <c r="D82" s="101"/>
      <c r="E82" s="101"/>
      <c r="F82" s="101" t="s">
        <v>1284</v>
      </c>
      <c r="G82" s="101"/>
      <c r="H82" s="84"/>
      <c r="I82" s="86">
        <v>44</v>
      </c>
      <c r="J82" s="101" t="s">
        <v>1309</v>
      </c>
      <c r="K82" s="101"/>
      <c r="L82" s="101"/>
      <c r="M82" s="101" t="s">
        <v>1271</v>
      </c>
      <c r="N82" s="101"/>
      <c r="O82" s="84"/>
    </row>
    <row r="83" spans="1:15" ht="14.5" customHeight="1">
      <c r="A83" s="84"/>
      <c r="B83" s="86">
        <v>33</v>
      </c>
      <c r="C83" s="101" t="s">
        <v>1310</v>
      </c>
      <c r="D83" s="101"/>
      <c r="E83" s="101"/>
      <c r="F83" s="101" t="s">
        <v>1284</v>
      </c>
      <c r="G83" s="101"/>
      <c r="H83" s="84"/>
      <c r="I83" s="86">
        <v>45</v>
      </c>
      <c r="J83" s="101" t="s">
        <v>1311</v>
      </c>
      <c r="K83" s="101"/>
      <c r="L83" s="101"/>
      <c r="M83" s="101" t="s">
        <v>1284</v>
      </c>
      <c r="N83" s="101"/>
      <c r="O83" s="84"/>
    </row>
    <row r="84" spans="1:15" ht="14.5" customHeight="1">
      <c r="A84" s="84"/>
      <c r="B84" s="86">
        <v>34</v>
      </c>
      <c r="C84" s="101" t="s">
        <v>1312</v>
      </c>
      <c r="D84" s="101"/>
      <c r="E84" s="101"/>
      <c r="F84" s="101" t="s">
        <v>1284</v>
      </c>
      <c r="G84" s="101"/>
      <c r="H84" s="84"/>
      <c r="I84" s="86">
        <v>46</v>
      </c>
      <c r="J84" s="101" t="s">
        <v>1313</v>
      </c>
      <c r="K84" s="101"/>
      <c r="L84" s="101"/>
      <c r="M84" s="101" t="s">
        <v>1284</v>
      </c>
      <c r="N84" s="101"/>
      <c r="O84" s="84"/>
    </row>
    <row r="85" spans="1:15" ht="14.5" customHeight="1">
      <c r="A85" s="84"/>
      <c r="B85" s="86">
        <v>35</v>
      </c>
      <c r="C85" s="101" t="s">
        <v>1314</v>
      </c>
      <c r="D85" s="101"/>
      <c r="E85" s="101"/>
      <c r="F85" s="101" t="s">
        <v>1284</v>
      </c>
      <c r="G85" s="101"/>
      <c r="H85" s="84"/>
      <c r="I85" s="86">
        <v>47</v>
      </c>
      <c r="J85" s="101" t="s">
        <v>1315</v>
      </c>
      <c r="K85" s="101"/>
      <c r="L85" s="101"/>
      <c r="M85" s="101" t="s">
        <v>1284</v>
      </c>
      <c r="N85" s="101"/>
      <c r="O85" s="84"/>
    </row>
    <row r="86" spans="1:15" ht="14.5" customHeight="1">
      <c r="A86" s="84"/>
      <c r="B86" s="86">
        <v>36</v>
      </c>
      <c r="C86" s="101" t="s">
        <v>1316</v>
      </c>
      <c r="D86" s="101"/>
      <c r="E86" s="101"/>
      <c r="F86" s="101" t="s">
        <v>1284</v>
      </c>
      <c r="G86" s="101"/>
      <c r="H86" s="84"/>
      <c r="I86" s="86">
        <v>48</v>
      </c>
      <c r="J86" s="101" t="s">
        <v>1317</v>
      </c>
      <c r="K86" s="101"/>
      <c r="L86" s="101"/>
      <c r="M86" s="101" t="s">
        <v>1284</v>
      </c>
      <c r="N86" s="101"/>
      <c r="O86" s="84"/>
    </row>
    <row r="87" spans="1:15" ht="14.5" customHeight="1">
      <c r="A87" s="84"/>
      <c r="B87" s="84"/>
      <c r="C87" s="84"/>
      <c r="D87" s="84"/>
      <c r="E87" s="84"/>
      <c r="F87" s="84"/>
      <c r="G87" s="84"/>
      <c r="H87" s="84"/>
      <c r="I87" s="86">
        <v>49</v>
      </c>
      <c r="J87" s="101" t="s">
        <v>1318</v>
      </c>
      <c r="K87" s="101"/>
      <c r="L87" s="101"/>
      <c r="M87" s="101" t="s">
        <v>1284</v>
      </c>
      <c r="N87" s="101"/>
      <c r="O87" s="84"/>
    </row>
    <row r="88" spans="1:15" ht="14.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</row>
    <row r="89" spans="1:15" ht="14.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</row>
    <row r="90" spans="1:15" ht="14.5" customHeight="1"/>
    <row r="91" spans="1:15" ht="14.5" customHeight="1"/>
    <row r="92" spans="1:15" ht="14.5" customHeight="1"/>
    <row r="93" spans="1:15" ht="14.5" customHeight="1"/>
    <row r="94" spans="1:15" ht="14.5" customHeight="1"/>
    <row r="95" spans="1:15" ht="14.5" customHeight="1"/>
    <row r="96" spans="1:15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  <row r="118" ht="14.5" customHeight="1"/>
    <row r="119" ht="14.5" customHeight="1"/>
    <row r="120" ht="14.5" customHeight="1"/>
    <row r="121" ht="14.5" customHeight="1"/>
    <row r="122" ht="14.5" customHeight="1"/>
    <row r="123" ht="14.5" customHeight="1"/>
    <row r="124" ht="14.5" customHeight="1"/>
    <row r="125" ht="14.5" customHeight="1"/>
    <row r="126" ht="14.5" customHeight="1"/>
    <row r="127" ht="14.5" customHeight="1"/>
    <row r="128" ht="14.5" customHeight="1"/>
  </sheetData>
  <mergeCells count="112">
    <mergeCell ref="J87:L87"/>
    <mergeCell ref="M87:N87"/>
    <mergeCell ref="C85:E85"/>
    <mergeCell ref="F85:G85"/>
    <mergeCell ref="J85:L85"/>
    <mergeCell ref="M85:N85"/>
    <mergeCell ref="C86:E86"/>
    <mergeCell ref="F86:G86"/>
    <mergeCell ref="J86:L86"/>
    <mergeCell ref="M86:N86"/>
    <mergeCell ref="C83:E83"/>
    <mergeCell ref="F83:G83"/>
    <mergeCell ref="J83:L83"/>
    <mergeCell ref="M83:N83"/>
    <mergeCell ref="C84:E84"/>
    <mergeCell ref="F84:G84"/>
    <mergeCell ref="J84:L84"/>
    <mergeCell ref="M84:N84"/>
    <mergeCell ref="C81:E81"/>
    <mergeCell ref="F81:G81"/>
    <mergeCell ref="J81:L81"/>
    <mergeCell ref="M81:N81"/>
    <mergeCell ref="C82:E82"/>
    <mergeCell ref="F82:G82"/>
    <mergeCell ref="J82:L82"/>
    <mergeCell ref="M82:N82"/>
    <mergeCell ref="C79:E79"/>
    <mergeCell ref="F79:G79"/>
    <mergeCell ref="J79:L79"/>
    <mergeCell ref="M79:N79"/>
    <mergeCell ref="C80:E80"/>
    <mergeCell ref="F80:G80"/>
    <mergeCell ref="J80:L80"/>
    <mergeCell ref="M80:N80"/>
    <mergeCell ref="C77:E77"/>
    <mergeCell ref="F77:G77"/>
    <mergeCell ref="J77:L77"/>
    <mergeCell ref="M77:N77"/>
    <mergeCell ref="C78:E78"/>
    <mergeCell ref="F78:G78"/>
    <mergeCell ref="J78:L78"/>
    <mergeCell ref="M78:N78"/>
    <mergeCell ref="C75:E75"/>
    <mergeCell ref="F75:G75"/>
    <mergeCell ref="J75:L75"/>
    <mergeCell ref="M75:N75"/>
    <mergeCell ref="C76:E76"/>
    <mergeCell ref="F76:G76"/>
    <mergeCell ref="J76:L76"/>
    <mergeCell ref="M76:N76"/>
    <mergeCell ref="C72:E72"/>
    <mergeCell ref="F72:G72"/>
    <mergeCell ref="J72:L72"/>
    <mergeCell ref="M72:N72"/>
    <mergeCell ref="C74:E74"/>
    <mergeCell ref="F74:G74"/>
    <mergeCell ref="J74:L74"/>
    <mergeCell ref="M74:N74"/>
    <mergeCell ref="C70:E70"/>
    <mergeCell ref="F70:G70"/>
    <mergeCell ref="J70:L70"/>
    <mergeCell ref="M70:N70"/>
    <mergeCell ref="C71:E71"/>
    <mergeCell ref="F71:G71"/>
    <mergeCell ref="J71:L71"/>
    <mergeCell ref="M71:N71"/>
    <mergeCell ref="C68:E68"/>
    <mergeCell ref="F68:G68"/>
    <mergeCell ref="J68:L68"/>
    <mergeCell ref="M68:N68"/>
    <mergeCell ref="C69:E69"/>
    <mergeCell ref="F69:G69"/>
    <mergeCell ref="J69:L69"/>
    <mergeCell ref="M69:N69"/>
    <mergeCell ref="C66:E66"/>
    <mergeCell ref="F66:G66"/>
    <mergeCell ref="J66:L66"/>
    <mergeCell ref="M66:N66"/>
    <mergeCell ref="C67:E67"/>
    <mergeCell ref="F67:G67"/>
    <mergeCell ref="J67:L67"/>
    <mergeCell ref="M67:N67"/>
    <mergeCell ref="C64:E64"/>
    <mergeCell ref="F64:G64"/>
    <mergeCell ref="J64:L64"/>
    <mergeCell ref="M64:N64"/>
    <mergeCell ref="C65:E65"/>
    <mergeCell ref="F65:G65"/>
    <mergeCell ref="J65:L65"/>
    <mergeCell ref="M65:N65"/>
    <mergeCell ref="C63:E63"/>
    <mergeCell ref="F63:G63"/>
    <mergeCell ref="J63:L63"/>
    <mergeCell ref="M63:N63"/>
    <mergeCell ref="C60:E60"/>
    <mergeCell ref="F60:G60"/>
    <mergeCell ref="J60:L60"/>
    <mergeCell ref="M60:N60"/>
    <mergeCell ref="C61:E61"/>
    <mergeCell ref="F61:G61"/>
    <mergeCell ref="J61:L61"/>
    <mergeCell ref="M61:N61"/>
    <mergeCell ref="A1:S1"/>
    <mergeCell ref="C2:F2"/>
    <mergeCell ref="G2:J2"/>
    <mergeCell ref="K2:N2"/>
    <mergeCell ref="O2:R2"/>
    <mergeCell ref="A59:O59"/>
    <mergeCell ref="C62:E62"/>
    <mergeCell ref="F62:G62"/>
    <mergeCell ref="J62:L62"/>
    <mergeCell ref="M62:N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3F7A-0D4D-44C5-AD21-9BC5796ABB59}">
  <dimension ref="B2:F185"/>
  <sheetViews>
    <sheetView rightToLeft="1" workbookViewId="0">
      <selection activeCell="G1" sqref="G1:G1048576"/>
    </sheetView>
  </sheetViews>
  <sheetFormatPr defaultRowHeight="14"/>
  <sheetData>
    <row r="2" spans="2:6">
      <c r="B2" t="s">
        <v>1110</v>
      </c>
      <c r="C2" t="s">
        <v>1111</v>
      </c>
      <c r="D2">
        <v>1</v>
      </c>
      <c r="E2" t="s">
        <v>1112</v>
      </c>
      <c r="F2">
        <v>5</v>
      </c>
    </row>
    <row r="3" spans="2:6">
      <c r="B3" t="s">
        <v>1113</v>
      </c>
      <c r="C3" t="s">
        <v>1114</v>
      </c>
      <c r="D3">
        <v>1</v>
      </c>
      <c r="E3" t="s">
        <v>1115</v>
      </c>
      <c r="F3">
        <v>5</v>
      </c>
    </row>
    <row r="4" spans="2:6">
      <c r="B4" t="s">
        <v>1116</v>
      </c>
      <c r="C4" t="s">
        <v>1114</v>
      </c>
      <c r="D4">
        <v>1</v>
      </c>
      <c r="E4" t="s">
        <v>1115</v>
      </c>
      <c r="F4">
        <v>5</v>
      </c>
    </row>
    <row r="5" spans="2:6">
      <c r="B5" t="s">
        <v>1117</v>
      </c>
      <c r="C5" t="s">
        <v>1118</v>
      </c>
      <c r="D5">
        <v>1</v>
      </c>
      <c r="E5" t="s">
        <v>1119</v>
      </c>
      <c r="F5">
        <v>5</v>
      </c>
    </row>
    <row r="6" spans="2:6">
      <c r="B6" t="s">
        <v>1120</v>
      </c>
      <c r="C6" t="s">
        <v>1114</v>
      </c>
      <c r="D6">
        <v>1</v>
      </c>
      <c r="E6" t="s">
        <v>1115</v>
      </c>
      <c r="F6">
        <v>5</v>
      </c>
    </row>
    <row r="7" spans="2:6">
      <c r="B7" t="s">
        <v>1110</v>
      </c>
      <c r="C7" t="s">
        <v>1114</v>
      </c>
      <c r="D7">
        <v>1</v>
      </c>
      <c r="E7" t="s">
        <v>1115</v>
      </c>
      <c r="F7">
        <v>5</v>
      </c>
    </row>
    <row r="8" spans="2:6">
      <c r="B8" t="s">
        <v>1116</v>
      </c>
      <c r="C8" t="s">
        <v>1121</v>
      </c>
      <c r="D8">
        <v>1</v>
      </c>
      <c r="E8" t="s">
        <v>1122</v>
      </c>
      <c r="F8">
        <v>5</v>
      </c>
    </row>
    <row r="9" spans="2:6">
      <c r="B9" t="s">
        <v>1117</v>
      </c>
      <c r="C9" t="s">
        <v>1121</v>
      </c>
      <c r="D9">
        <v>1</v>
      </c>
      <c r="E9" t="s">
        <v>1122</v>
      </c>
      <c r="F9">
        <v>5</v>
      </c>
    </row>
    <row r="10" spans="2:6">
      <c r="B10" t="s">
        <v>1117</v>
      </c>
      <c r="C10" t="s">
        <v>1123</v>
      </c>
      <c r="D10">
        <v>1</v>
      </c>
      <c r="E10" t="s">
        <v>1124</v>
      </c>
      <c r="F10">
        <v>5</v>
      </c>
    </row>
    <row r="11" spans="2:6">
      <c r="B11" t="s">
        <v>1125</v>
      </c>
      <c r="C11" t="s">
        <v>1126</v>
      </c>
      <c r="D11">
        <v>1</v>
      </c>
      <c r="E11" t="s">
        <v>1127</v>
      </c>
      <c r="F11">
        <v>5</v>
      </c>
    </row>
    <row r="12" spans="2:6">
      <c r="B12" t="s">
        <v>1120</v>
      </c>
      <c r="C12" t="s">
        <v>1126</v>
      </c>
      <c r="D12">
        <v>1</v>
      </c>
      <c r="E12" t="s">
        <v>1127</v>
      </c>
      <c r="F12">
        <v>5</v>
      </c>
    </row>
    <row r="13" spans="2:6">
      <c r="B13" t="s">
        <v>1128</v>
      </c>
      <c r="C13" t="s">
        <v>1126</v>
      </c>
      <c r="D13">
        <v>1</v>
      </c>
      <c r="E13" t="s">
        <v>1127</v>
      </c>
      <c r="F13">
        <v>5</v>
      </c>
    </row>
    <row r="14" spans="2:6">
      <c r="B14" t="s">
        <v>1110</v>
      </c>
      <c r="C14" t="s">
        <v>1126</v>
      </c>
      <c r="D14">
        <v>1</v>
      </c>
      <c r="E14" t="s">
        <v>1127</v>
      </c>
      <c r="F14">
        <v>5</v>
      </c>
    </row>
    <row r="15" spans="2:6">
      <c r="B15" t="s">
        <v>1120</v>
      </c>
      <c r="C15" t="s">
        <v>1129</v>
      </c>
      <c r="D15">
        <v>2</v>
      </c>
      <c r="E15" t="s">
        <v>1130</v>
      </c>
      <c r="F15">
        <v>6</v>
      </c>
    </row>
    <row r="16" spans="2:6">
      <c r="B16" t="s">
        <v>1128</v>
      </c>
      <c r="C16" t="s">
        <v>1111</v>
      </c>
      <c r="D16">
        <v>1</v>
      </c>
      <c r="E16" t="s">
        <v>1112</v>
      </c>
      <c r="F16">
        <v>6</v>
      </c>
    </row>
    <row r="17" spans="2:6">
      <c r="B17" t="s">
        <v>1128</v>
      </c>
      <c r="C17" t="s">
        <v>1129</v>
      </c>
      <c r="D17">
        <v>3</v>
      </c>
      <c r="E17" t="s">
        <v>1131</v>
      </c>
      <c r="F17">
        <v>6</v>
      </c>
    </row>
    <row r="18" spans="2:6">
      <c r="B18" t="s">
        <v>1110</v>
      </c>
      <c r="C18" t="s">
        <v>1129</v>
      </c>
      <c r="D18">
        <v>1</v>
      </c>
      <c r="E18" t="s">
        <v>1132</v>
      </c>
      <c r="F18">
        <v>6</v>
      </c>
    </row>
    <row r="19" spans="2:6">
      <c r="B19" t="s">
        <v>1113</v>
      </c>
      <c r="C19" t="s">
        <v>1133</v>
      </c>
      <c r="D19">
        <v>1</v>
      </c>
      <c r="E19" t="s">
        <v>1134</v>
      </c>
      <c r="F19">
        <v>6</v>
      </c>
    </row>
    <row r="20" spans="2:6">
      <c r="B20" t="s">
        <v>1113</v>
      </c>
      <c r="C20" t="s">
        <v>1126</v>
      </c>
      <c r="D20">
        <v>1</v>
      </c>
      <c r="E20" t="s">
        <v>1127</v>
      </c>
      <c r="F20">
        <v>6</v>
      </c>
    </row>
    <row r="21" spans="2:6">
      <c r="B21" t="s">
        <v>1113</v>
      </c>
      <c r="C21" t="s">
        <v>1121</v>
      </c>
      <c r="D21">
        <v>1</v>
      </c>
      <c r="E21" t="s">
        <v>1122</v>
      </c>
      <c r="F21">
        <v>6</v>
      </c>
    </row>
    <row r="22" spans="2:6">
      <c r="B22" t="s">
        <v>1116</v>
      </c>
      <c r="C22" t="s">
        <v>1129</v>
      </c>
      <c r="D22">
        <v>2</v>
      </c>
      <c r="E22" t="s">
        <v>1135</v>
      </c>
      <c r="F22">
        <v>6</v>
      </c>
    </row>
    <row r="23" spans="2:6">
      <c r="B23" t="s">
        <v>1116</v>
      </c>
      <c r="C23" t="s">
        <v>1136</v>
      </c>
      <c r="D23">
        <v>2</v>
      </c>
      <c r="E23" t="s">
        <v>1137</v>
      </c>
      <c r="F23">
        <v>6</v>
      </c>
    </row>
    <row r="24" spans="2:6">
      <c r="B24" t="s">
        <v>1117</v>
      </c>
      <c r="C24" t="s">
        <v>1126</v>
      </c>
      <c r="D24">
        <v>1</v>
      </c>
      <c r="E24" t="s">
        <v>1127</v>
      </c>
      <c r="F24">
        <v>6</v>
      </c>
    </row>
    <row r="25" spans="2:6">
      <c r="B25" t="s">
        <v>1117</v>
      </c>
      <c r="C25" t="s">
        <v>1114</v>
      </c>
      <c r="D25">
        <v>1</v>
      </c>
      <c r="E25" t="s">
        <v>1115</v>
      </c>
      <c r="F25">
        <v>6</v>
      </c>
    </row>
    <row r="26" spans="2:6">
      <c r="B26" t="s">
        <v>1128</v>
      </c>
      <c r="C26" t="s">
        <v>1138</v>
      </c>
      <c r="D26">
        <v>2</v>
      </c>
      <c r="E26" t="s">
        <v>1139</v>
      </c>
      <c r="F26">
        <v>7</v>
      </c>
    </row>
    <row r="27" spans="2:6">
      <c r="B27" t="s">
        <v>1128</v>
      </c>
      <c r="C27" t="s">
        <v>1140</v>
      </c>
      <c r="D27">
        <v>1</v>
      </c>
      <c r="E27" t="s">
        <v>1141</v>
      </c>
      <c r="F27">
        <v>7</v>
      </c>
    </row>
    <row r="28" spans="2:6">
      <c r="B28" t="s">
        <v>1110</v>
      </c>
      <c r="C28" t="s">
        <v>1133</v>
      </c>
      <c r="D28">
        <v>1</v>
      </c>
      <c r="E28" t="s">
        <v>1134</v>
      </c>
      <c r="F28">
        <v>7</v>
      </c>
    </row>
    <row r="29" spans="2:6">
      <c r="B29" t="s">
        <v>1110</v>
      </c>
      <c r="C29" t="s">
        <v>1118</v>
      </c>
      <c r="D29">
        <v>2</v>
      </c>
      <c r="E29" t="s">
        <v>1142</v>
      </c>
      <c r="F29">
        <v>7</v>
      </c>
    </row>
    <row r="30" spans="2:6">
      <c r="B30" t="s">
        <v>1113</v>
      </c>
      <c r="C30" t="s">
        <v>1143</v>
      </c>
      <c r="D30">
        <v>1</v>
      </c>
      <c r="E30" t="s">
        <v>1144</v>
      </c>
      <c r="F30">
        <v>7</v>
      </c>
    </row>
    <row r="31" spans="2:6">
      <c r="B31" t="s">
        <v>1113</v>
      </c>
      <c r="C31" t="s">
        <v>1145</v>
      </c>
      <c r="D31">
        <v>1</v>
      </c>
      <c r="E31" t="s">
        <v>1146</v>
      </c>
      <c r="F31">
        <v>7</v>
      </c>
    </row>
    <row r="32" spans="2:6">
      <c r="B32" t="s">
        <v>1116</v>
      </c>
      <c r="C32" t="s">
        <v>1133</v>
      </c>
      <c r="D32">
        <v>1</v>
      </c>
      <c r="E32" t="s">
        <v>1134</v>
      </c>
      <c r="F32">
        <v>7</v>
      </c>
    </row>
    <row r="33" spans="2:6">
      <c r="B33" t="s">
        <v>1116</v>
      </c>
      <c r="C33" t="s">
        <v>1143</v>
      </c>
      <c r="D33">
        <v>1</v>
      </c>
      <c r="E33" t="s">
        <v>1144</v>
      </c>
      <c r="F33">
        <v>7</v>
      </c>
    </row>
    <row r="34" spans="2:6">
      <c r="B34" t="s">
        <v>1116</v>
      </c>
      <c r="C34" t="s">
        <v>1126</v>
      </c>
      <c r="D34">
        <v>1</v>
      </c>
      <c r="E34" t="s">
        <v>1127</v>
      </c>
      <c r="F34">
        <v>7</v>
      </c>
    </row>
    <row r="35" spans="2:6">
      <c r="B35" t="s">
        <v>1117</v>
      </c>
      <c r="C35" t="s">
        <v>1143</v>
      </c>
      <c r="D35">
        <v>1</v>
      </c>
      <c r="E35" t="s">
        <v>1144</v>
      </c>
      <c r="F35">
        <v>7</v>
      </c>
    </row>
    <row r="36" spans="2:6">
      <c r="B36" t="s">
        <v>1117</v>
      </c>
      <c r="C36" t="s">
        <v>1129</v>
      </c>
      <c r="D36">
        <v>3</v>
      </c>
      <c r="E36" t="s">
        <v>1131</v>
      </c>
      <c r="F36">
        <v>7</v>
      </c>
    </row>
    <row r="37" spans="2:6">
      <c r="B37" t="s">
        <v>1125</v>
      </c>
      <c r="C37" t="s">
        <v>1147</v>
      </c>
      <c r="D37">
        <v>1</v>
      </c>
      <c r="E37" t="s">
        <v>1148</v>
      </c>
      <c r="F37">
        <v>8</v>
      </c>
    </row>
    <row r="38" spans="2:6">
      <c r="B38" t="s">
        <v>1120</v>
      </c>
      <c r="C38" t="s">
        <v>1149</v>
      </c>
      <c r="D38">
        <v>2</v>
      </c>
      <c r="E38" t="s">
        <v>1150</v>
      </c>
      <c r="F38">
        <v>8</v>
      </c>
    </row>
    <row r="39" spans="2:6">
      <c r="B39" t="s">
        <v>1120</v>
      </c>
      <c r="C39" t="s">
        <v>1143</v>
      </c>
      <c r="D39">
        <v>1</v>
      </c>
      <c r="E39" t="s">
        <v>1144</v>
      </c>
      <c r="F39">
        <v>8</v>
      </c>
    </row>
    <row r="40" spans="2:6">
      <c r="B40" t="s">
        <v>1120</v>
      </c>
      <c r="C40" t="s">
        <v>1111</v>
      </c>
      <c r="D40">
        <v>1</v>
      </c>
      <c r="E40" t="s">
        <v>1112</v>
      </c>
      <c r="F40">
        <v>8</v>
      </c>
    </row>
    <row r="41" spans="2:6">
      <c r="B41" t="s">
        <v>1120</v>
      </c>
      <c r="C41" t="s">
        <v>1147</v>
      </c>
      <c r="D41">
        <v>1</v>
      </c>
      <c r="E41" t="s">
        <v>1148</v>
      </c>
      <c r="F41">
        <v>8</v>
      </c>
    </row>
    <row r="42" spans="2:6">
      <c r="B42" t="s">
        <v>1128</v>
      </c>
      <c r="C42" t="s">
        <v>1151</v>
      </c>
      <c r="D42">
        <v>1</v>
      </c>
      <c r="E42" t="s">
        <v>1152</v>
      </c>
      <c r="F42">
        <v>8</v>
      </c>
    </row>
    <row r="43" spans="2:6">
      <c r="B43" t="s">
        <v>1128</v>
      </c>
      <c r="C43" t="s">
        <v>1133</v>
      </c>
      <c r="D43">
        <v>1</v>
      </c>
      <c r="E43" t="s">
        <v>1134</v>
      </c>
      <c r="F43">
        <v>8</v>
      </c>
    </row>
    <row r="44" spans="2:6">
      <c r="B44" t="s">
        <v>1128</v>
      </c>
      <c r="C44" t="s">
        <v>1143</v>
      </c>
      <c r="D44">
        <v>1</v>
      </c>
      <c r="E44" t="s">
        <v>1144</v>
      </c>
      <c r="F44">
        <v>8</v>
      </c>
    </row>
    <row r="45" spans="2:6">
      <c r="B45" t="s">
        <v>1128</v>
      </c>
      <c r="C45" t="s">
        <v>1118</v>
      </c>
      <c r="D45">
        <v>2</v>
      </c>
      <c r="E45" t="s">
        <v>1142</v>
      </c>
      <c r="F45">
        <v>8</v>
      </c>
    </row>
    <row r="46" spans="2:6">
      <c r="B46" t="s">
        <v>1128</v>
      </c>
      <c r="C46" t="s">
        <v>1153</v>
      </c>
      <c r="D46">
        <v>2</v>
      </c>
      <c r="E46" t="s">
        <v>1154</v>
      </c>
      <c r="F46">
        <v>8</v>
      </c>
    </row>
    <row r="47" spans="2:6">
      <c r="B47" t="s">
        <v>1128</v>
      </c>
      <c r="C47" t="s">
        <v>1147</v>
      </c>
      <c r="D47">
        <v>1</v>
      </c>
      <c r="E47" t="s">
        <v>1148</v>
      </c>
      <c r="F47">
        <v>8</v>
      </c>
    </row>
    <row r="48" spans="2:6">
      <c r="B48" t="s">
        <v>1110</v>
      </c>
      <c r="C48" t="s">
        <v>1143</v>
      </c>
      <c r="D48">
        <v>1</v>
      </c>
      <c r="E48" t="s">
        <v>1144</v>
      </c>
      <c r="F48">
        <v>8</v>
      </c>
    </row>
    <row r="49" spans="2:6">
      <c r="B49" t="s">
        <v>1110</v>
      </c>
      <c r="C49" t="s">
        <v>1138</v>
      </c>
      <c r="D49">
        <v>4</v>
      </c>
      <c r="E49" t="s">
        <v>1155</v>
      </c>
      <c r="F49">
        <v>8</v>
      </c>
    </row>
    <row r="50" spans="2:6">
      <c r="B50" t="s">
        <v>1110</v>
      </c>
      <c r="C50" t="s">
        <v>1140</v>
      </c>
      <c r="D50">
        <v>1</v>
      </c>
      <c r="E50" t="s">
        <v>1141</v>
      </c>
      <c r="F50">
        <v>8</v>
      </c>
    </row>
    <row r="51" spans="2:6">
      <c r="B51" t="s">
        <v>1110</v>
      </c>
      <c r="C51" t="s">
        <v>1147</v>
      </c>
      <c r="D51">
        <v>1</v>
      </c>
      <c r="E51" t="s">
        <v>1148</v>
      </c>
      <c r="F51">
        <v>8</v>
      </c>
    </row>
    <row r="52" spans="2:6">
      <c r="B52" t="s">
        <v>1113</v>
      </c>
      <c r="C52" t="s">
        <v>1156</v>
      </c>
      <c r="D52">
        <v>3</v>
      </c>
      <c r="E52" t="s">
        <v>1157</v>
      </c>
      <c r="F52">
        <v>8</v>
      </c>
    </row>
    <row r="53" spans="2:6">
      <c r="B53" t="s">
        <v>1113</v>
      </c>
      <c r="C53" t="s">
        <v>1147</v>
      </c>
      <c r="D53">
        <v>1</v>
      </c>
      <c r="E53" t="s">
        <v>1148</v>
      </c>
      <c r="F53">
        <v>8</v>
      </c>
    </row>
    <row r="54" spans="2:6">
      <c r="B54" t="s">
        <v>1113</v>
      </c>
      <c r="C54" t="s">
        <v>1158</v>
      </c>
      <c r="D54">
        <v>1</v>
      </c>
      <c r="E54" t="s">
        <v>1159</v>
      </c>
      <c r="F54">
        <v>8</v>
      </c>
    </row>
    <row r="55" spans="2:6">
      <c r="B55" t="s">
        <v>1116</v>
      </c>
      <c r="C55" t="s">
        <v>1140</v>
      </c>
      <c r="D55">
        <v>1</v>
      </c>
      <c r="E55" t="s">
        <v>1141</v>
      </c>
      <c r="F55">
        <v>8</v>
      </c>
    </row>
    <row r="56" spans="2:6">
      <c r="B56" t="s">
        <v>1116</v>
      </c>
      <c r="C56" t="s">
        <v>1147</v>
      </c>
      <c r="D56">
        <v>1</v>
      </c>
      <c r="E56" t="s">
        <v>1148</v>
      </c>
      <c r="F56">
        <v>8</v>
      </c>
    </row>
    <row r="57" spans="2:6">
      <c r="B57" t="s">
        <v>1117</v>
      </c>
      <c r="C57" t="s">
        <v>1138</v>
      </c>
      <c r="D57">
        <v>4</v>
      </c>
      <c r="E57" t="s">
        <v>1155</v>
      </c>
      <c r="F57">
        <v>8</v>
      </c>
    </row>
    <row r="58" spans="2:6">
      <c r="B58" t="s">
        <v>1117</v>
      </c>
      <c r="C58" t="s">
        <v>1160</v>
      </c>
      <c r="D58">
        <v>1</v>
      </c>
      <c r="E58" t="s">
        <v>1161</v>
      </c>
      <c r="F58">
        <v>8</v>
      </c>
    </row>
    <row r="59" spans="2:6">
      <c r="B59" t="s">
        <v>1117</v>
      </c>
      <c r="C59" t="s">
        <v>1147</v>
      </c>
      <c r="D59">
        <v>1</v>
      </c>
      <c r="E59" t="s">
        <v>1148</v>
      </c>
      <c r="F59">
        <v>8</v>
      </c>
    </row>
    <row r="60" spans="2:6">
      <c r="B60" t="s">
        <v>1125</v>
      </c>
      <c r="C60" t="s">
        <v>1151</v>
      </c>
      <c r="D60">
        <v>1</v>
      </c>
      <c r="E60" t="s">
        <v>1152</v>
      </c>
      <c r="F60">
        <v>9</v>
      </c>
    </row>
    <row r="61" spans="2:6">
      <c r="B61" t="s">
        <v>1125</v>
      </c>
      <c r="C61" t="s">
        <v>1143</v>
      </c>
      <c r="D61">
        <v>1</v>
      </c>
      <c r="E61" t="s">
        <v>1144</v>
      </c>
      <c r="F61">
        <v>9</v>
      </c>
    </row>
    <row r="62" spans="2:6">
      <c r="B62" t="s">
        <v>1120</v>
      </c>
      <c r="C62" t="s">
        <v>1151</v>
      </c>
      <c r="D62">
        <v>1</v>
      </c>
      <c r="E62" t="s">
        <v>1152</v>
      </c>
      <c r="F62">
        <v>9</v>
      </c>
    </row>
    <row r="63" spans="2:6">
      <c r="B63" t="s">
        <v>1120</v>
      </c>
      <c r="C63" t="s">
        <v>1153</v>
      </c>
      <c r="D63">
        <v>2</v>
      </c>
      <c r="E63" t="s">
        <v>1154</v>
      </c>
      <c r="F63">
        <v>9</v>
      </c>
    </row>
    <row r="64" spans="2:6">
      <c r="B64" t="s">
        <v>1110</v>
      </c>
      <c r="C64" t="s">
        <v>1151</v>
      </c>
      <c r="D64">
        <v>1</v>
      </c>
      <c r="E64" t="s">
        <v>1152</v>
      </c>
      <c r="F64">
        <v>9</v>
      </c>
    </row>
    <row r="65" spans="2:6">
      <c r="B65" t="s">
        <v>1113</v>
      </c>
      <c r="C65" t="s">
        <v>1162</v>
      </c>
      <c r="D65">
        <v>1</v>
      </c>
      <c r="E65" t="s">
        <v>1163</v>
      </c>
      <c r="F65">
        <v>9</v>
      </c>
    </row>
    <row r="66" spans="2:6">
      <c r="B66" t="s">
        <v>1113</v>
      </c>
      <c r="C66" t="s">
        <v>1140</v>
      </c>
      <c r="D66">
        <v>1</v>
      </c>
      <c r="E66" t="s">
        <v>1141</v>
      </c>
      <c r="F66">
        <v>9</v>
      </c>
    </row>
    <row r="67" spans="2:6">
      <c r="B67" t="s">
        <v>1113</v>
      </c>
      <c r="C67" t="s">
        <v>1164</v>
      </c>
      <c r="D67">
        <v>1</v>
      </c>
      <c r="E67" t="s">
        <v>1165</v>
      </c>
      <c r="F67">
        <v>9</v>
      </c>
    </row>
    <row r="68" spans="2:6">
      <c r="B68" t="s">
        <v>1116</v>
      </c>
      <c r="C68" t="s">
        <v>1166</v>
      </c>
      <c r="D68">
        <v>4</v>
      </c>
      <c r="E68" t="s">
        <v>1167</v>
      </c>
      <c r="F68">
        <v>9</v>
      </c>
    </row>
    <row r="69" spans="2:6">
      <c r="B69" t="s">
        <v>1116</v>
      </c>
      <c r="C69" t="s">
        <v>1158</v>
      </c>
      <c r="D69">
        <v>1</v>
      </c>
      <c r="E69" t="s">
        <v>1159</v>
      </c>
      <c r="F69">
        <v>9</v>
      </c>
    </row>
    <row r="70" spans="2:6">
      <c r="B70" t="s">
        <v>1117</v>
      </c>
      <c r="C70" t="s">
        <v>1158</v>
      </c>
      <c r="D70">
        <v>1</v>
      </c>
      <c r="E70" t="s">
        <v>1159</v>
      </c>
      <c r="F70">
        <v>9</v>
      </c>
    </row>
    <row r="71" spans="2:6">
      <c r="B71" t="s">
        <v>1125</v>
      </c>
      <c r="C71" t="s">
        <v>1153</v>
      </c>
      <c r="D71">
        <v>2</v>
      </c>
      <c r="E71" t="s">
        <v>1154</v>
      </c>
      <c r="F71">
        <v>10</v>
      </c>
    </row>
    <row r="72" spans="2:6">
      <c r="B72" t="s">
        <v>1125</v>
      </c>
      <c r="C72" t="s">
        <v>1118</v>
      </c>
      <c r="D72">
        <v>2</v>
      </c>
      <c r="E72" t="s">
        <v>1142</v>
      </c>
      <c r="F72">
        <v>10</v>
      </c>
    </row>
    <row r="73" spans="2:6">
      <c r="B73" t="s">
        <v>1125</v>
      </c>
      <c r="C73" t="s">
        <v>1136</v>
      </c>
      <c r="D73">
        <v>2</v>
      </c>
      <c r="E73" t="s">
        <v>1137</v>
      </c>
      <c r="F73">
        <v>10</v>
      </c>
    </row>
    <row r="74" spans="2:6">
      <c r="B74" t="s">
        <v>1125</v>
      </c>
      <c r="C74" t="s">
        <v>1140</v>
      </c>
      <c r="D74">
        <v>1</v>
      </c>
      <c r="E74" t="s">
        <v>1141</v>
      </c>
      <c r="F74">
        <v>10</v>
      </c>
    </row>
    <row r="75" spans="2:6">
      <c r="B75" t="s">
        <v>1125</v>
      </c>
      <c r="C75" t="s">
        <v>1164</v>
      </c>
      <c r="D75">
        <v>1</v>
      </c>
      <c r="E75" t="s">
        <v>1165</v>
      </c>
      <c r="F75">
        <v>10</v>
      </c>
    </row>
    <row r="76" spans="2:6">
      <c r="B76" t="s">
        <v>1125</v>
      </c>
      <c r="C76" t="s">
        <v>1158</v>
      </c>
      <c r="D76">
        <v>1</v>
      </c>
      <c r="E76" t="s">
        <v>1159</v>
      </c>
      <c r="F76">
        <v>10</v>
      </c>
    </row>
    <row r="77" spans="2:6">
      <c r="B77" t="s">
        <v>1120</v>
      </c>
      <c r="C77" t="s">
        <v>1164</v>
      </c>
      <c r="D77">
        <v>1</v>
      </c>
      <c r="E77" t="s">
        <v>1165</v>
      </c>
      <c r="F77">
        <v>10</v>
      </c>
    </row>
    <row r="78" spans="2:6">
      <c r="B78" t="s">
        <v>1120</v>
      </c>
      <c r="C78" t="s">
        <v>1158</v>
      </c>
      <c r="D78">
        <v>1</v>
      </c>
      <c r="E78" t="s">
        <v>1159</v>
      </c>
      <c r="F78">
        <v>10</v>
      </c>
    </row>
    <row r="79" spans="2:6">
      <c r="B79" t="s">
        <v>1128</v>
      </c>
      <c r="C79" t="s">
        <v>1136</v>
      </c>
      <c r="D79">
        <v>2</v>
      </c>
      <c r="E79" t="s">
        <v>1137</v>
      </c>
      <c r="F79">
        <v>10</v>
      </c>
    </row>
    <row r="80" spans="2:6">
      <c r="B80" t="s">
        <v>1128</v>
      </c>
      <c r="C80" t="s">
        <v>1166</v>
      </c>
      <c r="D80">
        <v>4</v>
      </c>
      <c r="E80" t="s">
        <v>1167</v>
      </c>
      <c r="F80">
        <v>10</v>
      </c>
    </row>
    <row r="81" spans="2:6">
      <c r="B81" t="s">
        <v>1128</v>
      </c>
      <c r="C81" t="s">
        <v>1145</v>
      </c>
      <c r="D81">
        <v>1</v>
      </c>
      <c r="E81" t="s">
        <v>1146</v>
      </c>
      <c r="F81">
        <v>10</v>
      </c>
    </row>
    <row r="82" spans="2:6">
      <c r="B82" t="s">
        <v>1128</v>
      </c>
      <c r="C82" t="s">
        <v>1164</v>
      </c>
      <c r="D82">
        <v>1</v>
      </c>
      <c r="E82" t="s">
        <v>1165</v>
      </c>
      <c r="F82">
        <v>10</v>
      </c>
    </row>
    <row r="83" spans="2:6">
      <c r="B83" t="s">
        <v>1128</v>
      </c>
      <c r="C83" t="s">
        <v>1158</v>
      </c>
      <c r="D83">
        <v>1</v>
      </c>
      <c r="E83" t="s">
        <v>1159</v>
      </c>
      <c r="F83">
        <v>10</v>
      </c>
    </row>
    <row r="84" spans="2:6">
      <c r="B84" t="s">
        <v>1110</v>
      </c>
      <c r="C84" t="s">
        <v>1145</v>
      </c>
      <c r="D84">
        <v>2</v>
      </c>
      <c r="E84" t="s">
        <v>1168</v>
      </c>
      <c r="F84">
        <v>10</v>
      </c>
    </row>
    <row r="85" spans="2:6">
      <c r="B85" t="s">
        <v>1110</v>
      </c>
      <c r="C85" t="s">
        <v>1158</v>
      </c>
      <c r="D85">
        <v>1</v>
      </c>
      <c r="E85" t="s">
        <v>1159</v>
      </c>
      <c r="F85">
        <v>10</v>
      </c>
    </row>
    <row r="86" spans="2:6">
      <c r="B86" t="s">
        <v>1110</v>
      </c>
      <c r="C86" t="s">
        <v>1164</v>
      </c>
      <c r="D86">
        <v>1</v>
      </c>
      <c r="E86" t="s">
        <v>1165</v>
      </c>
      <c r="F86">
        <v>10</v>
      </c>
    </row>
    <row r="87" spans="2:6">
      <c r="B87" t="s">
        <v>1116</v>
      </c>
      <c r="C87" t="s">
        <v>1145</v>
      </c>
      <c r="D87">
        <v>1</v>
      </c>
      <c r="E87" t="s">
        <v>1146</v>
      </c>
      <c r="F87">
        <v>10</v>
      </c>
    </row>
    <row r="88" spans="2:6">
      <c r="B88" t="s">
        <v>1116</v>
      </c>
      <c r="C88" t="s">
        <v>1164</v>
      </c>
      <c r="D88">
        <v>1</v>
      </c>
      <c r="E88" t="s">
        <v>1165</v>
      </c>
      <c r="F88">
        <v>10</v>
      </c>
    </row>
    <row r="89" spans="2:6">
      <c r="B89" t="s">
        <v>1117</v>
      </c>
      <c r="C89" t="s">
        <v>1164</v>
      </c>
      <c r="D89">
        <v>1</v>
      </c>
      <c r="E89" t="s">
        <v>1165</v>
      </c>
      <c r="F89">
        <v>10</v>
      </c>
    </row>
    <row r="90" spans="2:6">
      <c r="B90" t="s">
        <v>1125</v>
      </c>
      <c r="C90" t="s">
        <v>1138</v>
      </c>
      <c r="D90">
        <v>4</v>
      </c>
      <c r="E90" t="s">
        <v>1155</v>
      </c>
      <c r="F90">
        <v>11</v>
      </c>
    </row>
    <row r="91" spans="2:6">
      <c r="B91" t="s">
        <v>1125</v>
      </c>
      <c r="C91" t="s">
        <v>1169</v>
      </c>
      <c r="D91">
        <v>2</v>
      </c>
      <c r="E91" t="s">
        <v>1170</v>
      </c>
      <c r="F91">
        <v>11</v>
      </c>
    </row>
    <row r="92" spans="2:6">
      <c r="B92" t="s">
        <v>1120</v>
      </c>
      <c r="C92" t="s">
        <v>1138</v>
      </c>
      <c r="D92">
        <v>4</v>
      </c>
      <c r="E92" t="s">
        <v>1155</v>
      </c>
      <c r="F92">
        <v>11</v>
      </c>
    </row>
    <row r="93" spans="2:6">
      <c r="B93" t="s">
        <v>1120</v>
      </c>
      <c r="C93" t="s">
        <v>1140</v>
      </c>
      <c r="D93">
        <v>1</v>
      </c>
      <c r="E93" t="s">
        <v>1141</v>
      </c>
      <c r="F93">
        <v>11</v>
      </c>
    </row>
    <row r="94" spans="2:6">
      <c r="B94" t="s">
        <v>1110</v>
      </c>
      <c r="C94" t="s">
        <v>1153</v>
      </c>
      <c r="D94">
        <v>2</v>
      </c>
      <c r="E94" t="s">
        <v>1154</v>
      </c>
      <c r="F94">
        <v>11</v>
      </c>
    </row>
    <row r="95" spans="2:6">
      <c r="B95" t="s">
        <v>1110</v>
      </c>
      <c r="C95" t="s">
        <v>1160</v>
      </c>
      <c r="D95">
        <v>1</v>
      </c>
      <c r="E95" t="s">
        <v>1161</v>
      </c>
      <c r="F95">
        <v>11</v>
      </c>
    </row>
    <row r="96" spans="2:6">
      <c r="B96" t="s">
        <v>1113</v>
      </c>
      <c r="C96" t="s">
        <v>1171</v>
      </c>
      <c r="D96">
        <v>1</v>
      </c>
      <c r="E96" t="s">
        <v>1172</v>
      </c>
      <c r="F96">
        <v>11</v>
      </c>
    </row>
    <row r="97" spans="2:6">
      <c r="B97" t="s">
        <v>1117</v>
      </c>
      <c r="C97" t="s">
        <v>1136</v>
      </c>
      <c r="D97">
        <v>2</v>
      </c>
      <c r="E97" t="s">
        <v>1137</v>
      </c>
      <c r="F97">
        <v>11</v>
      </c>
    </row>
    <row r="98" spans="2:6">
      <c r="B98" t="s">
        <v>1117</v>
      </c>
      <c r="C98" t="s">
        <v>1140</v>
      </c>
      <c r="D98">
        <v>1</v>
      </c>
      <c r="E98" t="s">
        <v>1141</v>
      </c>
      <c r="F98">
        <v>11</v>
      </c>
    </row>
    <row r="99" spans="2:6">
      <c r="B99" t="s">
        <v>1120</v>
      </c>
      <c r="C99" t="s">
        <v>1133</v>
      </c>
      <c r="D99">
        <v>2</v>
      </c>
      <c r="E99" t="s">
        <v>1173</v>
      </c>
      <c r="F99">
        <v>12</v>
      </c>
    </row>
    <row r="100" spans="2:6">
      <c r="B100" t="s">
        <v>1120</v>
      </c>
      <c r="C100" t="s">
        <v>1160</v>
      </c>
      <c r="D100">
        <v>2</v>
      </c>
      <c r="E100" t="s">
        <v>1174</v>
      </c>
      <c r="F100">
        <v>12</v>
      </c>
    </row>
    <row r="101" spans="2:6">
      <c r="B101" t="s">
        <v>1120</v>
      </c>
      <c r="C101" t="s">
        <v>1169</v>
      </c>
      <c r="D101">
        <v>2</v>
      </c>
      <c r="E101" t="s">
        <v>1170</v>
      </c>
      <c r="F101">
        <v>12</v>
      </c>
    </row>
    <row r="102" spans="2:6">
      <c r="B102" t="s">
        <v>1110</v>
      </c>
      <c r="C102" t="s">
        <v>1166</v>
      </c>
      <c r="D102">
        <v>4</v>
      </c>
      <c r="E102" t="s">
        <v>1167</v>
      </c>
      <c r="F102">
        <v>12</v>
      </c>
    </row>
    <row r="103" spans="2:6">
      <c r="B103" t="s">
        <v>1110</v>
      </c>
      <c r="C103" t="s">
        <v>1156</v>
      </c>
      <c r="D103">
        <v>4</v>
      </c>
      <c r="E103" t="s">
        <v>1175</v>
      </c>
      <c r="F103">
        <v>12</v>
      </c>
    </row>
    <row r="104" spans="2:6">
      <c r="B104" t="s">
        <v>1113</v>
      </c>
      <c r="C104" t="s">
        <v>1176</v>
      </c>
      <c r="D104">
        <v>1</v>
      </c>
      <c r="E104" t="s">
        <v>1177</v>
      </c>
      <c r="F104">
        <v>12</v>
      </c>
    </row>
    <row r="105" spans="2:6">
      <c r="B105" t="s">
        <v>1113</v>
      </c>
      <c r="C105" t="s">
        <v>1153</v>
      </c>
      <c r="D105">
        <v>2</v>
      </c>
      <c r="E105" t="s">
        <v>1154</v>
      </c>
      <c r="F105">
        <v>12</v>
      </c>
    </row>
    <row r="106" spans="2:6">
      <c r="B106" t="s">
        <v>1116</v>
      </c>
      <c r="C106" t="s">
        <v>1153</v>
      </c>
      <c r="D106">
        <v>2</v>
      </c>
      <c r="E106" t="s">
        <v>1154</v>
      </c>
      <c r="F106">
        <v>12</v>
      </c>
    </row>
    <row r="107" spans="2:6">
      <c r="B107" t="s">
        <v>1117</v>
      </c>
      <c r="C107" t="s">
        <v>1133</v>
      </c>
      <c r="D107">
        <v>1</v>
      </c>
      <c r="E107" t="s">
        <v>1134</v>
      </c>
      <c r="F107">
        <v>12</v>
      </c>
    </row>
    <row r="108" spans="2:6">
      <c r="B108" t="s">
        <v>1125</v>
      </c>
      <c r="C108" t="s">
        <v>1133</v>
      </c>
      <c r="D108">
        <v>2</v>
      </c>
      <c r="E108" t="s">
        <v>1173</v>
      </c>
      <c r="F108">
        <v>13</v>
      </c>
    </row>
    <row r="109" spans="2:6">
      <c r="B109" t="s">
        <v>1128</v>
      </c>
      <c r="C109" t="s">
        <v>1160</v>
      </c>
      <c r="D109">
        <v>1</v>
      </c>
      <c r="E109" t="s">
        <v>1161</v>
      </c>
      <c r="F109">
        <v>13</v>
      </c>
    </row>
    <row r="110" spans="2:6">
      <c r="B110" t="s">
        <v>1128</v>
      </c>
      <c r="C110" t="s">
        <v>1162</v>
      </c>
      <c r="D110">
        <v>1</v>
      </c>
      <c r="E110" t="s">
        <v>1163</v>
      </c>
      <c r="F110">
        <v>13</v>
      </c>
    </row>
    <row r="111" spans="2:6">
      <c r="B111" t="s">
        <v>1113</v>
      </c>
      <c r="C111" t="s">
        <v>1178</v>
      </c>
      <c r="D111">
        <v>1</v>
      </c>
      <c r="E111" t="s">
        <v>1179</v>
      </c>
      <c r="F111">
        <v>13</v>
      </c>
    </row>
    <row r="112" spans="2:6">
      <c r="B112" t="s">
        <v>1113</v>
      </c>
      <c r="C112" t="s">
        <v>1180</v>
      </c>
      <c r="D112">
        <v>2</v>
      </c>
      <c r="E112" t="s">
        <v>1181</v>
      </c>
      <c r="F112">
        <v>13</v>
      </c>
    </row>
    <row r="113" spans="2:6">
      <c r="B113" t="s">
        <v>1116</v>
      </c>
      <c r="C113" t="s">
        <v>1176</v>
      </c>
      <c r="D113">
        <v>1</v>
      </c>
      <c r="E113" t="s">
        <v>1177</v>
      </c>
      <c r="F113">
        <v>13</v>
      </c>
    </row>
    <row r="114" spans="2:6">
      <c r="B114" t="s">
        <v>1116</v>
      </c>
      <c r="C114" t="s">
        <v>1171</v>
      </c>
      <c r="D114">
        <v>1</v>
      </c>
      <c r="E114" t="s">
        <v>1172</v>
      </c>
      <c r="F114">
        <v>13</v>
      </c>
    </row>
    <row r="115" spans="2:6">
      <c r="B115" t="s">
        <v>1125</v>
      </c>
      <c r="C115" t="s">
        <v>1156</v>
      </c>
      <c r="D115">
        <v>2</v>
      </c>
      <c r="E115" t="s">
        <v>1182</v>
      </c>
      <c r="F115">
        <v>14</v>
      </c>
    </row>
    <row r="116" spans="2:6">
      <c r="B116" t="s">
        <v>1125</v>
      </c>
      <c r="C116" t="s">
        <v>1160</v>
      </c>
      <c r="D116">
        <v>2</v>
      </c>
      <c r="E116" t="s">
        <v>1174</v>
      </c>
      <c r="F116">
        <v>14</v>
      </c>
    </row>
    <row r="117" spans="2:6">
      <c r="B117" t="s">
        <v>1120</v>
      </c>
      <c r="C117" t="s">
        <v>1156</v>
      </c>
      <c r="D117">
        <v>2</v>
      </c>
      <c r="E117" t="s">
        <v>1182</v>
      </c>
      <c r="F117">
        <v>14</v>
      </c>
    </row>
    <row r="118" spans="2:6">
      <c r="B118" t="s">
        <v>1120</v>
      </c>
      <c r="C118" t="s">
        <v>1118</v>
      </c>
      <c r="D118">
        <v>2</v>
      </c>
      <c r="E118" t="s">
        <v>1142</v>
      </c>
      <c r="F118">
        <v>14</v>
      </c>
    </row>
    <row r="119" spans="2:6">
      <c r="B119" t="s">
        <v>1120</v>
      </c>
      <c r="C119" t="s">
        <v>1166</v>
      </c>
      <c r="D119">
        <v>4</v>
      </c>
      <c r="E119" t="s">
        <v>1167</v>
      </c>
      <c r="F119">
        <v>14</v>
      </c>
    </row>
    <row r="120" spans="2:6">
      <c r="B120" t="s">
        <v>1128</v>
      </c>
      <c r="C120" t="s">
        <v>1156</v>
      </c>
      <c r="D120">
        <v>4</v>
      </c>
      <c r="E120" t="s">
        <v>1175</v>
      </c>
      <c r="F120">
        <v>14</v>
      </c>
    </row>
    <row r="121" spans="2:6">
      <c r="B121" t="s">
        <v>1128</v>
      </c>
      <c r="C121" t="s">
        <v>1180</v>
      </c>
      <c r="D121">
        <v>2</v>
      </c>
      <c r="E121" t="s">
        <v>1181</v>
      </c>
      <c r="F121">
        <v>14</v>
      </c>
    </row>
    <row r="122" spans="2:6">
      <c r="B122" t="s">
        <v>1110</v>
      </c>
      <c r="C122" t="s">
        <v>1180</v>
      </c>
      <c r="D122">
        <v>2</v>
      </c>
      <c r="E122" t="s">
        <v>1181</v>
      </c>
      <c r="F122">
        <v>14</v>
      </c>
    </row>
    <row r="123" spans="2:6">
      <c r="B123" t="s">
        <v>1117</v>
      </c>
      <c r="C123" t="s">
        <v>1176</v>
      </c>
      <c r="D123">
        <v>1</v>
      </c>
      <c r="E123" t="s">
        <v>1177</v>
      </c>
      <c r="F123">
        <v>14</v>
      </c>
    </row>
    <row r="124" spans="2:6">
      <c r="B124" t="s">
        <v>1117</v>
      </c>
      <c r="C124" t="s">
        <v>1166</v>
      </c>
      <c r="D124">
        <v>4</v>
      </c>
      <c r="E124" t="s">
        <v>1167</v>
      </c>
      <c r="F124">
        <v>14</v>
      </c>
    </row>
    <row r="125" spans="2:6">
      <c r="B125" t="s">
        <v>1125</v>
      </c>
      <c r="C125" t="s">
        <v>1176</v>
      </c>
      <c r="D125">
        <v>1</v>
      </c>
      <c r="E125" t="s">
        <v>1177</v>
      </c>
      <c r="F125">
        <v>15</v>
      </c>
    </row>
    <row r="126" spans="2:6">
      <c r="B126" t="s">
        <v>1125</v>
      </c>
      <c r="C126" t="s">
        <v>1171</v>
      </c>
      <c r="D126">
        <v>1</v>
      </c>
      <c r="E126" t="s">
        <v>1172</v>
      </c>
      <c r="F126">
        <v>15</v>
      </c>
    </row>
    <row r="127" spans="2:6">
      <c r="B127" t="s">
        <v>1120</v>
      </c>
      <c r="C127" t="s">
        <v>1136</v>
      </c>
      <c r="D127">
        <v>2</v>
      </c>
      <c r="E127" t="s">
        <v>1137</v>
      </c>
      <c r="F127">
        <v>15</v>
      </c>
    </row>
    <row r="128" spans="2:6">
      <c r="B128" t="s">
        <v>1120</v>
      </c>
      <c r="C128" t="s">
        <v>1176</v>
      </c>
      <c r="D128">
        <v>1</v>
      </c>
      <c r="E128" t="s">
        <v>1177</v>
      </c>
      <c r="F128">
        <v>15</v>
      </c>
    </row>
    <row r="129" spans="2:6">
      <c r="B129" t="s">
        <v>1110</v>
      </c>
      <c r="C129" t="s">
        <v>1136</v>
      </c>
      <c r="D129">
        <v>2</v>
      </c>
      <c r="E129" t="s">
        <v>1137</v>
      </c>
      <c r="F129">
        <v>15</v>
      </c>
    </row>
    <row r="130" spans="2:6">
      <c r="B130" t="s">
        <v>1110</v>
      </c>
      <c r="C130" t="s">
        <v>1176</v>
      </c>
      <c r="D130">
        <v>1</v>
      </c>
      <c r="E130" t="s">
        <v>1177</v>
      </c>
      <c r="F130">
        <v>15</v>
      </c>
    </row>
    <row r="131" spans="2:6">
      <c r="B131" t="s">
        <v>1113</v>
      </c>
      <c r="C131" t="s">
        <v>1183</v>
      </c>
      <c r="D131">
        <v>1</v>
      </c>
      <c r="E131" t="s">
        <v>1184</v>
      </c>
      <c r="F131">
        <v>15</v>
      </c>
    </row>
    <row r="132" spans="2:6">
      <c r="B132" t="s">
        <v>1116</v>
      </c>
      <c r="C132" t="s">
        <v>1180</v>
      </c>
      <c r="D132">
        <v>2</v>
      </c>
      <c r="E132" t="s">
        <v>1181</v>
      </c>
      <c r="F132">
        <v>15</v>
      </c>
    </row>
    <row r="133" spans="2:6">
      <c r="B133" t="s">
        <v>1117</v>
      </c>
      <c r="C133" t="s">
        <v>1145</v>
      </c>
      <c r="D133">
        <v>2</v>
      </c>
      <c r="E133" t="s">
        <v>1168</v>
      </c>
      <c r="F133">
        <v>15</v>
      </c>
    </row>
    <row r="134" spans="2:6">
      <c r="B134" t="s">
        <v>1117</v>
      </c>
      <c r="C134" t="s">
        <v>1153</v>
      </c>
      <c r="D134">
        <v>2</v>
      </c>
      <c r="E134" t="s">
        <v>1154</v>
      </c>
      <c r="F134">
        <v>15</v>
      </c>
    </row>
    <row r="135" spans="2:6">
      <c r="B135" t="s">
        <v>1117</v>
      </c>
      <c r="C135" t="s">
        <v>1171</v>
      </c>
      <c r="D135">
        <v>1</v>
      </c>
      <c r="E135" t="s">
        <v>1172</v>
      </c>
      <c r="F135">
        <v>15</v>
      </c>
    </row>
    <row r="136" spans="2:6">
      <c r="B136" t="s">
        <v>1125</v>
      </c>
      <c r="C136" t="s">
        <v>1166</v>
      </c>
      <c r="D136">
        <v>4</v>
      </c>
      <c r="E136" t="s">
        <v>1167</v>
      </c>
      <c r="F136">
        <v>16</v>
      </c>
    </row>
    <row r="137" spans="2:6">
      <c r="B137" t="s">
        <v>1125</v>
      </c>
      <c r="C137" t="s">
        <v>1145</v>
      </c>
      <c r="D137">
        <v>2</v>
      </c>
      <c r="E137" t="s">
        <v>1168</v>
      </c>
      <c r="F137">
        <v>16</v>
      </c>
    </row>
    <row r="138" spans="2:6">
      <c r="B138" t="s">
        <v>1125</v>
      </c>
      <c r="C138" t="s">
        <v>1180</v>
      </c>
      <c r="D138">
        <v>2</v>
      </c>
      <c r="E138" t="s">
        <v>1181</v>
      </c>
      <c r="F138">
        <v>16</v>
      </c>
    </row>
    <row r="139" spans="2:6">
      <c r="B139" t="s">
        <v>1120</v>
      </c>
      <c r="C139" t="s">
        <v>1171</v>
      </c>
      <c r="D139">
        <v>1</v>
      </c>
      <c r="E139" t="s">
        <v>1172</v>
      </c>
      <c r="F139">
        <v>16</v>
      </c>
    </row>
    <row r="140" spans="2:6">
      <c r="B140" t="s">
        <v>1120</v>
      </c>
      <c r="C140" t="s">
        <v>1180</v>
      </c>
      <c r="D140">
        <v>2</v>
      </c>
      <c r="E140" t="s">
        <v>1181</v>
      </c>
      <c r="F140">
        <v>16</v>
      </c>
    </row>
    <row r="141" spans="2:6">
      <c r="B141" t="s">
        <v>1128</v>
      </c>
      <c r="C141" t="s">
        <v>1176</v>
      </c>
      <c r="D141">
        <v>1</v>
      </c>
      <c r="E141" t="s">
        <v>1177</v>
      </c>
      <c r="F141">
        <v>16</v>
      </c>
    </row>
    <row r="142" spans="2:6">
      <c r="B142" t="s">
        <v>1128</v>
      </c>
      <c r="C142" t="s">
        <v>1171</v>
      </c>
      <c r="D142">
        <v>1</v>
      </c>
      <c r="E142" t="s">
        <v>1172</v>
      </c>
      <c r="F142">
        <v>16</v>
      </c>
    </row>
    <row r="143" spans="2:6">
      <c r="B143" t="s">
        <v>1110</v>
      </c>
      <c r="C143" t="s">
        <v>1162</v>
      </c>
      <c r="D143">
        <v>1</v>
      </c>
      <c r="E143" t="s">
        <v>1163</v>
      </c>
      <c r="F143">
        <v>16</v>
      </c>
    </row>
    <row r="144" spans="2:6">
      <c r="B144" t="s">
        <v>1113</v>
      </c>
      <c r="C144" t="s">
        <v>1185</v>
      </c>
      <c r="D144">
        <v>1</v>
      </c>
      <c r="E144" t="s">
        <v>1186</v>
      </c>
      <c r="F144">
        <v>16</v>
      </c>
    </row>
    <row r="145" spans="2:6">
      <c r="B145" t="s">
        <v>1116</v>
      </c>
      <c r="C145" t="s">
        <v>1162</v>
      </c>
      <c r="D145">
        <v>1</v>
      </c>
      <c r="E145" t="s">
        <v>1163</v>
      </c>
      <c r="F145">
        <v>16</v>
      </c>
    </row>
    <row r="146" spans="2:6">
      <c r="B146" t="s">
        <v>1116</v>
      </c>
      <c r="C146" t="s">
        <v>1156</v>
      </c>
      <c r="D146">
        <v>4</v>
      </c>
      <c r="E146" t="s">
        <v>1175</v>
      </c>
      <c r="F146">
        <v>16</v>
      </c>
    </row>
    <row r="147" spans="2:6">
      <c r="B147" t="s">
        <v>1117</v>
      </c>
      <c r="C147" t="s">
        <v>1180</v>
      </c>
      <c r="D147">
        <v>2</v>
      </c>
      <c r="E147" t="s">
        <v>1181</v>
      </c>
      <c r="F147">
        <v>16</v>
      </c>
    </row>
    <row r="148" spans="2:6">
      <c r="B148" t="s">
        <v>1128</v>
      </c>
      <c r="C148" t="s">
        <v>1185</v>
      </c>
      <c r="D148">
        <v>1</v>
      </c>
      <c r="E148" t="s">
        <v>1186</v>
      </c>
      <c r="F148">
        <v>17</v>
      </c>
    </row>
    <row r="149" spans="2:6">
      <c r="B149" t="s">
        <v>1110</v>
      </c>
      <c r="C149" t="s">
        <v>1171</v>
      </c>
      <c r="D149">
        <v>1</v>
      </c>
      <c r="E149" t="s">
        <v>1172</v>
      </c>
      <c r="F149">
        <v>17</v>
      </c>
    </row>
    <row r="150" spans="2:6">
      <c r="B150" t="s">
        <v>1113</v>
      </c>
      <c r="C150" t="s">
        <v>1187</v>
      </c>
      <c r="D150">
        <v>1</v>
      </c>
      <c r="E150" t="s">
        <v>1188</v>
      </c>
      <c r="F150">
        <v>17</v>
      </c>
    </row>
    <row r="151" spans="2:6">
      <c r="B151" t="s">
        <v>1116</v>
      </c>
      <c r="C151" t="s">
        <v>1185</v>
      </c>
      <c r="D151">
        <v>1</v>
      </c>
      <c r="E151" t="s">
        <v>1186</v>
      </c>
      <c r="F151">
        <v>17</v>
      </c>
    </row>
    <row r="152" spans="2:6">
      <c r="B152" t="s">
        <v>1120</v>
      </c>
      <c r="C152" t="s">
        <v>1145</v>
      </c>
      <c r="D152">
        <v>2</v>
      </c>
      <c r="E152" t="s">
        <v>1168</v>
      </c>
      <c r="F152">
        <v>18</v>
      </c>
    </row>
    <row r="153" spans="2:6">
      <c r="B153" t="s">
        <v>1116</v>
      </c>
      <c r="C153" t="s">
        <v>1178</v>
      </c>
      <c r="D153">
        <v>1</v>
      </c>
      <c r="E153" t="s">
        <v>1179</v>
      </c>
      <c r="F153">
        <v>18</v>
      </c>
    </row>
    <row r="154" spans="2:6">
      <c r="B154" t="s">
        <v>1110</v>
      </c>
      <c r="C154" t="s">
        <v>1185</v>
      </c>
      <c r="D154">
        <v>1</v>
      </c>
      <c r="E154" t="s">
        <v>1186</v>
      </c>
      <c r="F154">
        <v>19</v>
      </c>
    </row>
    <row r="155" spans="2:6">
      <c r="B155" t="s">
        <v>1117</v>
      </c>
      <c r="C155" t="s">
        <v>1185</v>
      </c>
      <c r="D155">
        <v>1</v>
      </c>
      <c r="E155" t="s">
        <v>1186</v>
      </c>
      <c r="F155">
        <v>19</v>
      </c>
    </row>
    <row r="156" spans="2:6">
      <c r="B156" t="s">
        <v>1125</v>
      </c>
      <c r="C156" t="s">
        <v>1185</v>
      </c>
      <c r="D156">
        <v>1</v>
      </c>
      <c r="E156" t="s">
        <v>1186</v>
      </c>
      <c r="F156">
        <v>21</v>
      </c>
    </row>
    <row r="157" spans="2:6">
      <c r="B157" t="s">
        <v>1116</v>
      </c>
      <c r="C157" t="s">
        <v>1183</v>
      </c>
      <c r="D157">
        <v>1</v>
      </c>
      <c r="E157" t="s">
        <v>1184</v>
      </c>
      <c r="F157">
        <v>21</v>
      </c>
    </row>
    <row r="158" spans="2:6">
      <c r="B158" t="s">
        <v>1120</v>
      </c>
      <c r="C158" t="s">
        <v>1185</v>
      </c>
      <c r="D158">
        <v>1</v>
      </c>
      <c r="E158" t="s">
        <v>1186</v>
      </c>
      <c r="F158">
        <v>22</v>
      </c>
    </row>
    <row r="159" spans="2:6">
      <c r="B159" t="s">
        <v>1113</v>
      </c>
      <c r="C159" t="s">
        <v>1189</v>
      </c>
      <c r="D159">
        <v>1</v>
      </c>
      <c r="E159" t="s">
        <v>1190</v>
      </c>
      <c r="F159">
        <v>22</v>
      </c>
    </row>
    <row r="160" spans="2:6">
      <c r="B160" t="s">
        <v>1125</v>
      </c>
      <c r="C160" t="s">
        <v>1162</v>
      </c>
      <c r="D160">
        <v>1</v>
      </c>
      <c r="E160" t="s">
        <v>1163</v>
      </c>
      <c r="F160">
        <v>23</v>
      </c>
    </row>
    <row r="161" spans="2:6">
      <c r="B161" t="s">
        <v>1128</v>
      </c>
      <c r="C161" t="s">
        <v>1183</v>
      </c>
      <c r="D161">
        <v>2</v>
      </c>
      <c r="E161" t="s">
        <v>1191</v>
      </c>
      <c r="F161">
        <v>24</v>
      </c>
    </row>
    <row r="162" spans="2:6">
      <c r="B162" t="s">
        <v>1120</v>
      </c>
      <c r="C162" t="s">
        <v>1162</v>
      </c>
      <c r="D162">
        <v>1</v>
      </c>
      <c r="E162" t="s">
        <v>1163</v>
      </c>
      <c r="F162">
        <v>25</v>
      </c>
    </row>
    <row r="163" spans="2:6">
      <c r="B163" t="s">
        <v>1117</v>
      </c>
      <c r="C163" t="s">
        <v>1162</v>
      </c>
      <c r="D163">
        <v>1</v>
      </c>
      <c r="E163" t="s">
        <v>1163</v>
      </c>
      <c r="F163">
        <v>25</v>
      </c>
    </row>
    <row r="164" spans="2:6">
      <c r="B164" t="s">
        <v>1110</v>
      </c>
      <c r="C164" t="s">
        <v>1183</v>
      </c>
      <c r="D164">
        <v>2</v>
      </c>
      <c r="E164" t="s">
        <v>1191</v>
      </c>
      <c r="F164">
        <v>26</v>
      </c>
    </row>
    <row r="165" spans="2:6">
      <c r="B165" t="s">
        <v>1125</v>
      </c>
      <c r="C165" t="s">
        <v>1183</v>
      </c>
      <c r="D165">
        <v>2</v>
      </c>
      <c r="E165" t="s">
        <v>1191</v>
      </c>
      <c r="F165">
        <v>27</v>
      </c>
    </row>
    <row r="166" spans="2:6">
      <c r="B166" t="s">
        <v>1120</v>
      </c>
      <c r="C166" t="s">
        <v>1183</v>
      </c>
      <c r="D166">
        <v>2</v>
      </c>
      <c r="E166" t="s">
        <v>1191</v>
      </c>
      <c r="F166">
        <v>27</v>
      </c>
    </row>
    <row r="167" spans="2:6">
      <c r="B167" t="s">
        <v>1110</v>
      </c>
      <c r="C167" t="s">
        <v>1178</v>
      </c>
      <c r="D167">
        <v>1</v>
      </c>
      <c r="E167" t="s">
        <v>1179</v>
      </c>
      <c r="F167">
        <v>28</v>
      </c>
    </row>
    <row r="168" spans="2:6">
      <c r="B168" t="s">
        <v>1117</v>
      </c>
      <c r="C168" t="s">
        <v>1178</v>
      </c>
      <c r="D168">
        <v>1</v>
      </c>
      <c r="E168" t="s">
        <v>1179</v>
      </c>
      <c r="F168">
        <v>28</v>
      </c>
    </row>
    <row r="169" spans="2:6">
      <c r="B169" t="s">
        <v>1120</v>
      </c>
      <c r="C169" t="s">
        <v>1178</v>
      </c>
      <c r="D169">
        <v>1</v>
      </c>
      <c r="E169" t="s">
        <v>1179</v>
      </c>
      <c r="F169">
        <v>29</v>
      </c>
    </row>
    <row r="170" spans="2:6">
      <c r="B170" t="s">
        <v>1128</v>
      </c>
      <c r="C170" t="s">
        <v>1187</v>
      </c>
      <c r="D170">
        <v>1</v>
      </c>
      <c r="E170" t="s">
        <v>1188</v>
      </c>
      <c r="F170">
        <v>29</v>
      </c>
    </row>
    <row r="171" spans="2:6">
      <c r="B171" t="s">
        <v>1117</v>
      </c>
      <c r="C171" t="s">
        <v>1183</v>
      </c>
      <c r="D171">
        <v>2</v>
      </c>
      <c r="E171" t="s">
        <v>1191</v>
      </c>
      <c r="F171">
        <v>29</v>
      </c>
    </row>
    <row r="172" spans="2:6">
      <c r="B172" t="s">
        <v>1116</v>
      </c>
      <c r="C172" t="s">
        <v>1187</v>
      </c>
      <c r="D172">
        <v>1</v>
      </c>
      <c r="E172" t="s">
        <v>1188</v>
      </c>
      <c r="F172">
        <v>30</v>
      </c>
    </row>
    <row r="173" spans="2:6">
      <c r="B173" t="s">
        <v>1116</v>
      </c>
      <c r="C173" t="s">
        <v>1189</v>
      </c>
      <c r="D173">
        <v>1</v>
      </c>
      <c r="E173" t="s">
        <v>1190</v>
      </c>
      <c r="F173">
        <v>31</v>
      </c>
    </row>
    <row r="174" spans="2:6">
      <c r="B174" t="s">
        <v>1117</v>
      </c>
      <c r="C174" t="s">
        <v>1156</v>
      </c>
      <c r="D174">
        <v>4</v>
      </c>
      <c r="E174" t="s">
        <v>1175</v>
      </c>
      <c r="F174">
        <v>31</v>
      </c>
    </row>
    <row r="175" spans="2:6">
      <c r="B175" t="s">
        <v>1128</v>
      </c>
      <c r="C175" t="s">
        <v>1189</v>
      </c>
      <c r="D175">
        <v>1</v>
      </c>
      <c r="E175" t="s">
        <v>1190</v>
      </c>
      <c r="F175">
        <v>34</v>
      </c>
    </row>
    <row r="176" spans="2:6">
      <c r="B176" t="s">
        <v>1128</v>
      </c>
      <c r="C176" t="s">
        <v>1178</v>
      </c>
      <c r="D176">
        <v>1</v>
      </c>
      <c r="E176" t="s">
        <v>1179</v>
      </c>
      <c r="F176">
        <v>34</v>
      </c>
    </row>
    <row r="177" spans="2:6">
      <c r="B177" t="s">
        <v>1125</v>
      </c>
      <c r="C177" t="s">
        <v>1178</v>
      </c>
      <c r="D177">
        <v>1</v>
      </c>
      <c r="E177" t="s">
        <v>1179</v>
      </c>
      <c r="F177">
        <v>35</v>
      </c>
    </row>
    <row r="178" spans="2:6">
      <c r="B178" t="s">
        <v>1110</v>
      </c>
      <c r="C178" t="s">
        <v>1187</v>
      </c>
      <c r="D178">
        <v>1</v>
      </c>
      <c r="E178" t="s">
        <v>1188</v>
      </c>
      <c r="F178">
        <v>38</v>
      </c>
    </row>
    <row r="179" spans="2:6">
      <c r="B179" t="s">
        <v>1110</v>
      </c>
      <c r="C179" t="s">
        <v>1189</v>
      </c>
      <c r="D179">
        <v>1</v>
      </c>
      <c r="E179" t="s">
        <v>1190</v>
      </c>
      <c r="F179">
        <v>39</v>
      </c>
    </row>
    <row r="180" spans="2:6">
      <c r="B180" t="s">
        <v>1117</v>
      </c>
      <c r="C180" t="s">
        <v>1187</v>
      </c>
      <c r="D180">
        <v>1</v>
      </c>
      <c r="E180" t="s">
        <v>1188</v>
      </c>
      <c r="F180">
        <v>40</v>
      </c>
    </row>
    <row r="181" spans="2:6">
      <c r="B181" t="s">
        <v>1125</v>
      </c>
      <c r="C181" t="s">
        <v>1187</v>
      </c>
      <c r="D181">
        <v>1</v>
      </c>
      <c r="E181" t="s">
        <v>1188</v>
      </c>
      <c r="F181">
        <v>48</v>
      </c>
    </row>
    <row r="182" spans="2:6">
      <c r="B182" t="s">
        <v>1120</v>
      </c>
      <c r="C182" t="s">
        <v>1187</v>
      </c>
      <c r="D182">
        <v>1</v>
      </c>
      <c r="E182" t="s">
        <v>1188</v>
      </c>
      <c r="F182">
        <v>49</v>
      </c>
    </row>
    <row r="183" spans="2:6">
      <c r="B183" t="s">
        <v>1117</v>
      </c>
      <c r="C183" t="s">
        <v>1189</v>
      </c>
      <c r="D183">
        <v>1</v>
      </c>
      <c r="E183" t="s">
        <v>1190</v>
      </c>
      <c r="F183">
        <v>49</v>
      </c>
    </row>
    <row r="184" spans="2:6">
      <c r="B184" t="s">
        <v>1125</v>
      </c>
      <c r="C184" t="s">
        <v>1189</v>
      </c>
      <c r="D184">
        <v>1</v>
      </c>
      <c r="E184" t="s">
        <v>1190</v>
      </c>
      <c r="F184">
        <v>52</v>
      </c>
    </row>
    <row r="185" spans="2:6">
      <c r="B185" t="s">
        <v>1120</v>
      </c>
      <c r="C185" t="s">
        <v>1189</v>
      </c>
      <c r="D185">
        <v>1</v>
      </c>
      <c r="E185" t="s">
        <v>1190</v>
      </c>
      <c r="F185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46BB-8270-4AC8-A067-4E0936E10282}">
  <dimension ref="A1:J59"/>
  <sheetViews>
    <sheetView rightToLeft="1" topLeftCell="C1" workbookViewId="0">
      <selection activeCell="L6" sqref="L6:L62"/>
    </sheetView>
  </sheetViews>
  <sheetFormatPr defaultRowHeight="14"/>
  <cols>
    <col min="1" max="1" width="33.33203125" customWidth="1"/>
    <col min="2" max="2" width="15" customWidth="1"/>
    <col min="3" max="3" width="40" customWidth="1"/>
    <col min="6" max="7" width="8.6640625" customWidth="1"/>
    <col min="8" max="9" width="15" customWidth="1"/>
    <col min="10" max="12" width="8.33203125" customWidth="1"/>
  </cols>
  <sheetData>
    <row r="1" spans="1:10" ht="18.5">
      <c r="A1" s="103" t="s">
        <v>74</v>
      </c>
      <c r="B1" s="91"/>
      <c r="C1" s="103"/>
      <c r="D1" s="91"/>
      <c r="E1" s="91"/>
      <c r="F1" s="91"/>
      <c r="G1" s="35"/>
      <c r="H1" s="1"/>
      <c r="I1" s="1"/>
      <c r="J1" s="1"/>
    </row>
    <row r="2" spans="1:10" ht="14.5">
      <c r="A2" s="33"/>
      <c r="B2" s="4"/>
      <c r="C2" s="33"/>
      <c r="D2" s="4"/>
      <c r="E2" s="5"/>
      <c r="F2" s="5"/>
      <c r="G2" s="35"/>
      <c r="H2" s="1"/>
      <c r="I2" s="1"/>
      <c r="J2" s="1"/>
    </row>
    <row r="3" spans="1:10" ht="14.5">
      <c r="A3" s="34" t="s">
        <v>0</v>
      </c>
      <c r="B3" s="9" t="s">
        <v>1</v>
      </c>
      <c r="C3" s="34" t="s">
        <v>2</v>
      </c>
      <c r="D3" s="5"/>
      <c r="E3" s="9" t="s">
        <v>82</v>
      </c>
      <c r="F3" s="9" t="s">
        <v>86</v>
      </c>
      <c r="G3" s="48"/>
      <c r="H3" s="52" t="s">
        <v>948</v>
      </c>
      <c r="I3" s="52" t="s">
        <v>73</v>
      </c>
    </row>
    <row r="4" spans="1:10" ht="14.5">
      <c r="A4" s="15" t="s">
        <v>3</v>
      </c>
      <c r="B4" s="12">
        <v>0.66666666666666663</v>
      </c>
      <c r="C4" s="15" t="s">
        <v>77</v>
      </c>
      <c r="D4" s="5"/>
      <c r="E4" s="3">
        <f>IF(1&lt;=$B$8,1,"")</f>
        <v>1</v>
      </c>
      <c r="F4" s="3" t="str">
        <f>IF(1&gt;$B$8,"",MOD(HOUR($B$4+0*$B$7/1440)-1,12)+1&amp;":"&amp;TEXT(MINUTE($B$4+0*$B$7/1440),"00")&amp;"–"&amp;MOD(HOUR($B$4+0*$B$7/1440+$B$5/1440)-1,12)+1&amp;":"&amp;TEXT(MINUTE($B$4+0*$B$7/1440+$B$5/1440),"00")&amp;IF(HOUR($B$4+0*$B$7/1440)&lt;12," ص"," م"))</f>
        <v>4:00–5:10 م</v>
      </c>
      <c r="G4" s="48"/>
      <c r="H4" s="51">
        <v>1</v>
      </c>
      <c r="I4" s="51">
        <v>5</v>
      </c>
    </row>
    <row r="5" spans="1:10" ht="14.5">
      <c r="A5" s="15" t="s">
        <v>4</v>
      </c>
      <c r="B5" s="10">
        <v>70</v>
      </c>
      <c r="C5" s="15" t="s">
        <v>78</v>
      </c>
      <c r="D5" s="5"/>
      <c r="E5" s="3">
        <f>IF(2&lt;=$B$8,2,"")</f>
        <v>2</v>
      </c>
      <c r="F5" s="3" t="str">
        <f>IF(2&gt;$B$8,"",MOD(HOUR($B$4+1*$B$7/1440)-1,12)+1&amp;":"&amp;TEXT(MINUTE($B$4+1*$B$7/1440),"00")&amp;"–"&amp;MOD(HOUR($B$4+1*$B$7/1440+$B$5/1440)-1,12)+1&amp;":"&amp;TEXT(MINUTE($B$4+1*$B$7/1440+$B$5/1440),"00")&amp;IF(HOUR($B$4+1*$B$7/1440)&lt;12," ص"," م"))</f>
        <v>5:20–6:30 م</v>
      </c>
      <c r="G5" s="48"/>
      <c r="H5" s="51">
        <v>2</v>
      </c>
      <c r="I5" s="51">
        <v>5</v>
      </c>
    </row>
    <row r="6" spans="1:10" ht="14.5">
      <c r="A6" s="15" t="s">
        <v>75</v>
      </c>
      <c r="B6" s="10">
        <v>10</v>
      </c>
      <c r="C6" s="15" t="s">
        <v>79</v>
      </c>
      <c r="D6" s="5"/>
      <c r="E6" s="3">
        <f>IF(3&lt;=$B$8,3,"")</f>
        <v>3</v>
      </c>
      <c r="F6" s="3" t="str">
        <f>IF(3&gt;$B$8,"",MOD(HOUR($B$4+2*$B$7/1440)-1,12)+1&amp;":"&amp;TEXT(MINUTE($B$4+2*$B$7/1440),"00")&amp;"–"&amp;MOD(HOUR($B$4+2*$B$7/1440+$B$5/1440)-1,12)+1&amp;":"&amp;TEXT(MINUTE($B$4+2*$B$7/1440+$B$5/1440),"00")&amp;IF(HOUR($B$4+2*$B$7/1440)&lt;12," ص"," م"))</f>
        <v>6:40–7:50 م</v>
      </c>
      <c r="G6" s="48"/>
      <c r="H6" s="51">
        <v>3</v>
      </c>
      <c r="I6" s="51">
        <v>5</v>
      </c>
    </row>
    <row r="7" spans="1:10" ht="14.5">
      <c r="A7" s="15" t="s">
        <v>5</v>
      </c>
      <c r="B7" s="11">
        <f>B5+B6</f>
        <v>80</v>
      </c>
      <c r="C7" s="15" t="s">
        <v>80</v>
      </c>
      <c r="D7" s="5"/>
      <c r="E7" s="3" t="str">
        <f>IF(4&lt;=$B$8,4,"")</f>
        <v/>
      </c>
      <c r="F7" s="3" t="str">
        <f>IF(4&gt;$B$8,"",MOD(HOUR($B$4+3*$B$7/1440)-1,12)+1&amp;":"&amp;TEXT(MINUTE($B$4+3*$B$7/1440),"00")&amp;"–"&amp;MOD(HOUR($B$4+3*$B$7/1440+$B$5/1440)-1,12)+1&amp;":"&amp;TEXT(MINUTE($B$4+3*$B$7/1440+$B$5/1440),"00")&amp;IF(HOUR($B$4+3*$B$7/1440)&lt;12," ص"," م"))</f>
        <v/>
      </c>
      <c r="G7" s="48"/>
      <c r="H7" s="51">
        <v>4</v>
      </c>
      <c r="I7" s="51">
        <v>6</v>
      </c>
    </row>
    <row r="8" spans="1:10" ht="14.5">
      <c r="A8" s="16" t="s">
        <v>76</v>
      </c>
      <c r="B8" s="19">
        <v>3</v>
      </c>
      <c r="C8" s="16" t="s">
        <v>81</v>
      </c>
      <c r="D8" s="4"/>
      <c r="E8" s="5"/>
      <c r="F8" s="5"/>
      <c r="G8" s="35"/>
      <c r="H8" s="51">
        <v>5</v>
      </c>
      <c r="I8" s="51">
        <v>8</v>
      </c>
    </row>
    <row r="9" spans="1:10" ht="14.5">
      <c r="A9" s="18" t="s">
        <v>688</v>
      </c>
      <c r="B9" s="20">
        <v>2</v>
      </c>
      <c r="C9" s="17" t="s">
        <v>689</v>
      </c>
      <c r="D9" s="4"/>
      <c r="E9" s="4"/>
      <c r="F9" s="4"/>
      <c r="G9" s="35"/>
      <c r="H9" s="51">
        <v>6</v>
      </c>
      <c r="I9" s="51">
        <v>8</v>
      </c>
    </row>
    <row r="10" spans="1:10" ht="14.5">
      <c r="A10" s="21" t="s">
        <v>708</v>
      </c>
      <c r="B10" s="22">
        <v>20</v>
      </c>
      <c r="C10" s="23" t="s">
        <v>709</v>
      </c>
      <c r="D10" s="35"/>
      <c r="E10" s="35"/>
      <c r="F10" s="35"/>
      <c r="G10" s="35"/>
      <c r="H10" s="51">
        <v>7</v>
      </c>
      <c r="I10" s="51">
        <v>8</v>
      </c>
    </row>
    <row r="11" spans="1:10" ht="14.5">
      <c r="A11" s="21" t="s">
        <v>702</v>
      </c>
      <c r="B11" s="22">
        <v>5</v>
      </c>
      <c r="C11" s="23" t="s">
        <v>703</v>
      </c>
      <c r="D11" s="35"/>
      <c r="E11" s="35"/>
      <c r="F11" s="35"/>
      <c r="G11" s="35"/>
      <c r="H11" s="51">
        <v>8</v>
      </c>
      <c r="I11" s="51">
        <v>8</v>
      </c>
    </row>
    <row r="12" spans="1:10" ht="14.5">
      <c r="A12" s="21" t="s">
        <v>704</v>
      </c>
      <c r="B12" s="36">
        <v>22</v>
      </c>
      <c r="C12" s="23" t="s">
        <v>710</v>
      </c>
      <c r="D12" s="35"/>
      <c r="E12" s="35"/>
      <c r="F12" s="35"/>
      <c r="G12" s="35"/>
      <c r="H12" s="51">
        <v>9</v>
      </c>
      <c r="I12" s="51">
        <v>8</v>
      </c>
    </row>
    <row r="13" spans="1:10" ht="14.5">
      <c r="A13" s="21" t="s">
        <v>720</v>
      </c>
      <c r="B13" s="30">
        <v>23</v>
      </c>
      <c r="C13" s="23" t="s">
        <v>721</v>
      </c>
      <c r="D13" s="35"/>
      <c r="E13" s="35"/>
      <c r="F13" s="35"/>
      <c r="G13" s="35"/>
      <c r="H13" s="51">
        <v>10</v>
      </c>
      <c r="I13" s="51">
        <v>9</v>
      </c>
    </row>
    <row r="14" spans="1:10" ht="14.5">
      <c r="A14" s="27" t="s">
        <v>824</v>
      </c>
      <c r="B14" s="30">
        <v>16</v>
      </c>
      <c r="C14" s="23" t="s">
        <v>825</v>
      </c>
      <c r="D14" s="35"/>
      <c r="E14" s="35"/>
      <c r="F14" s="35"/>
      <c r="G14" s="35"/>
      <c r="H14" s="51">
        <v>11</v>
      </c>
      <c r="I14" s="51">
        <v>9</v>
      </c>
    </row>
    <row r="15" spans="1:10" ht="14.5">
      <c r="A15" s="28" t="s">
        <v>713</v>
      </c>
      <c r="B15" s="30"/>
      <c r="C15" s="23"/>
      <c r="D15" s="37"/>
      <c r="E15" s="37"/>
      <c r="F15" s="37"/>
      <c r="G15" s="37"/>
      <c r="H15" s="51">
        <v>12</v>
      </c>
      <c r="I15" s="51">
        <v>9</v>
      </c>
    </row>
    <row r="16" spans="1:10" ht="14.5">
      <c r="A16" s="29" t="s">
        <v>714</v>
      </c>
      <c r="B16" s="38" t="s">
        <v>715</v>
      </c>
      <c r="C16" s="29" t="s">
        <v>365</v>
      </c>
      <c r="D16" s="37"/>
      <c r="E16" s="37"/>
      <c r="F16" s="37"/>
      <c r="G16" s="37"/>
      <c r="H16" s="51">
        <v>13</v>
      </c>
      <c r="I16" s="51">
        <v>9</v>
      </c>
    </row>
    <row r="17" spans="1:9">
      <c r="A17" s="39">
        <v>1</v>
      </c>
      <c r="B17" s="40">
        <v>1</v>
      </c>
      <c r="C17" s="32" t="s">
        <v>716</v>
      </c>
      <c r="D17" s="37"/>
      <c r="E17" s="37"/>
      <c r="F17" s="37"/>
      <c r="G17" s="37"/>
      <c r="H17" s="51">
        <v>14</v>
      </c>
      <c r="I17" s="51">
        <v>10</v>
      </c>
    </row>
    <row r="18" spans="1:9">
      <c r="A18" s="39">
        <v>2</v>
      </c>
      <c r="B18" s="40">
        <v>2</v>
      </c>
      <c r="C18" s="32" t="s">
        <v>717</v>
      </c>
      <c r="D18" s="37"/>
      <c r="E18" s="37"/>
      <c r="F18" s="37"/>
      <c r="G18" s="37"/>
      <c r="H18" s="51">
        <v>15</v>
      </c>
      <c r="I18" s="51">
        <v>10</v>
      </c>
    </row>
    <row r="19" spans="1:9">
      <c r="A19" s="39">
        <v>3</v>
      </c>
      <c r="B19" s="40">
        <v>4</v>
      </c>
      <c r="C19" s="32" t="s">
        <v>718</v>
      </c>
      <c r="D19" s="37"/>
      <c r="E19" s="37"/>
      <c r="F19" s="37"/>
      <c r="G19" s="37"/>
      <c r="H19" s="51">
        <v>16</v>
      </c>
      <c r="I19" s="51">
        <v>10</v>
      </c>
    </row>
    <row r="20" spans="1:9">
      <c r="A20" s="39">
        <v>5</v>
      </c>
      <c r="B20" s="40">
        <v>8</v>
      </c>
      <c r="C20" s="32" t="s">
        <v>719</v>
      </c>
      <c r="D20" s="37"/>
      <c r="E20" s="37"/>
      <c r="F20" s="37"/>
      <c r="G20" s="37"/>
      <c r="H20" s="51">
        <v>17</v>
      </c>
      <c r="I20" s="51">
        <v>10</v>
      </c>
    </row>
    <row r="21" spans="1:9">
      <c r="A21" s="32"/>
      <c r="B21" s="37"/>
      <c r="C21" s="32"/>
      <c r="D21" s="37"/>
      <c r="E21" s="37"/>
      <c r="F21" s="37"/>
      <c r="H21" s="51">
        <v>18</v>
      </c>
      <c r="I21" s="51">
        <v>10</v>
      </c>
    </row>
    <row r="22" spans="1:9">
      <c r="A22" s="32"/>
      <c r="B22" s="37"/>
      <c r="C22" s="32"/>
      <c r="D22" s="37"/>
      <c r="E22" s="37"/>
      <c r="F22" s="37"/>
      <c r="H22" s="51">
        <v>19</v>
      </c>
      <c r="I22" s="51">
        <v>10</v>
      </c>
    </row>
    <row r="23" spans="1:9">
      <c r="A23" s="32"/>
      <c r="B23" s="37"/>
      <c r="C23" s="32"/>
      <c r="D23" s="37"/>
      <c r="E23" s="37"/>
      <c r="F23" s="37"/>
      <c r="H23" s="51">
        <v>20</v>
      </c>
      <c r="I23" s="51">
        <v>10</v>
      </c>
    </row>
    <row r="24" spans="1:9">
      <c r="A24" s="32"/>
      <c r="B24" s="37"/>
      <c r="C24" s="32"/>
      <c r="D24" s="37"/>
      <c r="E24" s="37"/>
      <c r="F24" s="37"/>
      <c r="H24" s="51">
        <v>21</v>
      </c>
      <c r="I24" s="51">
        <v>10</v>
      </c>
    </row>
    <row r="25" spans="1:9">
      <c r="A25" s="32"/>
      <c r="B25" s="37"/>
      <c r="C25" s="32"/>
      <c r="D25" s="37"/>
      <c r="E25" s="37"/>
      <c r="F25" s="37"/>
      <c r="H25" s="51">
        <v>22</v>
      </c>
      <c r="I25" s="51">
        <v>11</v>
      </c>
    </row>
    <row r="26" spans="1:9">
      <c r="H26" s="51">
        <v>23</v>
      </c>
      <c r="I26" s="51">
        <v>11</v>
      </c>
    </row>
    <row r="27" spans="1:9">
      <c r="H27" s="51">
        <v>24</v>
      </c>
      <c r="I27" s="51">
        <v>11</v>
      </c>
    </row>
    <row r="28" spans="1:9">
      <c r="H28" s="51">
        <v>25</v>
      </c>
      <c r="I28" s="51">
        <v>11</v>
      </c>
    </row>
    <row r="29" spans="1:9">
      <c r="H29" s="51">
        <v>26</v>
      </c>
      <c r="I29" s="51">
        <v>12</v>
      </c>
    </row>
    <row r="30" spans="1:9">
      <c r="H30" s="51">
        <v>27</v>
      </c>
      <c r="I30" s="51">
        <v>12</v>
      </c>
    </row>
    <row r="31" spans="1:9">
      <c r="H31" s="51">
        <v>28</v>
      </c>
      <c r="I31" s="51">
        <v>12</v>
      </c>
    </row>
    <row r="32" spans="1:9">
      <c r="H32" s="51">
        <v>29</v>
      </c>
      <c r="I32" s="51">
        <v>13</v>
      </c>
    </row>
    <row r="33" spans="8:9">
      <c r="H33" s="51">
        <v>30</v>
      </c>
      <c r="I33" s="51">
        <v>14</v>
      </c>
    </row>
    <row r="34" spans="8:9">
      <c r="H34" s="51">
        <v>31</v>
      </c>
      <c r="I34" s="51">
        <v>14</v>
      </c>
    </row>
    <row r="35" spans="8:9">
      <c r="H35" s="51">
        <v>32</v>
      </c>
      <c r="I35" s="51">
        <v>14</v>
      </c>
    </row>
    <row r="36" spans="8:9">
      <c r="H36" s="51">
        <v>33</v>
      </c>
      <c r="I36" s="51">
        <v>14</v>
      </c>
    </row>
    <row r="37" spans="8:9">
      <c r="H37" s="51">
        <v>34</v>
      </c>
      <c r="I37" s="51">
        <v>14</v>
      </c>
    </row>
    <row r="38" spans="8:9">
      <c r="H38" s="51">
        <v>35</v>
      </c>
      <c r="I38" s="51">
        <v>15</v>
      </c>
    </row>
    <row r="39" spans="8:9">
      <c r="H39" s="51">
        <v>36</v>
      </c>
      <c r="I39" s="51">
        <v>15</v>
      </c>
    </row>
    <row r="40" spans="8:9">
      <c r="H40" s="51">
        <v>37</v>
      </c>
      <c r="I40" s="51">
        <v>15</v>
      </c>
    </row>
    <row r="41" spans="8:9">
      <c r="H41" s="51">
        <v>38</v>
      </c>
      <c r="I41" s="51">
        <v>15</v>
      </c>
    </row>
    <row r="42" spans="8:9">
      <c r="H42" s="51">
        <v>39</v>
      </c>
      <c r="I42" s="51">
        <v>16</v>
      </c>
    </row>
    <row r="43" spans="8:9">
      <c r="H43" s="51">
        <v>40</v>
      </c>
      <c r="I43" s="51">
        <v>16</v>
      </c>
    </row>
    <row r="44" spans="8:9">
      <c r="H44" s="51">
        <v>41</v>
      </c>
      <c r="I44" s="51">
        <v>16</v>
      </c>
    </row>
    <row r="45" spans="8:9">
      <c r="H45" s="51">
        <v>42</v>
      </c>
      <c r="I45" s="51">
        <v>16</v>
      </c>
    </row>
    <row r="46" spans="8:9">
      <c r="H46" s="51">
        <v>43</v>
      </c>
      <c r="I46" s="51">
        <v>16</v>
      </c>
    </row>
    <row r="47" spans="8:9">
      <c r="H47" s="51">
        <v>44</v>
      </c>
      <c r="I47" s="51">
        <v>18</v>
      </c>
    </row>
    <row r="48" spans="8:9">
      <c r="H48" s="51">
        <v>45</v>
      </c>
      <c r="I48" s="51">
        <v>21</v>
      </c>
    </row>
    <row r="49" spans="8:9">
      <c r="H49" s="51">
        <v>46</v>
      </c>
      <c r="I49" s="51">
        <v>22</v>
      </c>
    </row>
    <row r="50" spans="8:9">
      <c r="H50" s="51">
        <v>47</v>
      </c>
      <c r="I50" s="51">
        <v>23</v>
      </c>
    </row>
    <row r="51" spans="8:9">
      <c r="H51" s="51">
        <v>48</v>
      </c>
      <c r="I51" s="51">
        <v>25</v>
      </c>
    </row>
    <row r="52" spans="8:9">
      <c r="H52" s="51">
        <v>49</v>
      </c>
      <c r="I52" s="51">
        <v>27</v>
      </c>
    </row>
    <row r="53" spans="8:9">
      <c r="H53" s="51">
        <v>50</v>
      </c>
      <c r="I53" s="51">
        <v>27</v>
      </c>
    </row>
    <row r="54" spans="8:9">
      <c r="H54" s="51">
        <v>51</v>
      </c>
      <c r="I54" s="51">
        <v>29</v>
      </c>
    </row>
    <row r="55" spans="8:9">
      <c r="H55" s="51">
        <v>52</v>
      </c>
      <c r="I55" s="51">
        <v>35</v>
      </c>
    </row>
    <row r="56" spans="8:9">
      <c r="H56" s="51">
        <v>53</v>
      </c>
      <c r="I56" s="51">
        <v>48</v>
      </c>
    </row>
    <row r="57" spans="8:9">
      <c r="H57" s="51">
        <v>54</v>
      </c>
      <c r="I57" s="51">
        <v>49</v>
      </c>
    </row>
    <row r="58" spans="8:9">
      <c r="H58" s="51">
        <v>55</v>
      </c>
      <c r="I58" s="51">
        <v>52</v>
      </c>
    </row>
    <row r="59" spans="8:9">
      <c r="H59" s="51">
        <v>56</v>
      </c>
      <c r="I59" s="51">
        <v>56</v>
      </c>
    </row>
  </sheetData>
  <mergeCells count="1">
    <mergeCell ref="A1:F1"/>
  </mergeCells>
  <dataValidations count="1">
    <dataValidation type="whole" allowBlank="1" showInputMessage="1" showErrorMessage="1" errorTitle="قيمة غير مسموحة" error="عدد الفترات المسموح 1 إلى 3. زيادته إلى 4 تتطلب إعادة بناء جداول الأيام لإضافة فترة رابعة." promptTitle="أقصى عدد فترات" prompt="من 1 إلى 3. الجداول الحالية مبنية على 3 فترات كحد أقصى." sqref="B8" xr:uid="{3DC0E994-5968-4775-AE32-1F5ECDBD9075}">
      <formula1>1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143E-625A-42E5-A70E-6EA3D34CFC2F}">
  <dimension ref="A1:R61"/>
  <sheetViews>
    <sheetView rightToLeft="1" zoomScale="85" zoomScaleNormal="85" workbookViewId="0">
      <pane xSplit="2" ySplit="3" topLeftCell="C29" activePane="bottomRight" state="frozen"/>
      <selection pane="topRight" activeCell="C1" sqref="C1"/>
      <selection pane="bottomLeft" activeCell="A4" sqref="A4"/>
      <selection pane="bottomRight" activeCell="F57" sqref="F57"/>
    </sheetView>
  </sheetViews>
  <sheetFormatPr defaultRowHeight="14"/>
  <cols>
    <col min="1" max="1" width="45.33203125" style="1" bestFit="1" customWidth="1"/>
    <col min="2" max="2" width="11.08203125" style="1" bestFit="1" customWidth="1"/>
    <col min="3" max="3" width="21.58203125" style="1" bestFit="1" customWidth="1"/>
    <col min="4" max="4" width="16.9140625" style="1" bestFit="1" customWidth="1"/>
    <col min="5" max="5" width="24.33203125" style="1" bestFit="1" customWidth="1"/>
    <col min="6" max="6" width="24.25" style="1" bestFit="1" customWidth="1"/>
    <col min="7" max="7" width="7.83203125" style="1" bestFit="1" customWidth="1"/>
    <col min="8" max="8" width="8" style="1" bestFit="1" customWidth="1"/>
    <col min="9" max="9" width="18.6640625" style="1" bestFit="1" customWidth="1"/>
    <col min="10" max="10" width="8.1640625" style="1" bestFit="1" customWidth="1"/>
    <col min="11" max="11" width="8.08203125" style="1" bestFit="1" customWidth="1"/>
    <col min="12" max="12" width="15.6640625" style="1" bestFit="1" customWidth="1"/>
    <col min="13" max="13" width="14.83203125" style="1" bestFit="1" customWidth="1"/>
    <col min="14" max="14" width="18.58203125" style="1" bestFit="1" customWidth="1"/>
    <col min="15" max="15" width="34.75" style="1" bestFit="1" customWidth="1"/>
    <col min="16" max="16" width="16.5" style="1" bestFit="1" customWidth="1"/>
    <col min="17" max="17" width="8.6640625" style="1"/>
    <col min="18" max="18" width="23.33203125" style="1" customWidth="1"/>
    <col min="19" max="16384" width="8.6640625" style="1"/>
  </cols>
  <sheetData>
    <row r="1" spans="1:18" ht="18.5">
      <c r="A1" s="103" t="s">
        <v>526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4"/>
      <c r="O1" s="104"/>
      <c r="P1" s="48"/>
    </row>
    <row r="2" spans="1:18" ht="14.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8"/>
      <c r="O2" s="48"/>
      <c r="P2" s="48"/>
    </row>
    <row r="3" spans="1:18" ht="56">
      <c r="A3" s="2" t="s">
        <v>73</v>
      </c>
      <c r="B3" s="2" t="s">
        <v>363</v>
      </c>
      <c r="C3" s="6" t="s">
        <v>475</v>
      </c>
      <c r="D3" s="24" t="s">
        <v>705</v>
      </c>
      <c r="E3" s="24" t="s">
        <v>706</v>
      </c>
      <c r="F3" s="2" t="s">
        <v>365</v>
      </c>
      <c r="G3" s="2" t="s">
        <v>366</v>
      </c>
      <c r="H3" s="2" t="s">
        <v>367</v>
      </c>
      <c r="I3" s="2" t="s">
        <v>722</v>
      </c>
      <c r="J3" s="2" t="s">
        <v>476</v>
      </c>
      <c r="K3" s="2" t="s">
        <v>477</v>
      </c>
      <c r="L3" s="2" t="s">
        <v>480</v>
      </c>
      <c r="M3" s="2" t="s">
        <v>478</v>
      </c>
      <c r="N3" s="25" t="s">
        <v>707</v>
      </c>
      <c r="O3" s="25" t="s">
        <v>723</v>
      </c>
      <c r="P3" s="25" t="s">
        <v>830</v>
      </c>
      <c r="Q3" s="53" t="s">
        <v>946</v>
      </c>
      <c r="R3" s="25" t="s">
        <v>1105</v>
      </c>
    </row>
    <row r="4" spans="1:18" ht="15" customHeight="1">
      <c r="A4" s="8">
        <v>5</v>
      </c>
      <c r="B4" s="3" cm="1">
        <f t="array" ref="B4">ROUND(SUMPRODUCT(1/COUNTIF('بيانات الفرق'!$B$3:$B$7,'بيانات الفرق'!$B$3:$B$7)),0)</f>
        <v>1</v>
      </c>
      <c r="C4" s="7" t="str" cm="1">
        <f t="array" ref="C4">_xlfn.TEXTJOIN(" + ",TRUE,COUNTIF('بيانات الفرق'!$B$3:$B$7,"المجموعة "&amp;_xlfn.SEQUENCE($B4)))</f>
        <v>5</v>
      </c>
      <c r="D4" s="7" t="str" cm="1">
        <f t="array" ref="D4">_xlfn.LET(_xlpm.c,COUNTIF('بيانات الفرق'!$B$3:$B$7,"المجموعة "&amp;_xlfn.SEQUENCE($B4)),_xlpm.mm,AVERAGEIFS('بيانات الفرق'!$C$3:$C$7,'بيانات الفرق'!$B$3:$B$7,"المجموعة "&amp;_xlfn.SEQUENCE($B4)),_xlfn.TEXTJOIN(" + ",TRUE,_xlpm.mm/(_xlpm.c-1)))</f>
        <v>4</v>
      </c>
      <c r="E4" s="7" t="str" cm="1">
        <f t="array" ref="E4">_xlfn.LET(_xlpm.c,COUNTIF('بيانات الفرق'!$B$3:$B$7,"المجموعة "&amp;_xlfn.SEQUENCE($B4)),_xlpm.mm,AVERAGEIFS('بيانات الفرق'!$C$3:$C$7,'بيانات الفرق'!$B$3:$B$7,"المجموعة "&amp;_xlfn.SEQUENCE($B4)),_xlfn.TEXTJOIN(" + ",TRUE,_xlpm.mm))</f>
        <v>16</v>
      </c>
      <c r="F4" s="3" t="str">
        <f>IF($B4&gt;MAX(المدخلات!$B$17:$B$20),"—",LOOKUP($B4,المدخلات!$A$17:$A$20,المدخلات!$C$17:$C$20))</f>
        <v>— (دوري فقط، البطل أول المجموعة)</v>
      </c>
      <c r="G4" s="3">
        <f>_xlfn.MAXIFS('5 فرق'!$A$4:$A$1999,'5 فرق'!$D$4:$D$1999,"* ضد *",'5 فرق'!$D$4:$D$1999,"&lt;&gt;*فائز*",'5 فرق'!$D$4:$D$1999,"&lt;&gt;*أول المجموعة*",'5 فرق'!$D$4:$D$1999,"&lt;&gt;*أفضل ثانٍ*")</f>
        <v>20</v>
      </c>
      <c r="H4" s="3">
        <f t="shared" ref="H4:H26" si="0">$I4-$G4</f>
        <v>0</v>
      </c>
      <c r="I4" s="2">
        <f>_xlfn.MAXIFS('5 فرق'!$A$4:$A$1999,'5 فرق'!$D$4:$D$1999,"* ضد *")</f>
        <v>20</v>
      </c>
      <c r="J4" s="3" t="str">
        <f>MOD(HOUR(المدخلات!$B$4)-1,12)+1&amp;":"&amp;TEXT(MINUTE(المدخلات!$B$4),"00")&amp;IF(HOUR(المدخلات!$B$4)&lt;12," ص"," م")</f>
        <v>4:00 م</v>
      </c>
      <c r="K4" s="3" t="str" cm="1">
        <f t="array" ref="K4">_xlfn.LET(_xlpm.p,SUMPRODUCT(MAX((COUNTIF('5 فرق'!$B$4:$B$1999,المدخلات!$F$4:$F$7)&gt;0)*(المدخلات!$F$4:$F$7&lt;&gt;"")*ROW(المدخلات!$F$4:$F$7)))-3,_xlpm.t,INDEX(المدخلات!$F$4:$F$7,_xlpm.p),TRIM(MID(_xlpm.t,FIND("–",_xlpm.t)+1,20)))</f>
        <v>7:50 م</v>
      </c>
      <c r="L4" s="3">
        <f>_xlfn.MAXIFS('5 فرق'!$C$4:$C$1999,'5 فرق'!$D$4:$D$1999,"* ضد *")</f>
        <v>1</v>
      </c>
      <c r="M4" s="3">
        <f>ROUNDUP($L4/المدخلات!$B$9,0)</f>
        <v>1</v>
      </c>
      <c r="N4" s="26" t="str" cm="1">
        <f t="array" ref="N4">IF(MIN(COUNTIF('بيانات الفرق'!$B$3:$B$7,"المجموعة "&amp;_xlfn.SEQUENCE($B4)))&gt;=المدخلات!$B$11,"✔ "&amp;MIN(COUNTIF('بيانات الفرق'!$B$3:$B$7,"المجموعة "&amp;_xlfn.SEQUENCE($B4))),"✘ "&amp;MIN(COUNTIF('بيانات الفرق'!$B$3:$B$7,"المجموعة "&amp;_xlfn.SEQUENCE($B4))))</f>
        <v>✔ 5</v>
      </c>
      <c r="O4" s="31" t="str">
        <f>IF($I4&lt;=المدخلات!$B$13,"✔ "&amp;$I4," ⚠ "&amp;$I4&amp;" يوماً — تجاوز السقف ("&amp;المدخلات!$B$13&amp;") لضمان "&amp;المدخلات!$B$14&amp;" مباراة")</f>
        <v>✔ 20</v>
      </c>
      <c r="P4" s="26" t="str" cm="1">
        <f t="array" ref="P4">_xlfn.LET(_xlpm.c,COUNTIF('بيانات الفرق'!$B$3:$B$7,"المجموعة "&amp;_xlfn.SEQUENCE($B4)),_xlpm.mm,AVERAGEIFS('بيانات الفرق'!$C$3:$C$7,'بيانات الفرق'!$B$3:$B$7,"المجموعة "&amp;_xlfn.SEQUENCE($B4)),IF(MIN(_xlpm.mm)&gt;=المدخلات!$B$14,"✔ "&amp;MIN(_xlpm.mm)," ✘ "&amp;MIN(_xlpm.mm)&amp;" / "&amp;المدخلات!$B$14))</f>
        <v>✔ 16</v>
      </c>
      <c r="Q4" s="47">
        <f>COUNTIF('5 فرق'!$D$4:$D$1999,"* ضد *")</f>
        <v>40</v>
      </c>
      <c r="R4" s="47">
        <f>COUNTIF(المدخلات!$I$4:$I$200,$A4)</f>
        <v>3</v>
      </c>
    </row>
    <row r="5" spans="1:18" ht="15" customHeight="1">
      <c r="A5" s="8">
        <v>6</v>
      </c>
      <c r="B5" s="3" cm="1">
        <f t="array" ref="B5">ROUND(SUMPRODUCT(1/COUNTIF('بيانات الفرق'!$G$3:$G$8,'بيانات الفرق'!$G$3:$G$8)),0)</f>
        <v>1</v>
      </c>
      <c r="C5" s="7" t="str" cm="1">
        <f t="array" ref="C5">_xlfn.TEXTJOIN(" + ",TRUE,COUNTIF('بيانات الفرق'!$G$3:$G$8,"المجموعة "&amp;_xlfn.SEQUENCE($B5)))</f>
        <v>6</v>
      </c>
      <c r="D5" s="7" t="str" cm="1">
        <f t="array" ref="D5">_xlfn.LET(_xlpm.c,COUNTIF('بيانات الفرق'!$G$3:$G$8,"المجموعة "&amp;_xlfn.SEQUENCE($B5)),_xlpm.mm,AVERAGEIFS('بيانات الفرق'!$H$3:$H$8,'بيانات الفرق'!$G$3:$G$8,"المجموعة "&amp;_xlfn.SEQUENCE($B5)),_xlfn.TEXTJOIN(" + ",TRUE,_xlpm.mm/(_xlpm.c-1)))</f>
        <v>4</v>
      </c>
      <c r="E5" s="7" t="str" cm="1">
        <f t="array" ref="E5">_xlfn.LET(_xlpm.c,COUNTIF('بيانات الفرق'!$G$3:$G$8,"المجموعة "&amp;_xlfn.SEQUENCE($B5)),_xlpm.mm,AVERAGEIFS('بيانات الفرق'!$H$3:$H$8,'بيانات الفرق'!$G$3:$G$8,"المجموعة "&amp;_xlfn.SEQUENCE($B5)),_xlfn.TEXTJOIN(" + ",TRUE,_xlpm.mm))</f>
        <v>20</v>
      </c>
      <c r="F5" s="3" t="str">
        <f>IF($B5&gt;MAX(المدخلات!$B$17:$B$20),"—",LOOKUP($B5,المدخلات!$A$17:$A$20,المدخلات!$C$17:$C$20))</f>
        <v>— (دوري فقط، البطل أول المجموعة)</v>
      </c>
      <c r="G5" s="3">
        <f>_xlfn.MAXIFS('6 فرق'!$A$4:$A$1999,'6 فرق'!$D$4:$D$1999,"* ضد *",'6 فرق'!$D$4:$D$1999,"&lt;&gt;*فائز*",'6 فرق'!$D$4:$D$1999,"&lt;&gt;*أول المجموعة*",'6 فرق'!$D$4:$D$1999,"&lt;&gt;*أفضل ثانٍ*")</f>
        <v>20</v>
      </c>
      <c r="H5" s="3">
        <f t="shared" si="0"/>
        <v>0</v>
      </c>
      <c r="I5" s="2">
        <f>_xlfn.MAXIFS('6 فرق'!$A$4:$A$1999,'6 فرق'!$D$4:$D$1999,"* ضد *")</f>
        <v>20</v>
      </c>
      <c r="J5" s="3" t="str">
        <f>MOD(HOUR(المدخلات!$B$4)-1,12)+1&amp;":"&amp;TEXT(MINUTE(المدخلات!$B$4),"00")&amp;IF(HOUR(المدخلات!$B$4)&lt;12," ص"," م")</f>
        <v>4:00 م</v>
      </c>
      <c r="K5" s="3" t="str" cm="1">
        <f t="array" ref="K5">_xlfn.LET(_xlpm.p,SUMPRODUCT(MAX((COUNTIF('6 فرق'!$B$4:$B$1999,المدخلات!$F$4:$F$7)&gt;0)*(المدخلات!$F$4:$F$7&lt;&gt;"")*ROW(المدخلات!$F$4:$F$7)))-3,_xlpm.t,INDEX(المدخلات!$F$4:$F$7,_xlpm.p),TRIM(MID(_xlpm.t,FIND("–",_xlpm.t)+1,20)))</f>
        <v>7:50 م</v>
      </c>
      <c r="L5" s="3">
        <f>_xlfn.MAXIFS('6 فرق'!$C$4:$C$1999,'6 فرق'!$D$4:$D$1999,"* ضد *")</f>
        <v>1</v>
      </c>
      <c r="M5" s="3">
        <f>ROUNDUP($L5/المدخلات!$B$9,0)</f>
        <v>1</v>
      </c>
      <c r="N5" s="26" t="str" cm="1">
        <f t="array" ref="N5">IF(MIN(COUNTIF('بيانات الفرق'!$G$3:$G$8,"المجموعة "&amp;_xlfn.SEQUENCE($B5)))&gt;=المدخلات!$B$11,"✔ "&amp;MIN(COUNTIF('بيانات الفرق'!$G$3:$G$8,"المجموعة "&amp;_xlfn.SEQUENCE($B5))),"✘ "&amp;MIN(COUNTIF('بيانات الفرق'!$G$3:$G$8,"المجموعة "&amp;_xlfn.SEQUENCE($B5))))</f>
        <v>✔ 6</v>
      </c>
      <c r="O5" s="31" t="str">
        <f>IF($I5&lt;=المدخلات!$B$13,"✔ "&amp;$I5," ⚠ "&amp;$I5&amp;" يوماً — تجاوز السقف ("&amp;المدخلات!$B$13&amp;") لضمان "&amp;المدخلات!$B$14&amp;" مباراة")</f>
        <v>✔ 20</v>
      </c>
      <c r="P5" s="26" t="str" cm="1">
        <f t="array" ref="P5">_xlfn.LET(_xlpm.c,COUNTIF('بيانات الفرق'!$G$3:$G$8,"المجموعة "&amp;_xlfn.SEQUENCE($B5)),_xlpm.mm,AVERAGEIFS('بيانات الفرق'!$H$3:$H$8,'بيانات الفرق'!$G$3:$G$8,"المجموعة "&amp;_xlfn.SEQUENCE($B5)),IF(MIN(_xlpm.mm)&gt;=المدخلات!$B$14,"✔ "&amp;MIN(_xlpm.mm)," ✘ "&amp;MIN(_xlpm.mm)&amp;" / "&amp;المدخلات!$B$14))</f>
        <v>✔ 20</v>
      </c>
      <c r="Q5" s="47">
        <f>COUNTIF('6 فرق'!$D$4:$D$1999,"* ضد *")</f>
        <v>60</v>
      </c>
      <c r="R5" s="47">
        <f>COUNTIF(المدخلات!$I$4:$I$200,$A5)</f>
        <v>1</v>
      </c>
    </row>
    <row r="6" spans="1:18" ht="15" customHeight="1">
      <c r="A6" s="8">
        <v>8</v>
      </c>
      <c r="B6" s="3" cm="1">
        <f t="array" ref="B6">ROUND(SUMPRODUCT(1/COUNTIF('بيانات الفرق'!$L$3:$L$10,'بيانات الفرق'!$L$3:$L$10)),0)</f>
        <v>1</v>
      </c>
      <c r="C6" s="7" t="str" cm="1">
        <f t="array" ref="C6">_xlfn.TEXTJOIN(" + ",TRUE,COUNTIF('بيانات الفرق'!$L$3:$L$10,"المجموعة "&amp;_xlfn.SEQUENCE($B6)))</f>
        <v>8</v>
      </c>
      <c r="D6" s="7" t="str" cm="1">
        <f t="array" ref="D6">_xlfn.LET(_xlpm.c,COUNTIF('بيانات الفرق'!$L$3:$L$10,"المجموعة "&amp;_xlfn.SEQUENCE($B6)),_xlpm.mm,AVERAGEIFS('بيانات الفرق'!$M$3:$M$10,'بيانات الفرق'!$L$3:$L$10,"المجموعة "&amp;_xlfn.SEQUENCE($B6)),_xlfn.TEXTJOIN(" + ",TRUE,_xlpm.mm/(_xlpm.c-1)))</f>
        <v>3</v>
      </c>
      <c r="E6" s="7" t="str" cm="1">
        <f t="array" ref="E6">_xlfn.LET(_xlpm.c,COUNTIF('بيانات الفرق'!$L$3:$L$10,"المجموعة "&amp;_xlfn.SEQUENCE($B6)),_xlpm.mm,AVERAGEIFS('بيانات الفرق'!$M$3:$M$10,'بيانات الفرق'!$L$3:$L$10,"المجموعة "&amp;_xlfn.SEQUENCE($B6)),_xlfn.TEXTJOIN(" + ",TRUE,_xlpm.mm))</f>
        <v>21</v>
      </c>
      <c r="F6" s="3" t="str">
        <f>IF($B6&gt;MAX(المدخلات!$B$17:$B$20),"—",LOOKUP($B6,المدخلات!$A$17:$A$20,المدخلات!$C$17:$C$20))</f>
        <v>— (دوري فقط، البطل أول المجموعة)</v>
      </c>
      <c r="G6" s="3">
        <f>_xlfn.MAXIFS('8 فرق'!$A$4:$A$1999,'8 فرق'!$D$4:$D$1999,"* ضد *",'8 فرق'!$D$4:$D$1999,"&lt;&gt;*فائز*",'8 فرق'!$D$4:$D$1999,"&lt;&gt;*أول المجموعة*",'8 فرق'!$D$4:$D$1999,"&lt;&gt;*أفضل ثانٍ*")</f>
        <v>21</v>
      </c>
      <c r="H6" s="3">
        <f t="shared" si="0"/>
        <v>0</v>
      </c>
      <c r="I6" s="2">
        <f>_xlfn.MAXIFS('8 فرق'!$A$4:$A$1999,'8 فرق'!$D$4:$D$1999,"* ضد *")</f>
        <v>21</v>
      </c>
      <c r="J6" s="3" t="str">
        <f>MOD(HOUR(المدخلات!$B$4)-1,12)+1&amp;":"&amp;TEXT(MINUTE(المدخلات!$B$4),"00")&amp;IF(HOUR(المدخلات!$B$4)&lt;12," ص"," م")</f>
        <v>4:00 م</v>
      </c>
      <c r="K6" s="3" t="str" cm="1">
        <f t="array" ref="K6">_xlfn.LET(_xlpm.p,SUMPRODUCT(MAX((COUNTIF('8 فرق'!$B$4:$B$1999,المدخلات!$F$4:$F$7)&gt;0)*(المدخلات!$F$4:$F$7&lt;&gt;"")*ROW(المدخلات!$F$4:$F$7)))-3,_xlpm.t,INDEX(المدخلات!$F$4:$F$7,_xlpm.p),TRIM(MID(_xlpm.t,FIND("–",_xlpm.t)+1,20)))</f>
        <v>7:50 م</v>
      </c>
      <c r="L6" s="3">
        <f>_xlfn.MAXIFS('8 فرق'!$C$4:$C$1999,'8 فرق'!$D$4:$D$1999,"* ضد *")</f>
        <v>2</v>
      </c>
      <c r="M6" s="3">
        <f>ROUNDUP($L6/المدخلات!$B$9,0)</f>
        <v>1</v>
      </c>
      <c r="N6" s="26" t="str" cm="1">
        <f t="array" ref="N6">IF(MIN(COUNTIF('بيانات الفرق'!$L$3:$L$10,"المجموعة "&amp;_xlfn.SEQUENCE($B6)))&gt;=المدخلات!$B$11,"✔ "&amp;MIN(COUNTIF('بيانات الفرق'!$L$3:$L$10,"المجموعة "&amp;_xlfn.SEQUENCE($B6))),"✘ "&amp;MIN(COUNTIF('بيانات الفرق'!$L$3:$L$10,"المجموعة "&amp;_xlfn.SEQUENCE($B6))))</f>
        <v>✔ 8</v>
      </c>
      <c r="O6" s="31" t="str">
        <f>IF($I6&lt;=المدخلات!$B$13,"✔ "&amp;$I6," ⚠ "&amp;$I6&amp;" يوماً — تجاوز السقف ("&amp;المدخلات!$B$13&amp;") لضمان "&amp;المدخلات!$B$14&amp;" مباراة")</f>
        <v>✔ 21</v>
      </c>
      <c r="P6" s="26" t="str" cm="1">
        <f t="array" ref="P6">_xlfn.LET(_xlpm.c,COUNTIF('بيانات الفرق'!$L$3:$L$10,"المجموعة "&amp;_xlfn.SEQUENCE($B6)),_xlpm.mm,AVERAGEIFS('بيانات الفرق'!$M$3:$M$10,'بيانات الفرق'!$L$3:$L$10,"المجموعة "&amp;_xlfn.SEQUENCE($B6)),IF(MIN(_xlpm.mm)&gt;=المدخلات!$B$14,"✔ "&amp;MIN(_xlpm.mm)," ✘ "&amp;MIN(_xlpm.mm)&amp;" / "&amp;المدخلات!$B$14))</f>
        <v>✔ 21</v>
      </c>
      <c r="Q6" s="47">
        <f>COUNTIF('8 فرق'!$D$4:$D$1999,"* ضد *")</f>
        <v>84</v>
      </c>
      <c r="R6" s="47">
        <f>COUNTIF(المدخلات!$I$4:$I$200,$A6)</f>
        <v>5</v>
      </c>
    </row>
    <row r="7" spans="1:18" ht="15" customHeight="1">
      <c r="A7" s="8">
        <v>9</v>
      </c>
      <c r="B7" s="3" cm="1">
        <f t="array" ref="B7">ROUND(SUMPRODUCT(1/COUNTIF('بيانات الفرق'!$Q$3:$Q$11,'بيانات الفرق'!$Q$3:$Q$11)),0)</f>
        <v>1</v>
      </c>
      <c r="C7" s="7" t="str" cm="1">
        <f t="array" ref="C7">_xlfn.TEXTJOIN(" + ",TRUE,COUNTIF('بيانات الفرق'!$Q$3:$Q$11,"المجموعة "&amp;_xlfn.SEQUENCE($B7)))</f>
        <v>9</v>
      </c>
      <c r="D7" s="7" t="str" cm="1">
        <f t="array" ref="D7">_xlfn.LET(_xlpm.c,COUNTIF('بيانات الفرق'!$Q$3:$Q$11,"المجموعة "&amp;_xlfn.SEQUENCE($B7)),_xlpm.mm,AVERAGEIFS('بيانات الفرق'!$R$3:$R$11,'بيانات الفرق'!$Q$3:$Q$11,"المجموعة "&amp;_xlfn.SEQUENCE($B7)),_xlfn.TEXTJOIN(" + ",TRUE,_xlpm.mm/(_xlpm.c-1)))</f>
        <v>2</v>
      </c>
      <c r="E7" s="7" t="str" cm="1">
        <f t="array" ref="E7">_xlfn.LET(_xlpm.c,COUNTIF('بيانات الفرق'!$Q$3:$Q$11,"المجموعة "&amp;_xlfn.SEQUENCE($B7)),_xlpm.mm,AVERAGEIFS('بيانات الفرق'!$R$3:$R$11,'بيانات الفرق'!$Q$3:$Q$11,"المجموعة "&amp;_xlfn.SEQUENCE($B7)),_xlfn.TEXTJOIN(" + ",TRUE,_xlpm.mm))</f>
        <v>16</v>
      </c>
      <c r="F7" s="3" t="str">
        <f>IF($B7&gt;MAX(المدخلات!$B$17:$B$20),"—",LOOKUP($B7,المدخلات!$A$17:$A$20,المدخلات!$C$17:$C$20))</f>
        <v>— (دوري فقط، البطل أول المجموعة)</v>
      </c>
      <c r="G7" s="3">
        <f>_xlfn.MAXIFS('9 فرق'!$A$4:$A$1999,'9 فرق'!$D$4:$D$1999,"* ضد *",'9 فرق'!$D$4:$D$1999,"&lt;&gt;*فائز*",'9 فرق'!$D$4:$D$1999,"&lt;&gt;*أول المجموعة*",'9 فرق'!$D$4:$D$1999,"&lt;&gt;*أفضل ثانٍ*")</f>
        <v>18</v>
      </c>
      <c r="H7" s="3">
        <f t="shared" si="0"/>
        <v>0</v>
      </c>
      <c r="I7" s="2">
        <f>_xlfn.MAXIFS('9 فرق'!$A$4:$A$1999,'9 فرق'!$D$4:$D$1999,"* ضد *")</f>
        <v>18</v>
      </c>
      <c r="J7" s="3" t="str">
        <f>MOD(HOUR(المدخلات!$B$4)-1,12)+1&amp;":"&amp;TEXT(MINUTE(المدخلات!$B$4),"00")&amp;IF(HOUR(المدخلات!$B$4)&lt;12," ص"," م")</f>
        <v>4:00 م</v>
      </c>
      <c r="K7" s="3" t="str" cm="1">
        <f t="array" ref="K7">_xlfn.LET(_xlpm.p,SUMPRODUCT(MAX((COUNTIF('9 فرق'!$B$4:$B$1999,المدخلات!$F$4:$F$7)&gt;0)*(المدخلات!$F$4:$F$7&lt;&gt;"")*ROW(المدخلات!$F$4:$F$7)))-3,_xlpm.t,INDEX(المدخلات!$F$4:$F$7,_xlpm.p),TRIM(MID(_xlpm.t,FIND("–",_xlpm.t)+1,20)))</f>
        <v>7:50 م</v>
      </c>
      <c r="L7" s="3">
        <f>_xlfn.MAXIFS('9 فرق'!$C$4:$C$1999,'9 فرق'!$D$4:$D$1999,"* ضد *")</f>
        <v>2</v>
      </c>
      <c r="M7" s="3">
        <f>ROUNDUP($L7/المدخلات!$B$9,0)</f>
        <v>1</v>
      </c>
      <c r="N7" s="26" t="str" cm="1">
        <f t="array" ref="N7">IF(MIN(COUNTIF('بيانات الفرق'!$Q$3:$Q$11,"المجموعة "&amp;_xlfn.SEQUENCE($B7)))&gt;=المدخلات!$B$11,"✔ "&amp;MIN(COUNTIF('بيانات الفرق'!$Q$3:$Q$11,"المجموعة "&amp;_xlfn.SEQUENCE($B7))),"✘ "&amp;MIN(COUNTIF('بيانات الفرق'!$Q$3:$Q$11,"المجموعة "&amp;_xlfn.SEQUENCE($B7))))</f>
        <v>✔ 9</v>
      </c>
      <c r="O7" s="31" t="str">
        <f>IF($I7&lt;=المدخلات!$B$13,"✔ "&amp;$I7," ⚠ "&amp;$I7&amp;" يوماً — تجاوز السقف ("&amp;المدخلات!$B$13&amp;") لضمان "&amp;المدخلات!$B$14&amp;" مباراة")</f>
        <v>✔ 18</v>
      </c>
      <c r="P7" s="26" t="str" cm="1">
        <f t="array" ref="P7">_xlfn.LET(_xlpm.c,COUNTIF('بيانات الفرق'!$Q$3:$Q$11,"المجموعة "&amp;_xlfn.SEQUENCE($B7)),_xlpm.mm,AVERAGEIFS('بيانات الفرق'!$R$3:$R$11,'بيانات الفرق'!$Q$3:$Q$11,"المجموعة "&amp;_xlfn.SEQUENCE($B7)),IF(MIN(_xlpm.mm)&gt;=المدخلات!$B$14,"✔ "&amp;MIN(_xlpm.mm)," ✘ "&amp;MIN(_xlpm.mm)&amp;" / "&amp;المدخلات!$B$14))</f>
        <v>✔ 16</v>
      </c>
      <c r="Q7" s="47">
        <f>COUNTIF('9 فرق'!$D$4:$D$1999,"* ضد *")</f>
        <v>72</v>
      </c>
      <c r="R7" s="47">
        <f>COUNTIF(المدخلات!$I$4:$I$200,$A7)</f>
        <v>4</v>
      </c>
    </row>
    <row r="8" spans="1:18" ht="15" customHeight="1">
      <c r="A8" s="8">
        <v>10</v>
      </c>
      <c r="B8" s="3" cm="1">
        <f t="array" ref="B8">ROUND(SUMPRODUCT(1/COUNTIF('بيانات الفرق'!$V$3:$V$12,'بيانات الفرق'!$V$3:$V$12)),0)</f>
        <v>1</v>
      </c>
      <c r="C8" s="7" t="str" cm="1">
        <f t="array" ref="C8">_xlfn.TEXTJOIN(" + ",TRUE,COUNTIF('بيانات الفرق'!$V$3:$V$12,"المجموعة "&amp;_xlfn.SEQUENCE($B8)))</f>
        <v>10</v>
      </c>
      <c r="D8" s="7" t="str" cm="1">
        <f t="array" ref="D8">_xlfn.LET(_xlpm.c,COUNTIF('بيانات الفرق'!$V$3:$V$12,"المجموعة "&amp;_xlfn.SEQUENCE($B8)),_xlpm.mm,AVERAGEIFS('بيانات الفرق'!$W$3:$W$12,'بيانات الفرق'!$V$3:$V$12,"المجموعة "&amp;_xlfn.SEQUENCE($B8)),_xlfn.TEXTJOIN(" + ",TRUE,_xlpm.mm/(_xlpm.c-1)))</f>
        <v>2</v>
      </c>
      <c r="E8" s="7" t="str" cm="1">
        <f t="array" ref="E8">_xlfn.LET(_xlpm.c,COUNTIF('بيانات الفرق'!$V$3:$V$12,"المجموعة "&amp;_xlfn.SEQUENCE($B8)),_xlpm.mm,AVERAGEIFS('بيانات الفرق'!$W$3:$W$12,'بيانات الفرق'!$V$3:$V$12,"المجموعة "&amp;_xlfn.SEQUENCE($B8)),_xlfn.TEXTJOIN(" + ",TRUE,_xlpm.mm))</f>
        <v>18</v>
      </c>
      <c r="F8" s="3" t="str">
        <f>IF($B8&gt;MAX(المدخلات!$B$17:$B$20),"—",LOOKUP($B8,المدخلات!$A$17:$A$20,المدخلات!$C$17:$C$20))</f>
        <v>— (دوري فقط، البطل أول المجموعة)</v>
      </c>
      <c r="G8" s="3">
        <f>_xlfn.MAXIFS('10 فرق'!$A$4:$A$1999,'10 فرق'!$D$4:$D$1999,"* ضد *",'10 فرق'!$D$4:$D$1999,"&lt;&gt;*فائز*",'10 فرق'!$D$4:$D$1999,"&lt;&gt;*أول المجموعة*",'10 فرق'!$D$4:$D$1999,"&lt;&gt;*أفضل ثانٍ*")</f>
        <v>18</v>
      </c>
      <c r="H8" s="3">
        <f t="shared" si="0"/>
        <v>0</v>
      </c>
      <c r="I8" s="2">
        <f>_xlfn.MAXIFS('10 فرق'!$A$4:$A$1999,'10 فرق'!$D$4:$D$1999,"* ضد *")</f>
        <v>18</v>
      </c>
      <c r="J8" s="3" t="str">
        <f>MOD(HOUR(المدخلات!$B$4)-1,12)+1&amp;":"&amp;TEXT(MINUTE(المدخلات!$B$4),"00")&amp;IF(HOUR(المدخلات!$B$4)&lt;12," ص"," م")</f>
        <v>4:00 م</v>
      </c>
      <c r="K8" s="3" t="str" cm="1">
        <f t="array" ref="K8">_xlfn.LET(_xlpm.p,SUMPRODUCT(MAX((COUNTIF('10 فرق'!$B$4:$B$1999,المدخلات!$F$4:$F$7)&gt;0)*(المدخلات!$F$4:$F$7&lt;&gt;"")*ROW(المدخلات!$F$4:$F$7)))-3,_xlpm.t,INDEX(المدخلات!$F$4:$F$7,_xlpm.p),TRIM(MID(_xlpm.t,FIND("–",_xlpm.t)+1,20)))</f>
        <v>7:50 م</v>
      </c>
      <c r="L8" s="3">
        <f>_xlfn.MAXIFS('10 فرق'!$C$4:$C$1999,'10 فرق'!$D$4:$D$1999,"* ضد *")</f>
        <v>2</v>
      </c>
      <c r="M8" s="3">
        <f>ROUNDUP($L8/المدخلات!$B$9,0)</f>
        <v>1</v>
      </c>
      <c r="N8" s="26" t="str" cm="1">
        <f t="array" ref="N8">IF(MIN(COUNTIF('بيانات الفرق'!$V$3:$V$12,"المجموعة "&amp;_xlfn.SEQUENCE($B8)))&gt;=المدخلات!$B$11,"✔ "&amp;MIN(COUNTIF('بيانات الفرق'!$V$3:$V$12,"المجموعة "&amp;_xlfn.SEQUENCE($B8))),"✘ "&amp;MIN(COUNTIF('بيانات الفرق'!$V$3:$V$12,"المجموعة "&amp;_xlfn.SEQUENCE($B8))))</f>
        <v>✔ 10</v>
      </c>
      <c r="O8" s="31" t="str">
        <f>IF($I8&lt;=المدخلات!$B$13,"✔ "&amp;$I8," ⚠ "&amp;$I8&amp;" يوماً — تجاوز السقف ("&amp;المدخلات!$B$13&amp;") لضمان "&amp;المدخلات!$B$14&amp;" مباراة")</f>
        <v>✔ 18</v>
      </c>
      <c r="P8" s="26" t="str" cm="1">
        <f t="array" ref="P8">_xlfn.LET(_xlpm.c,COUNTIF('بيانات الفرق'!$V$3:$V$12,"المجموعة "&amp;_xlfn.SEQUENCE($B8)),_xlpm.mm,AVERAGEIFS('بيانات الفرق'!$W$3:$W$12,'بيانات الفرق'!$V$3:$V$12,"المجموعة "&amp;_xlfn.SEQUENCE($B8)),IF(MIN(_xlpm.mm)&gt;=المدخلات!$B$14,"✔ "&amp;MIN(_xlpm.mm)," ✘ "&amp;MIN(_xlpm.mm)&amp;" / "&amp;المدخلات!$B$14))</f>
        <v>✔ 18</v>
      </c>
      <c r="Q8" s="47">
        <f>COUNTIF('10 فرق'!$D$4:$D$1999,"* ضد *")</f>
        <v>90</v>
      </c>
      <c r="R8" s="47">
        <f>COUNTIF(المدخلات!$I$4:$I$200,$A8)</f>
        <v>8</v>
      </c>
    </row>
    <row r="9" spans="1:18" ht="15" customHeight="1">
      <c r="A9" s="8">
        <v>11</v>
      </c>
      <c r="B9" s="3" cm="1">
        <f t="array" ref="B9">ROUND(SUMPRODUCT(1/COUNTIF('بيانات الفرق'!$AA$3:$AA$13,'بيانات الفرق'!$AA$3:$AA$13)),0)</f>
        <v>1</v>
      </c>
      <c r="C9" s="7" t="str" cm="1">
        <f t="array" ref="C9">_xlfn.TEXTJOIN(" + ",TRUE,COUNTIF('بيانات الفرق'!$AA$3:$AA$13,"المجموعة "&amp;_xlfn.SEQUENCE($B9)))</f>
        <v>11</v>
      </c>
      <c r="D9" s="7" t="str" cm="1">
        <f t="array" ref="D9">_xlfn.LET(_xlpm.c,COUNTIF('بيانات الفرق'!$AA$3:$AA$13,"المجموعة "&amp;_xlfn.SEQUENCE($B9)),_xlpm.mm,AVERAGEIFS('بيانات الفرق'!$AB$3:$AB$13,'بيانات الفرق'!$AA$3:$AA$13,"المجموعة "&amp;_xlfn.SEQUENCE($B9)),_xlfn.TEXTJOIN(" + ",TRUE,_xlpm.mm/(_xlpm.c-1)))</f>
        <v>2</v>
      </c>
      <c r="E9" s="7" t="str" cm="1">
        <f t="array" ref="E9">_xlfn.LET(_xlpm.c,COUNTIF('بيانات الفرق'!$AA$3:$AA$13,"المجموعة "&amp;_xlfn.SEQUENCE($B9)),_xlpm.mm,AVERAGEIFS('بيانات الفرق'!$AB$3:$AB$13,'بيانات الفرق'!$AA$3:$AA$13,"المجموعة "&amp;_xlfn.SEQUENCE($B9)),_xlfn.TEXTJOIN(" + ",TRUE,_xlpm.mm))</f>
        <v>20</v>
      </c>
      <c r="F9" s="3" t="str">
        <f>IF($B9&gt;MAX(المدخلات!$B$17:$B$20),"—",LOOKUP($B9,المدخلات!$A$17:$A$20,المدخلات!$C$17:$C$20))</f>
        <v>— (دوري فقط، البطل أول المجموعة)</v>
      </c>
      <c r="G9" s="3">
        <f>_xlfn.MAXIFS('11 فريقًا'!$A$4:$A$1999,'11 فريقًا'!$D$4:$D$1999,"* ضد *",'11 فريقًا'!$D$4:$D$1999,"&lt;&gt;*فائز*",'11 فريقًا'!$D$4:$D$1999,"&lt;&gt;*أول المجموعة*",'11 فريقًا'!$D$4:$D$1999,"&lt;&gt;*أفضل ثانٍ*")</f>
        <v>22</v>
      </c>
      <c r="H9" s="3">
        <f t="shared" si="0"/>
        <v>0</v>
      </c>
      <c r="I9" s="2">
        <f>_xlfn.MAXIFS('11 فريقًا'!$A$4:$A$1999,'11 فريقًا'!$D$4:$D$1999,"* ضد *")</f>
        <v>22</v>
      </c>
      <c r="J9" s="3" t="str">
        <f>MOD(HOUR(المدخلات!$B$4)-1,12)+1&amp;":"&amp;TEXT(MINUTE(المدخلات!$B$4),"00")&amp;IF(HOUR(المدخلات!$B$4)&lt;12," ص"," م")</f>
        <v>4:00 م</v>
      </c>
      <c r="K9" s="3" t="str" cm="1">
        <f t="array" ref="K9">_xlfn.LET(_xlpm.p,SUMPRODUCT(MAX((COUNTIF('11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9" s="3">
        <f>_xlfn.MAXIFS('11 فريقًا'!$C$4:$C$1999,'11 فريقًا'!$D$4:$D$1999,"* ضد *")</f>
        <v>2</v>
      </c>
      <c r="M9" s="3">
        <f>ROUNDUP($L9/المدخلات!$B$9,0)</f>
        <v>1</v>
      </c>
      <c r="N9" s="26" t="str" cm="1">
        <f t="array" ref="N9">IF(MIN(COUNTIF('بيانات الفرق'!$AA$3:$AA$13,"المجموعة "&amp;_xlfn.SEQUENCE($B9)))&gt;=المدخلات!$B$11,"✔ "&amp;MIN(COUNTIF('بيانات الفرق'!$AA$3:$AA$13,"المجموعة "&amp;_xlfn.SEQUENCE($B9))),"✘ "&amp;MIN(COUNTIF('بيانات الفرق'!$AA$3:$AA$13,"المجموعة "&amp;_xlfn.SEQUENCE($B9))))</f>
        <v>✔ 11</v>
      </c>
      <c r="O9" s="31" t="str">
        <f>IF($I9&lt;=المدخلات!$B$13,"✔ "&amp;$I9," ⚠ "&amp;$I9&amp;" يوماً — تجاوز السقف ("&amp;المدخلات!$B$13&amp;") لضمان "&amp;المدخلات!$B$14&amp;" مباراة")</f>
        <v>✔ 22</v>
      </c>
      <c r="P9" s="26" t="str" cm="1">
        <f t="array" ref="P9">_xlfn.LET(_xlpm.c,COUNTIF('بيانات الفرق'!$AA$3:$AA$13,"المجموعة "&amp;_xlfn.SEQUENCE($B9)),_xlpm.mm,AVERAGEIFS('بيانات الفرق'!$AB$3:$AB$13,'بيانات الفرق'!$AA$3:$AA$13,"المجموعة "&amp;_xlfn.SEQUENCE($B9)),IF(MIN(_xlpm.mm)&gt;=المدخلات!$B$14,"✔ "&amp;MIN(_xlpm.mm)," ✘ "&amp;MIN(_xlpm.mm)&amp;" / "&amp;المدخلات!$B$14))</f>
        <v>✔ 20</v>
      </c>
      <c r="Q9" s="47">
        <f>COUNTIF('11 فريقًا'!$D$4:$D$1999,"* ضد *")</f>
        <v>110</v>
      </c>
      <c r="R9" s="47">
        <f>COUNTIF(المدخلات!$I$4:$I$200,$A9)</f>
        <v>4</v>
      </c>
    </row>
    <row r="10" spans="1:18" ht="15" customHeight="1">
      <c r="A10" s="8">
        <v>12</v>
      </c>
      <c r="B10" s="3" cm="1">
        <f t="array" ref="B10">ROUND(SUMPRODUCT(1/COUNTIF('بيانات الفرق'!$AF$3:$AF$14,'بيانات الفرق'!$AF$3:$AF$14)),0)</f>
        <v>1</v>
      </c>
      <c r="C10" s="7" t="str" cm="1">
        <f t="array" ref="C10">_xlfn.TEXTJOIN(" + ",TRUE,COUNTIF('بيانات الفرق'!$AF$3:$AF$14,"المجموعة "&amp;_xlfn.SEQUENCE($B10)))</f>
        <v>12</v>
      </c>
      <c r="D10" s="7" t="str" cm="1">
        <f t="array" ref="D10">_xlfn.LET(_xlpm.c,COUNTIF('بيانات الفرق'!$AF$3:$AF$14,"المجموعة "&amp;_xlfn.SEQUENCE($B10)),_xlpm.mm,AVERAGEIFS('بيانات الفرق'!$AG$3:$AG$14,'بيانات الفرق'!$AF$3:$AF$14,"المجموعة "&amp;_xlfn.SEQUENCE($B10)),_xlfn.TEXTJOIN(" + ",TRUE,_xlpm.mm/(_xlpm.c-1)))</f>
        <v>2</v>
      </c>
      <c r="E10" s="7" t="str" cm="1">
        <f t="array" ref="E10">_xlfn.LET(_xlpm.c,COUNTIF('بيانات الفرق'!$AF$3:$AF$14,"المجموعة "&amp;_xlfn.SEQUENCE($B10)),_xlpm.mm,AVERAGEIFS('بيانات الفرق'!$AG$3:$AG$14,'بيانات الفرق'!$AF$3:$AF$14,"المجموعة "&amp;_xlfn.SEQUENCE($B10)),_xlfn.TEXTJOIN(" + ",TRUE,_xlpm.mm))</f>
        <v>22</v>
      </c>
      <c r="F10" s="3" t="str">
        <f>IF($B10&gt;MAX(المدخلات!$B$17:$B$20),"—",LOOKUP($B10,المدخلات!$A$17:$A$20,المدخلات!$C$17:$C$20))</f>
        <v>— (دوري فقط، البطل أول المجموعة)</v>
      </c>
      <c r="G10" s="3">
        <f>_xlfn.MAXIFS('12 فريقًا'!$A$4:$A$1999,'12 فريقًا'!$D$4:$D$1999,"* ضد *",'12 فريقًا'!$D$4:$D$1999,"&lt;&gt;*فائز*",'12 فريقًا'!$D$4:$D$1999,"&lt;&gt;*أول المجموعة*",'12 فريقًا'!$D$4:$D$1999,"&lt;&gt;*أفضل ثانٍ*")</f>
        <v>22</v>
      </c>
      <c r="H10" s="3">
        <f t="shared" si="0"/>
        <v>0</v>
      </c>
      <c r="I10" s="2">
        <f>_xlfn.MAXIFS('12 فريقًا'!$A$4:$A$1999,'12 فريقًا'!$D$4:$D$1999,"* ضد *")</f>
        <v>22</v>
      </c>
      <c r="J10" s="3" t="str">
        <f>MOD(HOUR(المدخلات!$B$4)-1,12)+1&amp;":"&amp;TEXT(MINUTE(المدخلات!$B$4),"00")&amp;IF(HOUR(المدخلات!$B$4)&lt;12," ص"," م")</f>
        <v>4:00 م</v>
      </c>
      <c r="K10" s="3" t="str" cm="1">
        <f t="array" ref="K10">_xlfn.LET(_xlpm.p,SUMPRODUCT(MAX((COUNTIF('12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0" s="3">
        <f>_xlfn.MAXIFS('12 فريقًا'!$C$4:$C$1999,'12 فريقًا'!$D$4:$D$1999,"* ضد *")</f>
        <v>2</v>
      </c>
      <c r="M10" s="3">
        <f>ROUNDUP($L10/المدخلات!$B$9,0)</f>
        <v>1</v>
      </c>
      <c r="N10" s="26" t="str" cm="1">
        <f t="array" ref="N10">IF(MIN(COUNTIF('بيانات الفرق'!$AF$3:$AF$14,"المجموعة "&amp;_xlfn.SEQUENCE($B10)))&gt;=المدخلات!$B$11,"✔ "&amp;MIN(COUNTIF('بيانات الفرق'!$AF$3:$AF$14,"المجموعة "&amp;_xlfn.SEQUENCE($B10))),"✘ "&amp;MIN(COUNTIF('بيانات الفرق'!$AF$3:$AF$14,"المجموعة "&amp;_xlfn.SEQUENCE($B10))))</f>
        <v>✔ 12</v>
      </c>
      <c r="O10" s="31" t="str">
        <f>IF($I10&lt;=المدخلات!$B$13,"✔ "&amp;$I10," ⚠ "&amp;$I10&amp;" يوماً — تجاوز السقف ("&amp;المدخلات!$B$13&amp;") لضمان "&amp;المدخلات!$B$14&amp;" مباراة")</f>
        <v>✔ 22</v>
      </c>
      <c r="P10" s="26" t="str" cm="1">
        <f t="array" ref="P10">_xlfn.LET(_xlpm.c,COUNTIF('بيانات الفرق'!$AF$3:$AF$14,"المجموعة "&amp;_xlfn.SEQUENCE($B10)),_xlpm.mm,AVERAGEIFS('بيانات الفرق'!$AG$3:$AG$14,'بيانات الفرق'!$AF$3:$AF$14,"المجموعة "&amp;_xlfn.SEQUENCE($B10)),IF(MIN(_xlpm.mm)&gt;=المدخلات!$B$14,"✔ "&amp;MIN(_xlpm.mm)," ✘ "&amp;MIN(_xlpm.mm)&amp;" / "&amp;المدخلات!$B$14))</f>
        <v>✔ 22</v>
      </c>
      <c r="Q10" s="47">
        <f>COUNTIF('12 فريقًا'!$D$4:$D$1999,"* ضد *")</f>
        <v>132</v>
      </c>
      <c r="R10" s="47">
        <f>COUNTIF(المدخلات!$I$4:$I$200,$A10)</f>
        <v>3</v>
      </c>
    </row>
    <row r="11" spans="1:18" ht="15" customHeight="1">
      <c r="A11" s="8">
        <v>13</v>
      </c>
      <c r="B11" s="3" cm="1">
        <f t="array" ref="B11">ROUND(SUMPRODUCT(1/COUNTIF('بيانات الفرق'!$AK$3:$AK$15,'بيانات الفرق'!$AK$3:$AK$15)),0)</f>
        <v>2</v>
      </c>
      <c r="C11" s="7" t="str" cm="1">
        <f t="array" ref="C11">_xlfn.TEXTJOIN(" + ",TRUE,COUNTIF('بيانات الفرق'!$AK$3:$AK$15,"المجموعة "&amp;_xlfn.SEQUENCE($B11)))</f>
        <v>6 + 7</v>
      </c>
      <c r="D11" s="7" t="str" cm="1">
        <f t="array" ref="D11">_xlfn.LET(_xlpm.c,COUNTIF('بيانات الفرق'!$AK$3:$AK$15,"المجموعة "&amp;_xlfn.SEQUENCE($B11)),_xlpm.mm,AVERAGEIFS('بيانات الفرق'!$AL$3:$AL$15,'بيانات الفرق'!$AK$3:$AK$15,"المجموعة "&amp;_xlfn.SEQUENCE($B11)),_xlfn.TEXTJOIN(" + ",TRUE,_xlpm.mm/(_xlpm.c-1)))</f>
        <v>4 + 3</v>
      </c>
      <c r="E11" s="7" t="str" cm="1">
        <f t="array" ref="E11">_xlfn.LET(_xlpm.c,COUNTIF('بيانات الفرق'!$AK$3:$AK$15,"المجموعة "&amp;_xlfn.SEQUENCE($B11)),_xlpm.mm,AVERAGEIFS('بيانات الفرق'!$AL$3:$AL$15,'بيانات الفرق'!$AK$3:$AK$15,"المجموعة "&amp;_xlfn.SEQUENCE($B11)),_xlfn.TEXTJOIN(" + ",TRUE,_xlpm.mm))</f>
        <v>20 + 18</v>
      </c>
      <c r="F11" s="3" t="str">
        <f>IF($B11&gt;MAX(المدخلات!$B$17:$B$20),"—",LOOKUP($B11,المدخلات!$A$17:$A$20,المدخلات!$C$17:$C$20))</f>
        <v>نهائي مباشر</v>
      </c>
      <c r="G11" s="3">
        <f>_xlfn.MAXIFS('13 فريقًا'!$A$4:$A$1999,'13 فريقًا'!$E$4:$E$1999,"* ضد *",'13 فريقًا'!$E$4:$E$1999,"&lt;&gt;*فائز*",'13 فريقًا'!$E$4:$E$1999,"&lt;&gt;*أول المجموعة*",'13 فريقًا'!$E$4:$E$1999,"&lt;&gt;*أفضل ثانٍ*")</f>
        <v>21</v>
      </c>
      <c r="H11" s="3">
        <f t="shared" si="0"/>
        <v>1</v>
      </c>
      <c r="I11" s="2">
        <f>_xlfn.MAXIFS('13 فريقًا'!$A$4:$A$1999,'13 فريقًا'!$E$4:$E$1999,"* ضد *")</f>
        <v>22</v>
      </c>
      <c r="J11" s="3" t="str">
        <f>MOD(HOUR(المدخلات!$B$4)-1,12)+1&amp;":"&amp;TEXT(MINUTE(المدخلات!$B$4),"00")&amp;IF(HOUR(المدخلات!$B$4)&lt;12," ص"," م")</f>
        <v>4:00 م</v>
      </c>
      <c r="K11" s="3" t="str" cm="1">
        <f t="array" ref="K11">_xlfn.LET(_xlpm.p,SUMPRODUCT(MAX((COUNTIF('13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1" s="3">
        <f>_xlfn.MAXIFS('13 فريقًا'!$C$4:$C$1999,'13 فريقًا'!$E$4:$E$1999,"* ضد *")</f>
        <v>2</v>
      </c>
      <c r="M11" s="3">
        <f>ROUNDUP($L11/المدخلات!$B$9,0)</f>
        <v>1</v>
      </c>
      <c r="N11" s="26" t="str" cm="1">
        <f t="array" ref="N11">IF(MIN(COUNTIF('بيانات الفرق'!$AK$3:$AK$15,"المجموعة "&amp;_xlfn.SEQUENCE($B11)))&gt;=المدخلات!$B$11,"✔ "&amp;MIN(COUNTIF('بيانات الفرق'!$AK$3:$AK$15,"المجموعة "&amp;_xlfn.SEQUENCE($B11))),"✘ "&amp;MIN(COUNTIF('بيانات الفرق'!$AK$3:$AK$15,"المجموعة "&amp;_xlfn.SEQUENCE($B11))))</f>
        <v>✔ 6</v>
      </c>
      <c r="O11" s="31" t="str">
        <f>IF($I11&lt;=المدخلات!$B$13,"✔ "&amp;$I11," ⚠ "&amp;$I11&amp;" يوماً — تجاوز السقف ("&amp;المدخلات!$B$13&amp;") لضمان "&amp;المدخلات!$B$14&amp;" مباراة")</f>
        <v>✔ 22</v>
      </c>
      <c r="P11" s="26" t="str" cm="1">
        <f t="array" ref="P11">_xlfn.LET(_xlpm.c,COUNTIF('بيانات الفرق'!$AK$3:$AK$15,"المجموعة "&amp;_xlfn.SEQUENCE($B11)),_xlpm.mm,AVERAGEIFS('بيانات الفرق'!$AL$3:$AL$15,'بيانات الفرق'!$AK$3:$AK$15,"المجموعة "&amp;_xlfn.SEQUENCE($B11)),IF(MIN(_xlpm.mm)&gt;=المدخلات!$B$14,"✔ "&amp;MIN(_xlpm.mm)," ✘ "&amp;MIN(_xlpm.mm)&amp;" / "&amp;المدخلات!$B$14))</f>
        <v>✔ 18</v>
      </c>
      <c r="Q11" s="47">
        <f>COUNTIF('13 فريقًا'!$E$4:$E$1999,"* ضد *")</f>
        <v>124</v>
      </c>
      <c r="R11" s="47">
        <f>COUNTIF(المدخلات!$I$4:$I$200,$A11)</f>
        <v>1</v>
      </c>
    </row>
    <row r="12" spans="1:18" ht="15" customHeight="1">
      <c r="A12" s="8">
        <v>14</v>
      </c>
      <c r="B12" s="3" cm="1">
        <f t="array" ref="B12">ROUND(SUMPRODUCT(1/COUNTIF('بيانات الفرق'!$AP$3:$AP$16,'بيانات الفرق'!$AP$3:$AP$16)),0)</f>
        <v>2</v>
      </c>
      <c r="C12" s="7" t="str" cm="1">
        <f t="array" ref="C12">_xlfn.TEXTJOIN(" + ",TRUE,COUNTIF('بيانات الفرق'!$AP$3:$AP$16,"المجموعة "&amp;_xlfn.SEQUENCE($B12)))</f>
        <v>7 + 7</v>
      </c>
      <c r="D12" s="7" t="str" cm="1">
        <f t="array" ref="D12">_xlfn.LET(_xlpm.c,COUNTIF('بيانات الفرق'!$AP$3:$AP$16,"المجموعة "&amp;_xlfn.SEQUENCE($B12)),_xlpm.mm,AVERAGEIFS('بيانات الفرق'!$AQ$3:$AQ$16,'بيانات الفرق'!$AP$3:$AP$16,"المجموعة "&amp;_xlfn.SEQUENCE($B12)),_xlfn.TEXTJOIN(" + ",TRUE,_xlpm.mm/(_xlpm.c-1)))</f>
        <v>3 + 3</v>
      </c>
      <c r="E12" s="7" t="str" cm="1">
        <f t="array" ref="E12">_xlfn.LET(_xlpm.c,COUNTIF('بيانات الفرق'!$AP$3:$AP$16,"المجموعة "&amp;_xlfn.SEQUENCE($B12)),_xlpm.mm,AVERAGEIFS('بيانات الفرق'!$AQ$3:$AQ$16,'بيانات الفرق'!$AP$3:$AP$16,"المجموعة "&amp;_xlfn.SEQUENCE($B12)),_xlfn.TEXTJOIN(" + ",TRUE,_xlpm.mm))</f>
        <v>18 + 18</v>
      </c>
      <c r="F12" s="3" t="str">
        <f>IF($B12&gt;MAX(المدخلات!$B$17:$B$20),"—",LOOKUP($B12,المدخلات!$A$17:$A$20,المدخلات!$C$17:$C$20))</f>
        <v>نهائي مباشر</v>
      </c>
      <c r="G12" s="3">
        <f>_xlfn.MAXIFS('14 فريقًا'!$A$4:$A$1999,'14 فريقًا'!$E$4:$E$1999,"* ضد *",'14 فريقًا'!$E$4:$E$1999,"&lt;&gt;*فائز*",'14 فريقًا'!$E$4:$E$1999,"&lt;&gt;*أول المجموعة*",'14 فريقًا'!$E$4:$E$1999,"&lt;&gt;*أفضل ثانٍ*")</f>
        <v>21</v>
      </c>
      <c r="H12" s="3">
        <f t="shared" si="0"/>
        <v>1</v>
      </c>
      <c r="I12" s="2">
        <f>_xlfn.MAXIFS('14 فريقًا'!$A$4:$A$1999,'14 فريقًا'!$E$4:$E$1999,"* ضد *")</f>
        <v>22</v>
      </c>
      <c r="J12" s="3" t="str">
        <f>MOD(HOUR(المدخلات!$B$4)-1,12)+1&amp;":"&amp;TEXT(MINUTE(المدخلات!$B$4),"00")&amp;IF(HOUR(المدخلات!$B$4)&lt;12," ص"," م")</f>
        <v>4:00 م</v>
      </c>
      <c r="K12" s="3" t="str" cm="1">
        <f t="array" ref="K12">_xlfn.LET(_xlpm.p,SUMPRODUCT(MAX((COUNTIF('14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2" s="3">
        <f>_xlfn.MAXIFS('14 فريقًا'!$C$4:$C$1999,'14 فريقًا'!$E$4:$E$1999,"* ضد *")</f>
        <v>2</v>
      </c>
      <c r="M12" s="3">
        <f>ROUNDUP($L12/المدخلات!$B$9,0)</f>
        <v>1</v>
      </c>
      <c r="N12" s="26" t="str" cm="1">
        <f t="array" ref="N12">IF(MIN(COUNTIF('بيانات الفرق'!$AP$3:$AP$16,"المجموعة "&amp;_xlfn.SEQUENCE($B12)))&gt;=المدخلات!$B$11,"✔ "&amp;MIN(COUNTIF('بيانات الفرق'!$AP$3:$AP$16,"المجموعة "&amp;_xlfn.SEQUENCE($B12))),"✘ "&amp;MIN(COUNTIF('بيانات الفرق'!$AP$3:$AP$16,"المجموعة "&amp;_xlfn.SEQUENCE($B12))))</f>
        <v>✔ 7</v>
      </c>
      <c r="O12" s="31" t="str">
        <f>IF($I12&lt;=المدخلات!$B$13,"✔ "&amp;$I12," ⚠ "&amp;$I12&amp;" يوماً — تجاوز السقف ("&amp;المدخلات!$B$13&amp;") لضمان "&amp;المدخلات!$B$14&amp;" مباراة")</f>
        <v>✔ 22</v>
      </c>
      <c r="P12" s="26" t="str" cm="1">
        <f t="array" ref="P12">_xlfn.LET(_xlpm.c,COUNTIF('بيانات الفرق'!$AP$3:$AP$16,"المجموعة "&amp;_xlfn.SEQUENCE($B12)),_xlpm.mm,AVERAGEIFS('بيانات الفرق'!$AQ$3:$AQ$16,'بيانات الفرق'!$AP$3:$AP$16,"المجموعة "&amp;_xlfn.SEQUENCE($B12)),IF(MIN(_xlpm.mm)&gt;=المدخلات!$B$14,"✔ "&amp;MIN(_xlpm.mm)," ✘ "&amp;MIN(_xlpm.mm)&amp;" / "&amp;المدخلات!$B$14))</f>
        <v>✔ 18</v>
      </c>
      <c r="Q12" s="47">
        <f>COUNTIF('14 فريقًا'!$E$4:$E$1999,"* ضد *")</f>
        <v>127</v>
      </c>
      <c r="R12" s="47">
        <f>COUNTIF(المدخلات!$I$4:$I$200,$A12)</f>
        <v>5</v>
      </c>
    </row>
    <row r="13" spans="1:18" ht="15" customHeight="1">
      <c r="A13" s="8">
        <v>15</v>
      </c>
      <c r="B13" s="3" cm="1">
        <f t="array" ref="B13">ROUND(SUMPRODUCT(1/COUNTIF('بيانات الفرق'!$AU$3:$AU$17,'بيانات الفرق'!$AU$3:$AU$17)),0)</f>
        <v>2</v>
      </c>
      <c r="C13" s="7" t="str" cm="1">
        <f t="array" ref="C13">_xlfn.TEXTJOIN(" + ",TRUE,COUNTIF('بيانات الفرق'!$AU$3:$AU$17,"المجموعة "&amp;_xlfn.SEQUENCE($B13)))</f>
        <v>7 + 8</v>
      </c>
      <c r="D13" s="7" t="str" cm="1">
        <f t="array" ref="D13">_xlfn.LET(_xlpm.c,COUNTIF('بيانات الفرق'!$AU$3:$AU$17,"المجموعة "&amp;_xlfn.SEQUENCE($B13)),_xlpm.mm,AVERAGEIFS('بيانات الفرق'!$AV$3:$AV$17,'بيانات الفرق'!$AU$3:$AU$17,"المجموعة "&amp;_xlfn.SEQUENCE($B13)),_xlfn.TEXTJOIN(" + ",TRUE,_xlpm.mm/(_xlpm.c-1)))</f>
        <v>3 + 3</v>
      </c>
      <c r="E13" s="7" t="str" cm="1">
        <f t="array" ref="E13">_xlfn.LET(_xlpm.c,COUNTIF('بيانات الفرق'!$AU$3:$AU$17,"المجموعة "&amp;_xlfn.SEQUENCE($B13)),_xlpm.mm,AVERAGEIFS('بيانات الفرق'!$AV$3:$AV$17,'بيانات الفرق'!$AU$3:$AU$17,"المجموعة "&amp;_xlfn.SEQUENCE($B13)),_xlfn.TEXTJOIN(" + ",TRUE,_xlpm.mm))</f>
        <v>18 + 21</v>
      </c>
      <c r="F13" s="3" t="str">
        <f>IF($B13&gt;MAX(المدخلات!$B$17:$B$20),"—",LOOKUP($B13,المدخلات!$A$17:$A$20,المدخلات!$C$17:$C$20))</f>
        <v>نهائي مباشر</v>
      </c>
      <c r="G13" s="3">
        <f>_xlfn.MAXIFS('15 فريقًا'!$A$4:$A$1999,'15 فريقًا'!$E$4:$E$1999,"* ضد *",'15 فريقًا'!$E$4:$E$1999,"&lt;&gt;*فائز*",'15 فريقًا'!$E$4:$E$1999,"&lt;&gt;*أول المجموعة*",'15 فريقًا'!$E$4:$E$1999,"&lt;&gt;*أفضل ثانٍ*")</f>
        <v>21</v>
      </c>
      <c r="H13" s="3">
        <f t="shared" si="0"/>
        <v>1</v>
      </c>
      <c r="I13" s="2">
        <f>_xlfn.MAXIFS('15 فريقًا'!$A$4:$A$1999,'15 فريقًا'!$E$4:$E$1999,"* ضد *")</f>
        <v>22</v>
      </c>
      <c r="J13" s="3" t="str">
        <f>MOD(HOUR(المدخلات!$B$4)-1,12)+1&amp;":"&amp;TEXT(MINUTE(المدخلات!$B$4),"00")&amp;IF(HOUR(المدخلات!$B$4)&lt;12," ص"," م")</f>
        <v>4:00 م</v>
      </c>
      <c r="K13" s="3" t="str" cm="1">
        <f t="array" ref="K13">_xlfn.LET(_xlpm.p,SUMPRODUCT(MAX((COUNTIF('15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3" s="3">
        <f>_xlfn.MAXIFS('15 فريقًا'!$C$4:$C$1999,'15 فريقًا'!$E$4:$E$1999,"* ضد *")</f>
        <v>3</v>
      </c>
      <c r="M13" s="3">
        <f>ROUNDUP($L13/المدخلات!$B$9,0)</f>
        <v>2</v>
      </c>
      <c r="N13" s="26" t="str" cm="1">
        <f t="array" ref="N13">IF(MIN(COUNTIF('بيانات الفرق'!$AU$3:$AU$17,"المجموعة "&amp;_xlfn.SEQUENCE($B13)))&gt;=المدخلات!$B$11,"✔ "&amp;MIN(COUNTIF('بيانات الفرق'!$AU$3:$AU$17,"المجموعة "&amp;_xlfn.SEQUENCE($B13))),"✘ "&amp;MIN(COUNTIF('بيانات الفرق'!$AU$3:$AU$17,"المجموعة "&amp;_xlfn.SEQUENCE($B13))))</f>
        <v>✔ 7</v>
      </c>
      <c r="O13" s="31" t="str">
        <f>IF($I13&lt;=المدخلات!$B$13,"✔ "&amp;$I13," ⚠ "&amp;$I13&amp;" يوماً — تجاوز السقف ("&amp;المدخلات!$B$13&amp;") لضمان "&amp;المدخلات!$B$14&amp;" مباراة")</f>
        <v>✔ 22</v>
      </c>
      <c r="P13" s="26" t="str" cm="1">
        <f t="array" ref="P13">_xlfn.LET(_xlpm.c,COUNTIF('بيانات الفرق'!$AU$3:$AU$17,"المجموعة "&amp;_xlfn.SEQUENCE($B13)),_xlpm.mm,AVERAGEIFS('بيانات الفرق'!$AV$3:$AV$17,'بيانات الفرق'!$AU$3:$AU$17,"المجموعة "&amp;_xlfn.SEQUENCE($B13)),IF(MIN(_xlpm.mm)&gt;=المدخلات!$B$14,"✔ "&amp;MIN(_xlpm.mm)," ✘ "&amp;MIN(_xlpm.mm)&amp;" / "&amp;المدخلات!$B$14))</f>
        <v>✔ 18</v>
      </c>
      <c r="Q13" s="47">
        <f>COUNTIF('15 فريقًا'!$E$4:$E$1999,"* ضد *")</f>
        <v>148</v>
      </c>
      <c r="R13" s="47">
        <f>COUNTIF(المدخلات!$I$4:$I$200,$A13)</f>
        <v>4</v>
      </c>
    </row>
    <row r="14" spans="1:18" ht="15" customHeight="1">
      <c r="A14" s="8">
        <v>16</v>
      </c>
      <c r="B14" s="3" cm="1">
        <f t="array" ref="B14">ROUND(SUMPRODUCT(1/COUNTIF('بيانات الفرق'!$AZ$3:$AZ$18,'بيانات الفرق'!$AZ$3:$AZ$18)),0)</f>
        <v>2</v>
      </c>
      <c r="C14" s="7" t="str" cm="1">
        <f t="array" ref="C14">_xlfn.TEXTJOIN(" + ",TRUE,COUNTIF('بيانات الفرق'!$AZ$3:$AZ$18,"المجموعة "&amp;_xlfn.SEQUENCE($B14)))</f>
        <v>8 + 8</v>
      </c>
      <c r="D14" s="7" t="str" cm="1">
        <f t="array" ref="D14">_xlfn.LET(_xlpm.c,COUNTIF('بيانات الفرق'!$AZ$3:$AZ$18,"المجموعة "&amp;_xlfn.SEQUENCE($B14)),_xlpm.mm,AVERAGEIFS('بيانات الفرق'!$BA$3:$BA$18,'بيانات الفرق'!$AZ$3:$AZ$18,"المجموعة "&amp;_xlfn.SEQUENCE($B14)),_xlfn.TEXTJOIN(" + ",TRUE,_xlpm.mm/(_xlpm.c-1)))</f>
        <v>3 + 3</v>
      </c>
      <c r="E14" s="7" t="str" cm="1">
        <f t="array" ref="E14">_xlfn.LET(_xlpm.c,COUNTIF('بيانات الفرق'!$AZ$3:$AZ$18,"المجموعة "&amp;_xlfn.SEQUENCE($B14)),_xlpm.mm,AVERAGEIFS('بيانات الفرق'!$BA$3:$BA$18,'بيانات الفرق'!$AZ$3:$AZ$18,"المجموعة "&amp;_xlfn.SEQUENCE($B14)),_xlfn.TEXTJOIN(" + ",TRUE,_xlpm.mm))</f>
        <v>21 + 21</v>
      </c>
      <c r="F14" s="3" t="str">
        <f>IF($B14&gt;MAX(المدخلات!$B$17:$B$20),"—",LOOKUP($B14,المدخلات!$A$17:$A$20,المدخلات!$C$17:$C$20))</f>
        <v>نهائي مباشر</v>
      </c>
      <c r="G14" s="3">
        <f>_xlfn.MAXIFS('16 فريقًا'!$A$4:$A$1999,'16 فريقًا'!$E$4:$E$1999,"* ضد *",'16 فريقًا'!$E$4:$E$1999,"&lt;&gt;*فائز*",'16 فريقًا'!$E$4:$E$1999,"&lt;&gt;*أول المجموعة*",'16 فريقًا'!$E$4:$E$1999,"&lt;&gt;*أفضل ثانٍ*")</f>
        <v>21</v>
      </c>
      <c r="H14" s="3">
        <f t="shared" si="0"/>
        <v>1</v>
      </c>
      <c r="I14" s="2">
        <f>_xlfn.MAXIFS('16 فريقًا'!$A$4:$A$1999,'16 فريقًا'!$E$4:$E$1999,"* ضد *")</f>
        <v>22</v>
      </c>
      <c r="J14" s="3" t="str">
        <f>MOD(HOUR(المدخلات!$B$4)-1,12)+1&amp;":"&amp;TEXT(MINUTE(المدخلات!$B$4),"00")&amp;IF(HOUR(المدخلات!$B$4)&lt;12," ص"," م")</f>
        <v>4:00 م</v>
      </c>
      <c r="K14" s="3" t="str" cm="1">
        <f t="array" ref="K14">_xlfn.LET(_xlpm.p,SUMPRODUCT(MAX((COUNTIF('16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4" s="3">
        <f>_xlfn.MAXIFS('16 فريقًا'!$C$4:$C$1999,'16 فريقًا'!$E$4:$E$1999,"* ضد *")</f>
        <v>3</v>
      </c>
      <c r="M14" s="3">
        <f>ROUNDUP($L14/المدخلات!$B$9,0)</f>
        <v>2</v>
      </c>
      <c r="N14" s="26" t="str" cm="1">
        <f t="array" ref="N14">IF(MIN(COUNTIF('بيانات الفرق'!$AZ$3:$AZ$18,"المجموعة "&amp;_xlfn.SEQUENCE($B14)))&gt;=المدخلات!$B$11,"✔ "&amp;MIN(COUNTIF('بيانات الفرق'!$AZ$3:$AZ$18,"المجموعة "&amp;_xlfn.SEQUENCE($B14))),"✘ "&amp;MIN(COUNTIF('بيانات الفرق'!$AZ$3:$AZ$18,"المجموعة "&amp;_xlfn.SEQUENCE($B14))))</f>
        <v>✔ 8</v>
      </c>
      <c r="O14" s="31" t="str">
        <f>IF($I14&lt;=المدخلات!$B$13,"✔ "&amp;$I14," ⚠ "&amp;$I14&amp;" يوماً — تجاوز السقف ("&amp;المدخلات!$B$13&amp;") لضمان "&amp;المدخلات!$B$14&amp;" مباراة")</f>
        <v>✔ 22</v>
      </c>
      <c r="P14" s="26" t="str" cm="1">
        <f t="array" ref="P14">_xlfn.LET(_xlpm.c,COUNTIF('بيانات الفرق'!$AZ$3:$AZ$18,"المجموعة "&amp;_xlfn.SEQUENCE($B14)),_xlpm.mm,AVERAGEIFS('بيانات الفرق'!$BA$3:$BA$18,'بيانات الفرق'!$AZ$3:$AZ$18,"المجموعة "&amp;_xlfn.SEQUENCE($B14)),IF(MIN(_xlpm.mm)&gt;=المدخلات!$B$14,"✔ "&amp;MIN(_xlpm.mm)," ✘ "&amp;MIN(_xlpm.mm)&amp;" / "&amp;المدخلات!$B$14))</f>
        <v>✔ 21</v>
      </c>
      <c r="Q14" s="47">
        <f>COUNTIF('16 فريقًا'!$E$4:$E$1999,"* ضد *")</f>
        <v>169</v>
      </c>
      <c r="R14" s="47">
        <f>COUNTIF(المدخلات!$I$4:$I$200,$A14)</f>
        <v>5</v>
      </c>
    </row>
    <row r="15" spans="1:18" ht="15" customHeight="1">
      <c r="A15" s="8">
        <v>18</v>
      </c>
      <c r="B15" s="3" cm="1">
        <f t="array" ref="B15">ROUND(SUMPRODUCT(1/COUNTIF('بيانات الفرق'!$BE$3:$BE$20,'بيانات الفرق'!$BE$3:$BE$20)),0)</f>
        <v>1</v>
      </c>
      <c r="C15" s="7" t="str" cm="1">
        <f t="array" ref="C15">_xlfn.TEXTJOIN(" + ",TRUE,COUNTIF('بيانات الفرق'!$BE$3:$BE$20,"المجموعة "&amp;_xlfn.SEQUENCE($B15)))</f>
        <v>18</v>
      </c>
      <c r="D15" s="7" t="str" cm="1">
        <f t="array" ref="D15">_xlfn.LET(_xlpm.c,COUNTIF('بيانات الفرق'!$BE$3:$BE$20,"المجموعة "&amp;_xlfn.SEQUENCE($B15)),_xlpm.mm,AVERAGEIFS('بيانات الفرق'!$BF$3:$BF$20,'بيانات الفرق'!$BE$3:$BE$20,"المجموعة "&amp;_xlfn.SEQUENCE($B15)),_xlfn.TEXTJOIN(" + ",TRUE,_xlpm.mm/(_xlpm.c-1)))</f>
        <v>1</v>
      </c>
      <c r="E15" s="7" t="str" cm="1">
        <f t="array" ref="E15">_xlfn.LET(_xlpm.c,COUNTIF('بيانات الفرق'!$BE$3:$BE$20,"المجموعة "&amp;_xlfn.SEQUENCE($B15)),_xlpm.mm,AVERAGEIFS('بيانات الفرق'!$BF$3:$BF$20,'بيانات الفرق'!$BE$3:$BE$20,"المجموعة "&amp;_xlfn.SEQUENCE($B15)),_xlfn.TEXTJOIN(" + ",TRUE,_xlpm.mm))</f>
        <v>17</v>
      </c>
      <c r="F15" s="3" t="str">
        <f>IF($B15&gt;MAX(المدخلات!$B$17:$B$20),"—",LOOKUP($B15,المدخلات!$A$17:$A$20,المدخلات!$C$17:$C$20))</f>
        <v>— (دوري فقط، البطل أول المجموعة)</v>
      </c>
      <c r="G15" s="3">
        <f>_xlfn.MAXIFS('18 فريقًا'!$A$4:$A$1999,'18 فريقًا'!$E$4:$E$1999,"* ضد *",'18 فريقًا'!$E$4:$E$1999,"&lt;&gt;*فائز*",'18 فريقًا'!$E$4:$E$1999,"&lt;&gt;*أول المجموعة*",'18 فريقًا'!$E$4:$E$1999,"&lt;&gt;*أفضل ثانٍ*")</f>
        <v>17</v>
      </c>
      <c r="H15" s="3">
        <f t="shared" si="0"/>
        <v>0</v>
      </c>
      <c r="I15" s="2">
        <f>_xlfn.MAXIFS('18 فريقًا'!$A$4:$A$1999,'18 فريقًا'!$E$4:$E$1999,"* ضد *")</f>
        <v>17</v>
      </c>
      <c r="J15" s="3" t="str">
        <f>MOD(HOUR(المدخلات!$B$4)-1,12)+1&amp;":"&amp;TEXT(MINUTE(المدخلات!$B$4),"00")&amp;IF(HOUR(المدخلات!$B$4)&lt;12," ص"," م")</f>
        <v>4:00 م</v>
      </c>
      <c r="K15" s="3" t="str" cm="1">
        <f t="array" ref="K15">_xlfn.LET(_xlpm.p,SUMPRODUCT(MAX((COUNTIF('18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5" s="3">
        <f>_xlfn.MAXIFS('18 فريقًا'!$C$4:$C$1999,'18 فريقًا'!$E$4:$E$1999,"* ضد *")</f>
        <v>3</v>
      </c>
      <c r="M15" s="3">
        <f>ROUNDUP($L15/المدخلات!$B$9,0)</f>
        <v>2</v>
      </c>
      <c r="N15" s="26" t="str" cm="1">
        <f t="array" ref="N15">IF(MIN(COUNTIF('بيانات الفرق'!$BE$3:$BE$20,"المجموعة "&amp;_xlfn.SEQUENCE($B15)))&gt;=المدخلات!$B$11,"✔ "&amp;MIN(COUNTIF('بيانات الفرق'!$BE$3:$BE$20,"المجموعة "&amp;_xlfn.SEQUENCE($B15))),"✘ "&amp;MIN(COUNTIF('بيانات الفرق'!$BE$3:$BE$20,"المجموعة "&amp;_xlfn.SEQUENCE($B15))))</f>
        <v>✔ 18</v>
      </c>
      <c r="O15" s="31" t="str">
        <f>IF($I15&lt;=المدخلات!$B$13,"✔ "&amp;$I15," ⚠ "&amp;$I15&amp;" يوماً — تجاوز السقف ("&amp;المدخلات!$B$13&amp;") لضمان "&amp;المدخلات!$B$14&amp;" مباراة")</f>
        <v>✔ 17</v>
      </c>
      <c r="P15" s="26" t="str" cm="1">
        <f t="array" ref="P15">_xlfn.LET(_xlpm.c,COUNTIF('بيانات الفرق'!$BE$3:$BE$20,"المجموعة "&amp;_xlfn.SEQUENCE($B15)),_xlpm.mm,AVERAGEIFS('بيانات الفرق'!$BF$3:$BF$20,'بيانات الفرق'!$BE$3:$BE$20,"المجموعة "&amp;_xlfn.SEQUENCE($B15)),IF(MIN(_xlpm.mm)&gt;=المدخلات!$B$14,"✔ "&amp;MIN(_xlpm.mm)," ✘ "&amp;MIN(_xlpm.mm)&amp;" / "&amp;المدخلات!$B$14))</f>
        <v>✔ 17</v>
      </c>
      <c r="Q15" s="47">
        <f>COUNTIF('18 فريقًا'!$E$4:$E$1999,"* ضد *")</f>
        <v>153</v>
      </c>
      <c r="R15" s="47">
        <f>COUNTIF(المدخلات!$I$4:$I$200,$A15)</f>
        <v>1</v>
      </c>
    </row>
    <row r="16" spans="1:18" ht="15" customHeight="1">
      <c r="A16" s="8">
        <v>21</v>
      </c>
      <c r="B16" s="3" cm="1">
        <f t="array" ref="B16">ROUND(SUMPRODUCT(1/COUNTIF('بيانات الفرق'!$BJ$3:$BJ$23,'بيانات الفرق'!$BJ$3:$BJ$23)),0)</f>
        <v>1</v>
      </c>
      <c r="C16" s="7" t="str" cm="1">
        <f t="array" ref="C16">_xlfn.TEXTJOIN(" + ",TRUE,COUNTIF('بيانات الفرق'!$BJ$3:$BJ$23,"المجموعة "&amp;_xlfn.SEQUENCE($B16)))</f>
        <v>21</v>
      </c>
      <c r="D16" s="7" t="str" cm="1">
        <f t="array" ref="D16">_xlfn.LET(_xlpm.c,COUNTIF('بيانات الفرق'!$BJ$3:$BJ$23,"المجموعة "&amp;_xlfn.SEQUENCE($B16)),_xlpm.mm,AVERAGEIFS('بيانات الفرق'!$BK$3:$BK$23,'بيانات الفرق'!$BJ$3:$BJ$23,"المجموعة "&amp;_xlfn.SEQUENCE($B16)),_xlfn.TEXTJOIN(" + ",TRUE,_xlpm.mm/(_xlpm.c-1)))</f>
        <v>1</v>
      </c>
      <c r="E16" s="7" t="str" cm="1">
        <f t="array" ref="E16">_xlfn.LET(_xlpm.c,COUNTIF('بيانات الفرق'!$BJ$3:$BJ$23,"المجموعة "&amp;_xlfn.SEQUENCE($B16)),_xlpm.mm,AVERAGEIFS('بيانات الفرق'!$BK$3:$BK$23,'بيانات الفرق'!$BJ$3:$BJ$23,"المجموعة "&amp;_xlfn.SEQUENCE($B16)),_xlfn.TEXTJOIN(" + ",TRUE,_xlpm.mm))</f>
        <v>20</v>
      </c>
      <c r="F16" s="3" t="str">
        <f>IF($B16&gt;MAX(المدخلات!$B$17:$B$20),"—",LOOKUP($B16,المدخلات!$A$17:$A$20,المدخلات!$C$17:$C$20))</f>
        <v>— (دوري فقط، البطل أول المجموعة)</v>
      </c>
      <c r="G16" s="3">
        <f>_xlfn.MAXIFS('21 فريقًا'!$A$4:$A$1999,'21 فريقًا'!$E$4:$E$1999,"* ضد *",'21 فريقًا'!$E$4:$E$1999,"&lt;&gt;*فائز*",'21 فريقًا'!$E$4:$E$1999,"&lt;&gt;*أول المجموعة*",'21 فريقًا'!$E$4:$E$1999,"&lt;&gt;*أفضل ثانٍ*")</f>
        <v>21</v>
      </c>
      <c r="H16" s="3">
        <f t="shared" si="0"/>
        <v>0</v>
      </c>
      <c r="I16" s="2">
        <f>_xlfn.MAXIFS('21 فريقًا'!$A$4:$A$1999,'21 فريقًا'!$E$4:$E$1999,"* ضد *")</f>
        <v>21</v>
      </c>
      <c r="J16" s="3" t="str">
        <f>MOD(HOUR(المدخلات!$B$4)-1,12)+1&amp;":"&amp;TEXT(MINUTE(المدخلات!$B$4),"00")&amp;IF(HOUR(المدخلات!$B$4)&lt;12," ص"," م")</f>
        <v>4:00 م</v>
      </c>
      <c r="K16" s="3" t="str" cm="1">
        <f t="array" ref="K16">_xlfn.LET(_xlpm.p,SUMPRODUCT(MAX((COUNTIF('21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6" s="3">
        <f>_xlfn.MAXIFS('21 فريقًا'!$C$4:$C$1999,'21 فريقًا'!$E$4:$E$1999,"* ضد *")</f>
        <v>4</v>
      </c>
      <c r="M16" s="3">
        <f>ROUNDUP($L16/المدخلات!$B$9,0)</f>
        <v>2</v>
      </c>
      <c r="N16" s="26" t="str" cm="1">
        <f t="array" ref="N16">IF(MIN(COUNTIF('بيانات الفرق'!$BJ$3:$BJ$23,"المجموعة "&amp;_xlfn.SEQUENCE($B16)))&gt;=المدخلات!$B$11,"✔ "&amp;MIN(COUNTIF('بيانات الفرق'!$BJ$3:$BJ$23,"المجموعة "&amp;_xlfn.SEQUENCE($B16))),"✘ "&amp;MIN(COUNTIF('بيانات الفرق'!$BJ$3:$BJ$23,"المجموعة "&amp;_xlfn.SEQUENCE($B16))))</f>
        <v>✔ 21</v>
      </c>
      <c r="O16" s="31" t="str">
        <f>IF($I16&lt;=المدخلات!$B$13,"✔ "&amp;$I16," ⚠ "&amp;$I16&amp;" يوماً — تجاوز السقف ("&amp;المدخلات!$B$13&amp;") لضمان "&amp;المدخلات!$B$14&amp;" مباراة")</f>
        <v>✔ 21</v>
      </c>
      <c r="P16" s="26" t="str" cm="1">
        <f t="array" ref="P16">_xlfn.LET(_xlpm.c,COUNTIF('بيانات الفرق'!$BJ$3:$BJ$23,"المجموعة "&amp;_xlfn.SEQUENCE($B16)),_xlpm.mm,AVERAGEIFS('بيانات الفرق'!$BK$3:$BK$23,'بيانات الفرق'!$BJ$3:$BJ$23,"المجموعة "&amp;_xlfn.SEQUENCE($B16)),IF(MIN(_xlpm.mm)&gt;=المدخلات!$B$14,"✔ "&amp;MIN(_xlpm.mm)," ✘ "&amp;MIN(_xlpm.mm)&amp;" / "&amp;المدخلات!$B$14))</f>
        <v>✔ 20</v>
      </c>
      <c r="Q16" s="47">
        <f>COUNTIF('21 فريقًا'!$E$4:$E$1999,"* ضد *")</f>
        <v>210</v>
      </c>
      <c r="R16" s="47">
        <f>COUNTIF(المدخلات!$I$4:$I$200,$A16)</f>
        <v>1</v>
      </c>
    </row>
    <row r="17" spans="1:18" ht="15" customHeight="1">
      <c r="A17" s="8">
        <v>22</v>
      </c>
      <c r="B17" s="3" cm="1">
        <f t="array" ref="B17">ROUND(SUMPRODUCT(1/COUNTIF('بيانات الفرق'!$BO$3:$BO$24,'بيانات الفرق'!$BO$3:$BO$24)),0)</f>
        <v>1</v>
      </c>
      <c r="C17" s="7" t="str" cm="1">
        <f t="array" ref="C17">_xlfn.TEXTJOIN(" + ",TRUE,COUNTIF('بيانات الفرق'!$BO$3:$BO$24,"المجموعة "&amp;_xlfn.SEQUENCE($B17)))</f>
        <v>22</v>
      </c>
      <c r="D17" s="7" t="str" cm="1">
        <f t="array" ref="D17">_xlfn.LET(_xlpm.c,COUNTIF('بيانات الفرق'!$BO$3:$BO$24,"المجموعة "&amp;_xlfn.SEQUENCE($B17)),_xlpm.mm,AVERAGEIFS('بيانات الفرق'!$BP$3:$BP$24,'بيانات الفرق'!$BO$3:$BO$24,"المجموعة "&amp;_xlfn.SEQUENCE($B17)),_xlfn.TEXTJOIN(" + ",TRUE,_xlpm.mm/(_xlpm.c-1)))</f>
        <v>1</v>
      </c>
      <c r="E17" s="7" t="str" cm="1">
        <f t="array" ref="E17">_xlfn.LET(_xlpm.c,COUNTIF('بيانات الفرق'!$BO$3:$BO$24,"المجموعة "&amp;_xlfn.SEQUENCE($B17)),_xlpm.mm,AVERAGEIFS('بيانات الفرق'!$BP$3:$BP$24,'بيانات الفرق'!$BO$3:$BO$24,"المجموعة "&amp;_xlfn.SEQUENCE($B17)),_xlfn.TEXTJOIN(" + ",TRUE,_xlpm.mm))</f>
        <v>21</v>
      </c>
      <c r="F17" s="3" t="str">
        <f>IF($B17&gt;MAX(المدخلات!$B$17:$B$20),"—",LOOKUP($B17,المدخلات!$A$17:$A$20,المدخلات!$C$17:$C$20))</f>
        <v>— (دوري فقط، البطل أول المجموعة)</v>
      </c>
      <c r="G17" s="3">
        <f>_xlfn.MAXIFS('22 فريقًا'!$A$4:$A$1999,'22 فريقًا'!$E$4:$E$1999,"* ضد *",'22 فريقًا'!$E$4:$E$1999,"&lt;&gt;*فائز*",'22 فريقًا'!$E$4:$E$1999,"&lt;&gt;*أول المجموعة*",'22 فريقًا'!$E$4:$E$1999,"&lt;&gt;*أفضل ثانٍ*")</f>
        <v>21</v>
      </c>
      <c r="H17" s="3">
        <f t="shared" si="0"/>
        <v>0</v>
      </c>
      <c r="I17" s="2">
        <f>_xlfn.MAXIFS('22 فريقًا'!$A$4:$A$1999,'22 فريقًا'!$E$4:$E$1999,"* ضد *")</f>
        <v>21</v>
      </c>
      <c r="J17" s="3" t="str">
        <f>MOD(HOUR(المدخلات!$B$4)-1,12)+1&amp;":"&amp;TEXT(MINUTE(المدخلات!$B$4),"00")&amp;IF(HOUR(المدخلات!$B$4)&lt;12," ص"," م")</f>
        <v>4:00 م</v>
      </c>
      <c r="K17" s="3" t="str" cm="1">
        <f t="array" ref="K17">_xlfn.LET(_xlpm.p,SUMPRODUCT(MAX((COUNTIF('22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7" s="3">
        <f>_xlfn.MAXIFS('22 فريقًا'!$C$4:$C$1999,'22 فريقًا'!$E$4:$E$1999,"* ضد *")</f>
        <v>4</v>
      </c>
      <c r="M17" s="3">
        <f>ROUNDUP($L17/المدخلات!$B$9,0)</f>
        <v>2</v>
      </c>
      <c r="N17" s="26" t="str" cm="1">
        <f t="array" ref="N17">IF(MIN(COUNTIF('بيانات الفرق'!$BO$3:$BO$24,"المجموعة "&amp;_xlfn.SEQUENCE($B17)))&gt;=المدخلات!$B$11,"✔ "&amp;MIN(COUNTIF('بيانات الفرق'!$BO$3:$BO$24,"المجموعة "&amp;_xlfn.SEQUENCE($B17))),"✘ "&amp;MIN(COUNTIF('بيانات الفرق'!$BO$3:$BO$24,"المجموعة "&amp;_xlfn.SEQUENCE($B17))))</f>
        <v>✔ 22</v>
      </c>
      <c r="O17" s="31" t="str">
        <f>IF($I17&lt;=المدخلات!$B$13,"✔ "&amp;$I17," ⚠ "&amp;$I17&amp;" يوماً — تجاوز السقف ("&amp;المدخلات!$B$13&amp;") لضمان "&amp;المدخلات!$B$14&amp;" مباراة")</f>
        <v>✔ 21</v>
      </c>
      <c r="P17" s="26" t="str" cm="1">
        <f t="array" ref="P17">_xlfn.LET(_xlpm.c,COUNTIF('بيانات الفرق'!$BO$3:$BO$24,"المجموعة "&amp;_xlfn.SEQUENCE($B17)),_xlpm.mm,AVERAGEIFS('بيانات الفرق'!$BP$3:$BP$24,'بيانات الفرق'!$BO$3:$BO$24,"المجموعة "&amp;_xlfn.SEQUENCE($B17)),IF(MIN(_xlpm.mm)&gt;=المدخلات!$B$14,"✔ "&amp;MIN(_xlpm.mm)," ✘ "&amp;MIN(_xlpm.mm)&amp;" / "&amp;المدخلات!$B$14))</f>
        <v>✔ 21</v>
      </c>
      <c r="Q17" s="47">
        <f>COUNTIF('22 فريقًا'!$E$4:$E$1999,"* ضد *")</f>
        <v>231</v>
      </c>
      <c r="R17" s="47">
        <f>COUNTIF(المدخلات!$I$4:$I$200,$A17)</f>
        <v>1</v>
      </c>
    </row>
    <row r="18" spans="1:18" ht="15" customHeight="1">
      <c r="A18" s="8">
        <v>23</v>
      </c>
      <c r="B18" s="3" cm="1">
        <f t="array" ref="B18">ROUND(SUMPRODUCT(1/COUNTIF('بيانات الفرق'!$BT$3:$BT$25,'بيانات الفرق'!$BT$3:$BT$25)),0)</f>
        <v>2</v>
      </c>
      <c r="C18" s="7" t="str" cm="1">
        <f t="array" ref="C18">_xlfn.TEXTJOIN(" + ",TRUE,COUNTIF('بيانات الفرق'!$BT$3:$BT$25,"المجموعة "&amp;_xlfn.SEQUENCE($B18)))</f>
        <v>11 + 12</v>
      </c>
      <c r="D18" s="7" t="str" cm="1">
        <f t="array" ref="D18">_xlfn.LET(_xlpm.c,COUNTIF('بيانات الفرق'!$BT$3:$BT$25,"المجموعة "&amp;_xlfn.SEQUENCE($B18)),_xlpm.mm,AVERAGEIFS('بيانات الفرق'!$BU$3:$BU$25,'بيانات الفرق'!$BT$3:$BT$25,"المجموعة "&amp;_xlfn.SEQUENCE($B18)),_xlfn.TEXTJOIN(" + ",TRUE,_xlpm.mm/(_xlpm.c-1)))</f>
        <v>2 + 2</v>
      </c>
      <c r="E18" s="7" t="str" cm="1">
        <f t="array" ref="E18">_xlfn.LET(_xlpm.c,COUNTIF('بيانات الفرق'!$BT$3:$BT$25,"المجموعة "&amp;_xlfn.SEQUENCE($B18)),_xlpm.mm,AVERAGEIFS('بيانات الفرق'!$BU$3:$BU$25,'بيانات الفرق'!$BT$3:$BT$25,"المجموعة "&amp;_xlfn.SEQUENCE($B18)),_xlfn.TEXTJOIN(" + ",TRUE,_xlpm.mm))</f>
        <v>20 + 22</v>
      </c>
      <c r="F18" s="3" t="str">
        <f>IF($B18&gt;MAX(المدخلات!$B$17:$B$20),"—",LOOKUP($B18,المدخلات!$A$17:$A$20,المدخلات!$C$17:$C$20))</f>
        <v>نهائي مباشر</v>
      </c>
      <c r="G18" s="3">
        <f>_xlfn.MAXIFS('23 فريقًا'!$A$4:$A$1999,'23 فريقًا'!$E$4:$E$1999,"* ضد *",'23 فريقًا'!$E$4:$E$1999,"&lt;&gt;*فائز*",'23 فريقًا'!$E$4:$E$1999,"&lt;&gt;*أول المجموعة*",'23 فريقًا'!$E$4:$E$1999,"&lt;&gt;*أفضل ثانٍ*")</f>
        <v>22</v>
      </c>
      <c r="H18" s="3">
        <f t="shared" si="0"/>
        <v>1</v>
      </c>
      <c r="I18" s="2">
        <f>_xlfn.MAXIFS('23 فريقًا'!$A$4:$A$1999,'23 فريقًا'!$E$4:$E$1999,"* ضد *")</f>
        <v>23</v>
      </c>
      <c r="J18" s="3" t="str">
        <f>MOD(HOUR(المدخلات!$B$4)-1,12)+1&amp;":"&amp;TEXT(MINUTE(المدخلات!$B$4),"00")&amp;IF(HOUR(المدخلات!$B$4)&lt;12," ص"," م")</f>
        <v>4:00 م</v>
      </c>
      <c r="K18" s="3" t="str" cm="1">
        <f t="array" ref="K18">_xlfn.LET(_xlpm.p,SUMPRODUCT(MAX((COUNTIF('23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8" s="3">
        <f>_xlfn.MAXIFS('23 فريقًا'!$C$4:$C$1999,'23 فريقًا'!$E$4:$E$1999,"* ضد *")</f>
        <v>4</v>
      </c>
      <c r="M18" s="3">
        <f>ROUNDUP($L18/المدخلات!$B$9,0)</f>
        <v>2</v>
      </c>
      <c r="N18" s="26" t="str" cm="1">
        <f t="array" ref="N18">IF(MIN(COUNTIF('بيانات الفرق'!$BT$3:$BT$25,"المجموعة "&amp;_xlfn.SEQUENCE($B18)))&gt;=المدخلات!$B$11,"✔ "&amp;MIN(COUNTIF('بيانات الفرق'!$BT$3:$BT$25,"المجموعة "&amp;_xlfn.SEQUENCE($B18))),"✘ "&amp;MIN(COUNTIF('بيانات الفرق'!$BT$3:$BT$25,"المجموعة "&amp;_xlfn.SEQUENCE($B18))))</f>
        <v>✔ 11</v>
      </c>
      <c r="O18" s="31" t="str">
        <f>IF($I18&lt;=المدخلات!$B$13,"✔ "&amp;$I18," ⚠ "&amp;$I18&amp;" يوماً — تجاوز السقف ("&amp;المدخلات!$B$13&amp;") لضمان "&amp;المدخلات!$B$14&amp;" مباراة")</f>
        <v>✔ 23</v>
      </c>
      <c r="P18" s="26" t="str" cm="1">
        <f t="array" ref="P18">_xlfn.LET(_xlpm.c,COUNTIF('بيانات الفرق'!$BT$3:$BT$25,"المجموعة "&amp;_xlfn.SEQUENCE($B18)),_xlpm.mm,AVERAGEIFS('بيانات الفرق'!$BU$3:$BU$25,'بيانات الفرق'!$BT$3:$BT$25,"المجموعة "&amp;_xlfn.SEQUENCE($B18)),IF(MIN(_xlpm.mm)&gt;=المدخلات!$B$14,"✔ "&amp;MIN(_xlpm.mm)," ✘ "&amp;MIN(_xlpm.mm)&amp;" / "&amp;المدخلات!$B$14))</f>
        <v>✔ 20</v>
      </c>
      <c r="Q18" s="47">
        <f>COUNTIF('23 فريقًا'!$E$4:$E$1999,"* ضد *")</f>
        <v>243</v>
      </c>
      <c r="R18" s="47">
        <f>COUNTIF(المدخلات!$I$4:$I$200,$A18)</f>
        <v>1</v>
      </c>
    </row>
    <row r="19" spans="1:18" ht="15" customHeight="1">
      <c r="A19" s="8">
        <v>25</v>
      </c>
      <c r="B19" s="3" cm="1">
        <f t="array" ref="B19">ROUND(SUMPRODUCT(1/COUNTIF('بيانات الفرق'!$BY$3:$BY$27,'بيانات الفرق'!$BY$3:$BY$27)),0)</f>
        <v>4</v>
      </c>
      <c r="C19" s="7" t="str" cm="1">
        <f t="array" ref="C19">_xlfn.TEXTJOIN(" + ",TRUE,COUNTIF('بيانات الفرق'!$BY$3:$BY$27,"المجموعة "&amp;_xlfn.SEQUENCE($B19)))</f>
        <v>6 + 6 + 6 + 7</v>
      </c>
      <c r="D19" s="7" t="str" cm="1">
        <f t="array" ref="D19">_xlfn.LET(_xlpm.c,COUNTIF('بيانات الفرق'!$BY$3:$BY$27,"المجموعة "&amp;_xlfn.SEQUENCE($B19)),_xlpm.mm,AVERAGEIFS('بيانات الفرق'!$BZ$3:$BZ$27,'بيانات الفرق'!$BY$3:$BY$27,"المجموعة "&amp;_xlfn.SEQUENCE($B19)),_xlfn.TEXTJOIN(" + ",TRUE,_xlpm.mm/(_xlpm.c-1)))</f>
        <v>4 + 4 + 4 + 3</v>
      </c>
      <c r="E19" s="7" t="str" cm="1">
        <f t="array" ref="E19">_xlfn.LET(_xlpm.c,COUNTIF('بيانات الفرق'!$BY$3:$BY$27,"المجموعة "&amp;_xlfn.SEQUENCE($B19)),_xlpm.mm,AVERAGEIFS('بيانات الفرق'!$BZ$3:$BZ$27,'بيانات الفرق'!$BY$3:$BY$27,"المجموعة "&amp;_xlfn.SEQUENCE($B19)),_xlfn.TEXTJOIN(" + ",TRUE,_xlpm.mm))</f>
        <v>20 + 20 + 20 + 18</v>
      </c>
      <c r="F19" s="3" t="str">
        <f>IF($B19&gt;MAX(المدخلات!$B$17:$B$20),"—",LOOKUP($B19,المدخلات!$A$17:$A$20,المدخلات!$C$17:$C$20))</f>
        <v>نصف نهائي ثم نهائي</v>
      </c>
      <c r="G19" s="3">
        <f>_xlfn.MAXIFS('25 فريقًا'!$A$4:$A$1999,'25 فريقًا'!$E$4:$E$1999,"* ضد *",'25 فريقًا'!$E$4:$E$1999,"&lt;&gt;*فائز*",'25 فريقًا'!$E$4:$E$1999,"&lt;&gt;*أول المجموعة*",'25 فريقًا'!$E$4:$E$1999,"&lt;&gt;*أفضل ثانٍ*")</f>
        <v>21</v>
      </c>
      <c r="H19" s="3">
        <f t="shared" si="0"/>
        <v>2</v>
      </c>
      <c r="I19" s="2">
        <f>_xlfn.MAXIFS('25 فريقًا'!$A$4:$A$1999,'25 فريقًا'!$E$4:$E$1999,"* ضد *")</f>
        <v>23</v>
      </c>
      <c r="J19" s="3" t="str">
        <f>MOD(HOUR(المدخلات!$B$4)-1,12)+1&amp;":"&amp;TEXT(MINUTE(المدخلات!$B$4),"00")&amp;IF(HOUR(المدخلات!$B$4)&lt;12," ص"," م")</f>
        <v>4:00 م</v>
      </c>
      <c r="K19" s="3" t="str" cm="1">
        <f t="array" ref="K19">_xlfn.LET(_xlpm.p,SUMPRODUCT(MAX((COUNTIF('25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9" s="3">
        <f>_xlfn.MAXIFS('25 فريقًا'!$C$4:$C$1999,'25 فريقًا'!$E$4:$E$1999,"* ضد *")</f>
        <v>4</v>
      </c>
      <c r="M19" s="3">
        <f>ROUNDUP($L19/المدخلات!$B$9,0)</f>
        <v>2</v>
      </c>
      <c r="N19" s="26" t="str" cm="1">
        <f t="array" ref="N19">IF(MIN(COUNTIF('بيانات الفرق'!$BY$3:$BY$27,"المجموعة "&amp;_xlfn.SEQUENCE($B19)))&gt;=المدخلات!$B$11,"✔ "&amp;MIN(COUNTIF('بيانات الفرق'!$BY$3:$BY$27,"المجموعة "&amp;_xlfn.SEQUENCE($B19))),"✘ "&amp;MIN(COUNTIF('بيانات الفرق'!$BY$3:$BY$27,"المجموعة "&amp;_xlfn.SEQUENCE($B19))))</f>
        <v>✔ 6</v>
      </c>
      <c r="O19" s="31" t="str">
        <f>IF($I19&lt;=المدخلات!$B$13,"✔ "&amp;$I19," ⚠ "&amp;$I19&amp;" يوماً — تجاوز السقف ("&amp;المدخلات!$B$13&amp;") لضمان "&amp;المدخلات!$B$14&amp;" مباراة")</f>
        <v>✔ 23</v>
      </c>
      <c r="P19" s="26" t="str" cm="1">
        <f t="array" ref="P19">_xlfn.LET(_xlpm.c,COUNTIF('بيانات الفرق'!$BY$3:$BY$27,"المجموعة "&amp;_xlfn.SEQUENCE($B19)),_xlpm.mm,AVERAGEIFS('بيانات الفرق'!$BZ$3:$BZ$27,'بيانات الفرق'!$BY$3:$BY$27,"المجموعة "&amp;_xlfn.SEQUENCE($B19)),IF(MIN(_xlpm.mm)&gt;=المدخلات!$B$14,"✔ "&amp;MIN(_xlpm.mm)," ✘ "&amp;MIN(_xlpm.mm)&amp;" / "&amp;المدخلات!$B$14))</f>
        <v>✔ 18</v>
      </c>
      <c r="Q19" s="47">
        <f>COUNTIF('25 فريقًا'!$E$4:$E$1999,"* ضد *")</f>
        <v>246</v>
      </c>
      <c r="R19" s="47">
        <f>COUNTIF(المدخلات!$I$4:$I$200,$A19)</f>
        <v>1</v>
      </c>
    </row>
    <row r="20" spans="1:18" ht="15" customHeight="1">
      <c r="A20" s="8">
        <v>27</v>
      </c>
      <c r="B20" s="3" cm="1">
        <f t="array" ref="B20">ROUND(SUMPRODUCT(1/COUNTIF('بيانات الفرق'!$CD$3:$CD$29,'بيانات الفرق'!$CD$3:$CD$29)),0)</f>
        <v>3</v>
      </c>
      <c r="C20" s="7" t="str" cm="1">
        <f t="array" ref="C20">_xlfn.TEXTJOIN(" + ",TRUE,COUNTIF('بيانات الفرق'!$CD$3:$CD$29,"المجموعة "&amp;_xlfn.SEQUENCE($B20)))</f>
        <v>9 + 9 + 9</v>
      </c>
      <c r="D20" s="7" t="str" cm="1">
        <f t="array" ref="D20">_xlfn.LET(_xlpm.c,COUNTIF('بيانات الفرق'!$CD$3:$CD$29,"المجموعة "&amp;_xlfn.SEQUENCE($B20)),_xlpm.mm,AVERAGEIFS('بيانات الفرق'!$CE$3:$CE$29,'بيانات الفرق'!$CD$3:$CD$29,"المجموعة "&amp;_xlfn.SEQUENCE($B20)),_xlfn.TEXTJOIN(" + ",TRUE,_xlpm.mm/(_xlpm.c-1)))</f>
        <v>2 + 2 + 2</v>
      </c>
      <c r="E20" s="7" t="str" cm="1">
        <f t="array" ref="E20">_xlfn.LET(_xlpm.c,COUNTIF('بيانات الفرق'!$CD$3:$CD$29,"المجموعة "&amp;_xlfn.SEQUENCE($B20)),_xlpm.mm,AVERAGEIFS('بيانات الفرق'!$CE$3:$CE$29,'بيانات الفرق'!$CD$3:$CD$29,"المجموعة "&amp;_xlfn.SEQUENCE($B20)),_xlfn.TEXTJOIN(" + ",TRUE,_xlpm.mm))</f>
        <v>16 + 16 + 16</v>
      </c>
      <c r="F20" s="3" t="str">
        <f>IF($B20&gt;MAX(المدخلات!$B$17:$B$20),"—",LOOKUP($B20,المدخلات!$A$17:$A$20,المدخلات!$C$17:$C$20))</f>
        <v>نصف نهائي ثم نهائي</v>
      </c>
      <c r="G20" s="3">
        <f>_xlfn.MAXIFS('27 فريقًا'!$A$4:$A$1999,'27 فريقًا'!$E$4:$E$1999,"* ضد *",'27 فريقًا'!$E$4:$E$1999,"&lt;&gt;*فائز*",'27 فريقًا'!$E$4:$E$1999,"&lt;&gt;*أول المجموعة*",'27 فريقًا'!$E$4:$E$1999,"&lt;&gt;*أفضل ثانٍ*")</f>
        <v>18</v>
      </c>
      <c r="H20" s="3">
        <f t="shared" si="0"/>
        <v>2</v>
      </c>
      <c r="I20" s="2">
        <f>_xlfn.MAXIFS('27 فريقًا'!$A$4:$A$1999,'27 فريقًا'!$E$4:$E$1999,"* ضد *")</f>
        <v>20</v>
      </c>
      <c r="J20" s="3" t="str">
        <f>MOD(HOUR(المدخلات!$B$4)-1,12)+1&amp;":"&amp;TEXT(MINUTE(المدخلات!$B$4),"00")&amp;IF(HOUR(المدخلات!$B$4)&lt;12," ص"," م")</f>
        <v>4:00 م</v>
      </c>
      <c r="K20" s="3" t="str" cm="1">
        <f t="array" ref="K20">_xlfn.LET(_xlpm.p,SUMPRODUCT(MAX((COUNTIF('27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0" s="3">
        <f>_xlfn.MAXIFS('27 فريقًا'!$C$4:$C$1999,'27 فريقًا'!$E$4:$E$1999,"* ضد *")</f>
        <v>4</v>
      </c>
      <c r="M20" s="3">
        <f>ROUNDUP($L20/المدخلات!$B$9,0)</f>
        <v>2</v>
      </c>
      <c r="N20" s="26" t="str" cm="1">
        <f t="array" ref="N20">IF(MIN(COUNTIF('بيانات الفرق'!$CD$3:$CD$29,"المجموعة "&amp;_xlfn.SEQUENCE($B20)))&gt;=المدخلات!$B$11,"✔ "&amp;MIN(COUNTIF('بيانات الفرق'!$CD$3:$CD$29,"المجموعة "&amp;_xlfn.SEQUENCE($B20))),"✘ "&amp;MIN(COUNTIF('بيانات الفرق'!$CD$3:$CD$29,"المجموعة "&amp;_xlfn.SEQUENCE($B20))))</f>
        <v>✔ 9</v>
      </c>
      <c r="O20" s="31" t="str">
        <f>IF($I20&lt;=المدخلات!$B$13,"✔ "&amp;$I20," ⚠ "&amp;$I20&amp;" يوماً — تجاوز السقف ("&amp;المدخلات!$B$13&amp;") لضمان "&amp;المدخلات!$B$14&amp;" مباراة")</f>
        <v>✔ 20</v>
      </c>
      <c r="P20" s="26" t="str" cm="1">
        <f t="array" ref="P20">_xlfn.LET(_xlpm.c,COUNTIF('بيانات الفرق'!$CD$3:$CD$29,"المجموعة "&amp;_xlfn.SEQUENCE($B20)),_xlpm.mm,AVERAGEIFS('بيانات الفرق'!$CE$3:$CE$29,'بيانات الفرق'!$CD$3:$CD$29,"المجموعة "&amp;_xlfn.SEQUENCE($B20)),IF(MIN(_xlpm.mm)&gt;=المدخلات!$B$14,"✔ "&amp;MIN(_xlpm.mm)," ✘ "&amp;MIN(_xlpm.mm)&amp;" / "&amp;المدخلات!$B$14))</f>
        <v>✔ 16</v>
      </c>
      <c r="Q20" s="47">
        <f>COUNTIF('27 فريقًا'!$E$4:$E$1999,"* ضد *")</f>
        <v>219</v>
      </c>
      <c r="R20" s="47">
        <f>COUNTIF(المدخلات!$I$4:$I$200,$A20)</f>
        <v>2</v>
      </c>
    </row>
    <row r="21" spans="1:18" ht="15" customHeight="1">
      <c r="A21" s="8">
        <v>29</v>
      </c>
      <c r="B21" s="3" cm="1">
        <f t="array" ref="B21">ROUND(SUMPRODUCT(1/COUNTIF('بيانات الفرق'!$CI$3:$CI$31,'بيانات الفرق'!$CI$3:$CI$31)),0)</f>
        <v>3</v>
      </c>
      <c r="C21" s="7" t="str" cm="1">
        <f t="array" ref="C21">_xlfn.TEXTJOIN(" + ",TRUE,COUNTIF('بيانات الفرق'!$CI$3:$CI$31,"المجموعة "&amp;_xlfn.SEQUENCE($B21)))</f>
        <v>9 + 10 + 10</v>
      </c>
      <c r="D21" s="7" t="str" cm="1">
        <f t="array" ref="D21">_xlfn.LET(_xlpm.c,COUNTIF('بيانات الفرق'!$CI$3:$CI$31,"المجموعة "&amp;_xlfn.SEQUENCE($B21)),_xlpm.mm,AVERAGEIFS('بيانات الفرق'!$CJ$3:$CJ$31,'بيانات الفرق'!$CI$3:$CI$31,"المجموعة "&amp;_xlfn.SEQUENCE($B21)),_xlfn.TEXTJOIN(" + ",TRUE,_xlpm.mm/(_xlpm.c-1)))</f>
        <v>2 + 2 + 2</v>
      </c>
      <c r="E21" s="7" t="str" cm="1">
        <f t="array" ref="E21">_xlfn.LET(_xlpm.c,COUNTIF('بيانات الفرق'!$CI$3:$CI$31,"المجموعة "&amp;_xlfn.SEQUENCE($B21)),_xlpm.mm,AVERAGEIFS('بيانات الفرق'!$CJ$3:$CJ$31,'بيانات الفرق'!$CI$3:$CI$31,"المجموعة "&amp;_xlfn.SEQUENCE($B21)),_xlfn.TEXTJOIN(" + ",TRUE,_xlpm.mm))</f>
        <v>16 + 18 + 18</v>
      </c>
      <c r="F21" s="3" t="str">
        <f>IF($B21&gt;MAX(المدخلات!$B$17:$B$20),"—",LOOKUP($B21,المدخلات!$A$17:$A$20,المدخلات!$C$17:$C$20))</f>
        <v>نصف نهائي ثم نهائي</v>
      </c>
      <c r="G21" s="3">
        <f>_xlfn.MAXIFS('29 فريقًا'!$A$4:$A$1999,'29 فريقًا'!$E$4:$E$1999,"* ضد *",'29 فريقًا'!$E$4:$E$1999,"&lt;&gt;*فائز*",'29 فريقًا'!$E$4:$E$1999,"&lt;&gt;*أول المجموعة*",'29 فريقًا'!$E$4:$E$1999,"&lt;&gt;*أفضل ثانٍ*")</f>
        <v>18</v>
      </c>
      <c r="H21" s="3">
        <f t="shared" si="0"/>
        <v>2</v>
      </c>
      <c r="I21" s="2">
        <f>_xlfn.MAXIFS('29 فريقًا'!$A$4:$A$1999,'29 فريقًا'!$E$4:$E$1999,"* ضد *")</f>
        <v>20</v>
      </c>
      <c r="J21" s="3" t="str">
        <f>MOD(HOUR(المدخلات!$B$4)-1,12)+1&amp;":"&amp;TEXT(MINUTE(المدخلات!$B$4),"00")&amp;IF(HOUR(المدخلات!$B$4)&lt;12," ص"," م")</f>
        <v>4:00 م</v>
      </c>
      <c r="K21" s="3" t="str" cm="1">
        <f t="array" ref="K21">_xlfn.LET(_xlpm.p,SUMPRODUCT(MAX((COUNTIF('29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1" s="3">
        <f>_xlfn.MAXIFS('29 فريقًا'!$C$4:$C$1999,'29 فريقًا'!$E$4:$E$1999,"* ضد *")</f>
        <v>5</v>
      </c>
      <c r="M21" s="3">
        <f>ROUNDUP($L21/المدخلات!$B$9,0)</f>
        <v>3</v>
      </c>
      <c r="N21" s="26" t="str" cm="1">
        <f t="array" ref="N21">IF(MIN(COUNTIF('بيانات الفرق'!$CI$3:$CI$31,"المجموعة "&amp;_xlfn.SEQUENCE($B21)))&gt;=المدخلات!$B$11,"✔ "&amp;MIN(COUNTIF('بيانات الفرق'!$CI$3:$CI$31,"المجموعة "&amp;_xlfn.SEQUENCE($B21))),"✘ "&amp;MIN(COUNTIF('بيانات الفرق'!$CI$3:$CI$31,"المجموعة "&amp;_xlfn.SEQUENCE($B21))))</f>
        <v>✔ 9</v>
      </c>
      <c r="O21" s="31" t="str">
        <f>IF($I21&lt;=المدخلات!$B$13,"✔ "&amp;$I21," ⚠ "&amp;$I21&amp;" يوماً — تجاوز السقف ("&amp;المدخلات!$B$13&amp;") لضمان "&amp;المدخلات!$B$14&amp;" مباراة")</f>
        <v>✔ 20</v>
      </c>
      <c r="P21" s="26" t="str" cm="1">
        <f t="array" ref="P21">_xlfn.LET(_xlpm.c,COUNTIF('بيانات الفرق'!$CI$3:$CI$31,"المجموعة "&amp;_xlfn.SEQUENCE($B21)),_xlpm.mm,AVERAGEIFS('بيانات الفرق'!$CJ$3:$CJ$31,'بيانات الفرق'!$CI$3:$CI$31,"المجموعة "&amp;_xlfn.SEQUENCE($B21)),IF(MIN(_xlpm.mm)&gt;=المدخلات!$B$14,"✔ "&amp;MIN(_xlpm.mm)," ✘ "&amp;MIN(_xlpm.mm)&amp;" / "&amp;المدخلات!$B$14))</f>
        <v>✔ 16</v>
      </c>
      <c r="Q21" s="47">
        <f>COUNTIF('29 فريقًا'!$E$4:$E$1999,"* ضد *")</f>
        <v>255</v>
      </c>
      <c r="R21" s="47">
        <f>COUNTIF(المدخلات!$I$4:$I$200,$A21)</f>
        <v>1</v>
      </c>
    </row>
    <row r="22" spans="1:18" ht="15" customHeight="1">
      <c r="A22" s="8">
        <v>35</v>
      </c>
      <c r="B22" s="3" cm="1">
        <f t="array" ref="B22">ROUND(SUMPRODUCT(1/COUNTIF('بيانات الفرق'!$CN$3:$CN$37,'بيانات الفرق'!$CN$3:$CN$37)),0)</f>
        <v>2</v>
      </c>
      <c r="C22" s="7" t="str" cm="1">
        <f t="array" ref="C22">_xlfn.TEXTJOIN(" + ",TRUE,COUNTIF('بيانات الفرق'!$CN$3:$CN$37,"المجموعة "&amp;_xlfn.SEQUENCE($B22)))</f>
        <v>17 + 18</v>
      </c>
      <c r="D22" s="7" t="str" cm="1">
        <f t="array" ref="D22">_xlfn.LET(_xlpm.c,COUNTIF('بيانات الفرق'!$CN$3:$CN$37,"المجموعة "&amp;_xlfn.SEQUENCE($B22)),_xlpm.mm,AVERAGEIFS('بيانات الفرق'!$CO$3:$CO$37,'بيانات الفرق'!$CN$3:$CN$37,"المجموعة "&amp;_xlfn.SEQUENCE($B22)),_xlfn.TEXTJOIN(" + ",TRUE,_xlpm.mm/(_xlpm.c-1)))</f>
        <v>1 + 1</v>
      </c>
      <c r="E22" s="7" t="str" cm="1">
        <f t="array" ref="E22">_xlfn.LET(_xlpm.c,COUNTIF('بيانات الفرق'!$CN$3:$CN$37,"المجموعة "&amp;_xlfn.SEQUENCE($B22)),_xlpm.mm,AVERAGEIFS('بيانات الفرق'!$CO$3:$CO$37,'بيانات الفرق'!$CN$3:$CN$37,"المجموعة "&amp;_xlfn.SEQUENCE($B22)),_xlfn.TEXTJOIN(" + ",TRUE,_xlpm.mm))</f>
        <v>16 + 17</v>
      </c>
      <c r="F22" s="3" t="str">
        <f>IF($B22&gt;MAX(المدخلات!$B$17:$B$20),"—",LOOKUP($B22,المدخلات!$A$17:$A$20,المدخلات!$C$17:$C$20))</f>
        <v>نهائي مباشر</v>
      </c>
      <c r="G22" s="3">
        <f>_xlfn.MAXIFS('35 فريقًا'!$A$4:$A$1999,'35 فريقًا'!$E$4:$E$1999,"* ضد *",'35 فريقًا'!$E$4:$E$1999,"&lt;&gt;*فائز*",'35 فريقًا'!$E$4:$E$1999,"&lt;&gt;*أول المجموعة*",'35 فريقًا'!$E$4:$E$1999,"&lt;&gt;*أفضل ثانٍ*")</f>
        <v>17</v>
      </c>
      <c r="H22" s="3">
        <f t="shared" si="0"/>
        <v>1</v>
      </c>
      <c r="I22" s="2">
        <f>_xlfn.MAXIFS('35 فريقًا'!$A$4:$A$1999,'35 فريقًا'!$E$4:$E$1999,"* ضد *")</f>
        <v>18</v>
      </c>
      <c r="J22" s="3" t="str">
        <f>MOD(HOUR(المدخلات!$B$4)-1,12)+1&amp;":"&amp;TEXT(MINUTE(المدخلات!$B$4),"00")&amp;IF(HOUR(المدخلات!$B$4)&lt;12," ص"," م")</f>
        <v>4:00 م</v>
      </c>
      <c r="K22" s="3" t="str" cm="1">
        <f t="array" ref="K22">_xlfn.LET(_xlpm.p,SUMPRODUCT(MAX((COUNTIF('35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2" s="3">
        <f>_xlfn.MAXIFS('35 فريقًا'!$C$4:$C$1999,'35 فريقًا'!$E$4:$E$1999,"* ضد *")</f>
        <v>6</v>
      </c>
      <c r="M22" s="3">
        <f>ROUNDUP($L22/المدخلات!$B$9,0)</f>
        <v>3</v>
      </c>
      <c r="N22" s="26" t="str" cm="1">
        <f t="array" ref="N22">IF(MIN(COUNTIF('بيانات الفرق'!$CN$3:$CN$37,"المجموعة "&amp;_xlfn.SEQUENCE($B22)))&gt;=المدخلات!$B$11,"✔ "&amp;MIN(COUNTIF('بيانات الفرق'!$CN$3:$CN$37,"المجموعة "&amp;_xlfn.SEQUENCE($B22))),"✘ "&amp;MIN(COUNTIF('بيانات الفرق'!$CN$3:$CN$37,"المجموعة "&amp;_xlfn.SEQUENCE($B22))))</f>
        <v>✔ 17</v>
      </c>
      <c r="O22" s="31" t="str">
        <f>IF($I22&lt;=المدخلات!$B$13,"✔ "&amp;$I22," ⚠ "&amp;$I22&amp;" يوماً — تجاوز السقف ("&amp;المدخلات!$B$13&amp;") لضمان "&amp;المدخلات!$B$14&amp;" مباراة")</f>
        <v>✔ 18</v>
      </c>
      <c r="P22" s="26" t="str" cm="1">
        <f t="array" ref="P22">_xlfn.LET(_xlpm.c,COUNTIF('بيانات الفرق'!$CN$3:$CN$37,"المجموعة "&amp;_xlfn.SEQUENCE($B22)),_xlpm.mm,AVERAGEIFS('بيانات الفرق'!$CO$3:$CO$37,'بيانات الفرق'!$CN$3:$CN$37,"المجموعة "&amp;_xlfn.SEQUENCE($B22)),IF(MIN(_xlpm.mm)&gt;=المدخلات!$B$14,"✔ "&amp;MIN(_xlpm.mm)," ✘ "&amp;MIN(_xlpm.mm)&amp;" / "&amp;المدخلات!$B$14))</f>
        <v>✔ 16</v>
      </c>
      <c r="Q22" s="47">
        <f>COUNTIF('35 فريقًا'!$E$4:$E$1999,"* ضد *")</f>
        <v>290</v>
      </c>
      <c r="R22" s="47">
        <f>COUNTIF(المدخلات!$I$4:$I$200,$A22)</f>
        <v>1</v>
      </c>
    </row>
    <row r="23" spans="1:18" ht="15" customHeight="1">
      <c r="A23" s="8">
        <v>48</v>
      </c>
      <c r="B23" s="3" cm="1">
        <f t="array" ref="B23">ROUND(SUMPRODUCT(1/COUNTIF('بيانات الفرق'!$CS$3:$CS$50,'بيانات الفرق'!$CS$3:$CS$50)),0)</f>
        <v>5</v>
      </c>
      <c r="C23" s="7" t="str" cm="1">
        <f t="array" ref="C23">_xlfn.TEXTJOIN(" + ",TRUE,COUNTIF('بيانات الفرق'!$CS$3:$CS$50,"المجموعة "&amp;_xlfn.SEQUENCE($B23)))</f>
        <v>9 + 9 + 10 + 10 + 10</v>
      </c>
      <c r="D23" s="7" t="str" cm="1">
        <f t="array" ref="D23">_xlfn.LET(_xlpm.c,COUNTIF('بيانات الفرق'!$CS$3:$CS$50,"المجموعة "&amp;_xlfn.SEQUENCE($B23)),_xlpm.mm,AVERAGEIFS('بيانات الفرق'!$CT$3:$CT$50,'بيانات الفرق'!$CS$3:$CS$50,"المجموعة "&amp;_xlfn.SEQUENCE($B23)),_xlfn.TEXTJOIN(" + ",TRUE,_xlpm.mm/(_xlpm.c-1)))</f>
        <v>2 + 2 + 2 + 2 + 2</v>
      </c>
      <c r="E23" s="7" t="str" cm="1">
        <f t="array" ref="E23">_xlfn.LET(_xlpm.c,COUNTIF('بيانات الفرق'!$CS$3:$CS$50,"المجموعة "&amp;_xlfn.SEQUENCE($B23)),_xlpm.mm,AVERAGEIFS('بيانات الفرق'!$CT$3:$CT$50,'بيانات الفرق'!$CS$3:$CS$50,"المجموعة "&amp;_xlfn.SEQUENCE($B23)),_xlfn.TEXTJOIN(" + ",TRUE,_xlpm.mm))</f>
        <v>16 + 16 + 18 + 18 + 18</v>
      </c>
      <c r="F23" s="3" t="str">
        <f>IF($B23&gt;MAX(المدخلات!$B$17:$B$20),"—",LOOKUP($B23,المدخلات!$A$17:$A$20,المدخلات!$C$17:$C$20))</f>
        <v>ربع نهائي ثم نصف نهائي ثم نهائي</v>
      </c>
      <c r="G23" s="3">
        <f>_xlfn.MAXIFS('48 فريقًا'!$A$4:$A$1999,'48 فريقًا'!$E$4:$E$1999,"* ضد *",'48 فريقًا'!$E$4:$E$1999,"&lt;&gt;*فائز*",'48 فريقًا'!$E$4:$E$1999,"&lt;&gt;*أول المجموعة*",'48 فريقًا'!$E$4:$E$1999,"&lt;&gt;*أفضل ثانٍ*")</f>
        <v>18</v>
      </c>
      <c r="H23" s="3">
        <f t="shared" si="0"/>
        <v>3</v>
      </c>
      <c r="I23" s="2">
        <f>_xlfn.MAXIFS('48 فريقًا'!$A$4:$A$1999,'48 فريقًا'!$E$4:$E$1999,"* ضد *")</f>
        <v>21</v>
      </c>
      <c r="J23" s="3" t="str">
        <f>MOD(HOUR(المدخلات!$B$4)-1,12)+1&amp;":"&amp;TEXT(MINUTE(المدخلات!$B$4),"00")&amp;IF(HOUR(المدخلات!$B$4)&lt;12," ص"," م")</f>
        <v>4:00 م</v>
      </c>
      <c r="K23" s="3" t="str" cm="1">
        <f t="array" ref="K23">_xlfn.LET(_xlpm.p,SUMPRODUCT(MAX((COUNTIF('48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3" s="3">
        <f>_xlfn.MAXIFS('48 فريقًا'!$C$4:$C$1999,'48 فريقًا'!$E$4:$E$1999,"* ضد *")</f>
        <v>8</v>
      </c>
      <c r="M23" s="3">
        <f>ROUNDUP($L23/المدخلات!$B$9,0)</f>
        <v>4</v>
      </c>
      <c r="N23" s="26" t="str" cm="1">
        <f t="array" ref="N23">IF(MIN(COUNTIF('بيانات الفرق'!$CS$3:$CS$50,"المجموعة "&amp;_xlfn.SEQUENCE($B23)))&gt;=المدخلات!$B$11,"✔ "&amp;MIN(COUNTIF('بيانات الفرق'!$CS$3:$CS$50,"المجموعة "&amp;_xlfn.SEQUENCE($B23))),"✘ "&amp;MIN(COUNTIF('بيانات الفرق'!$CS$3:$CS$50,"المجموعة "&amp;_xlfn.SEQUENCE($B23))))</f>
        <v>✔ 9</v>
      </c>
      <c r="O23" s="31" t="str">
        <f>IF($I23&lt;=المدخلات!$B$13,"✔ "&amp;$I23," ⚠ "&amp;$I23&amp;" يوماً — تجاوز السقف ("&amp;المدخلات!$B$13&amp;") لضمان "&amp;المدخلات!$B$14&amp;" مباراة")</f>
        <v>✔ 21</v>
      </c>
      <c r="P23" s="26" t="str" cm="1">
        <f t="array" ref="P23">_xlfn.LET(_xlpm.c,COUNTIF('بيانات الفرق'!$CS$3:$CS$50,"المجموعة "&amp;_xlfn.SEQUENCE($B23)),_xlpm.mm,AVERAGEIFS('بيانات الفرق'!$CT$3:$CT$50,'بيانات الفرق'!$CS$3:$CS$50,"المجموعة "&amp;_xlfn.SEQUENCE($B23)),IF(MIN(_xlpm.mm)&gt;=المدخلات!$B$14,"✔ "&amp;MIN(_xlpm.mm)," ✘ "&amp;MIN(_xlpm.mm)&amp;" / "&amp;المدخلات!$B$14))</f>
        <v>✔ 16</v>
      </c>
      <c r="Q23" s="47">
        <f>COUNTIF('48 فريقًا'!$E$4:$E$1999,"* ضد *")</f>
        <v>421</v>
      </c>
      <c r="R23" s="47">
        <f>COUNTIF(المدخلات!$I$4:$I$200,$A23)</f>
        <v>1</v>
      </c>
    </row>
    <row r="24" spans="1:18" ht="15" customHeight="1">
      <c r="A24" s="8">
        <v>49</v>
      </c>
      <c r="B24" s="3" cm="1">
        <f t="array" ref="B24">ROUND(SUMPRODUCT(1/COUNTIF('بيانات الفرق'!$CX$3:$CX$51,'بيانات الفرق'!$CX$3:$CX$51)),0)</f>
        <v>5</v>
      </c>
      <c r="C24" s="7" t="str" cm="1">
        <f t="array" ref="C24">_xlfn.TEXTJOIN(" + ",TRUE,COUNTIF('بيانات الفرق'!$CX$3:$CX$51,"المجموعة "&amp;_xlfn.SEQUENCE($B24)))</f>
        <v>9 + 10 + 10 + 10 + 10</v>
      </c>
      <c r="D24" s="7" t="str" cm="1">
        <f t="array" ref="D24">_xlfn.LET(_xlpm.c,COUNTIF('بيانات الفرق'!$CX$3:$CX$51,"المجموعة "&amp;_xlfn.SEQUENCE($B24)),_xlpm.mm,AVERAGEIFS('بيانات الفرق'!$CY$3:$CY$51,'بيانات الفرق'!$CX$3:$CX$51,"المجموعة "&amp;_xlfn.SEQUENCE($B24)),_xlfn.TEXTJOIN(" + ",TRUE,_xlpm.mm/(_xlpm.c-1)))</f>
        <v>2 + 2 + 2 + 2 + 2</v>
      </c>
      <c r="E24" s="7" t="str" cm="1">
        <f t="array" ref="E24">_xlfn.LET(_xlpm.c,COUNTIF('بيانات الفرق'!$CX$3:$CX$51,"المجموعة "&amp;_xlfn.SEQUENCE($B24)),_xlpm.mm,AVERAGEIFS('بيانات الفرق'!$CY$3:$CY$51,'بيانات الفرق'!$CX$3:$CX$51,"المجموعة "&amp;_xlfn.SEQUENCE($B24)),_xlfn.TEXTJOIN(" + ",TRUE,_xlpm.mm))</f>
        <v>16 + 18 + 18 + 18 + 18</v>
      </c>
      <c r="F24" s="3" t="str">
        <f>IF($B24&gt;MAX(المدخلات!$B$17:$B$20),"—",LOOKUP($B24,المدخلات!$A$17:$A$20,المدخلات!$C$17:$C$20))</f>
        <v>ربع نهائي ثم نصف نهائي ثم نهائي</v>
      </c>
      <c r="G24" s="3">
        <f>_xlfn.MAXIFS('49 فريقًا'!$A$4:$A$1999,'49 فريقًا'!$E$4:$E$1999,"* ضد *",'49 فريقًا'!$E$4:$E$1999,"&lt;&gt;*فائز*",'49 فريقًا'!$E$4:$E$1999,"&lt;&gt;*أول المجموعة*",'49 فريقًا'!$E$4:$E$1999,"&lt;&gt;*أفضل ثانٍ*")</f>
        <v>18</v>
      </c>
      <c r="H24" s="3">
        <f t="shared" si="0"/>
        <v>3</v>
      </c>
      <c r="I24" s="2">
        <f>_xlfn.MAXIFS('49 فريقًا'!$A$4:$A$1999,'49 فريقًا'!$E$4:$E$1999,"* ضد *")</f>
        <v>21</v>
      </c>
      <c r="J24" s="3" t="str">
        <f>MOD(HOUR(المدخلات!$B$4)-1,12)+1&amp;":"&amp;TEXT(MINUTE(المدخلات!$B$4),"00")&amp;IF(HOUR(المدخلات!$B$4)&lt;12," ص"," م")</f>
        <v>4:00 م</v>
      </c>
      <c r="K24" s="3" t="str" cm="1">
        <f t="array" ref="K24">_xlfn.LET(_xlpm.p,SUMPRODUCT(MAX((COUNTIF('49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4" s="3">
        <f>_xlfn.MAXIFS('49 فريقًا'!$C$4:$C$1999,'49 فريقًا'!$E$4:$E$1999,"* ضد *")</f>
        <v>8</v>
      </c>
      <c r="M24" s="3">
        <f>ROUNDUP($L24/المدخلات!$B$9,0)</f>
        <v>4</v>
      </c>
      <c r="N24" s="26" t="str" cm="1">
        <f t="array" ref="N24">IF(MIN(COUNTIF('بيانات الفرق'!$CX$3:$CX$51,"المجموعة "&amp;_xlfn.SEQUENCE($B24)))&gt;=المدخلات!$B$11,"✔ "&amp;MIN(COUNTIF('بيانات الفرق'!$CX$3:$CX$51,"المجموعة "&amp;_xlfn.SEQUENCE($B24))),"✘ "&amp;MIN(COUNTIF('بيانات الفرق'!$CX$3:$CX$51,"المجموعة "&amp;_xlfn.SEQUENCE($B24))))</f>
        <v>✔ 9</v>
      </c>
      <c r="O24" s="31" t="str">
        <f>IF($I24&lt;=المدخلات!$B$13,"✔ "&amp;$I24," ⚠ "&amp;$I24&amp;" يوماً — تجاوز السقف ("&amp;المدخلات!$B$13&amp;") لضمان "&amp;المدخلات!$B$14&amp;" مباراة")</f>
        <v>✔ 21</v>
      </c>
      <c r="P24" s="26" t="str" cm="1">
        <f t="array" ref="P24">_xlfn.LET(_xlpm.c,COUNTIF('بيانات الفرق'!$CX$3:$CX$51,"المجموعة "&amp;_xlfn.SEQUENCE($B24)),_xlpm.mm,AVERAGEIFS('بيانات الفرق'!$CY$3:$CY$51,'بيانات الفرق'!$CX$3:$CX$51,"المجموعة "&amp;_xlfn.SEQUENCE($B24)),IF(MIN(_xlpm.mm)&gt;=المدخلات!$B$14,"✔ "&amp;MIN(_xlpm.mm)," ✘ "&amp;MIN(_xlpm.mm)&amp;" / "&amp;المدخلات!$B$14))</f>
        <v>✔ 16</v>
      </c>
      <c r="Q24" s="47">
        <f>COUNTIF('49 فريقًا'!$E$4:$E$1999,"* ضد *")</f>
        <v>439</v>
      </c>
      <c r="R24" s="47">
        <f>COUNTIF(المدخلات!$I$4:$I$200,$A24)</f>
        <v>1</v>
      </c>
    </row>
    <row r="25" spans="1:18" ht="15" customHeight="1">
      <c r="A25" s="8">
        <v>52</v>
      </c>
      <c r="B25" s="3" cm="1">
        <f t="array" ref="B25">ROUND(SUMPRODUCT(1/COUNTIF('بيانات الفرق'!$DC$3:$DC$54,'بيانات الفرق'!$DC$3:$DC$54)),0)</f>
        <v>3</v>
      </c>
      <c r="C25" s="7" t="str" cm="1">
        <f t="array" ref="C25">_xlfn.TEXTJOIN(" + ",TRUE,COUNTIF('بيانات الفرق'!$DC$3:$DC$54,"المجموعة "&amp;_xlfn.SEQUENCE($B25)))</f>
        <v>17 + 17 + 18</v>
      </c>
      <c r="D25" s="7" t="str" cm="1">
        <f t="array" ref="D25">_xlfn.LET(_xlpm.c,COUNTIF('بيانات الفرق'!$DC$3:$DC$54,"المجموعة "&amp;_xlfn.SEQUENCE($B25)),_xlpm.mm,AVERAGEIFS('بيانات الفرق'!$DD$3:$DD$54,'بيانات الفرق'!$DC$3:$DC$54,"المجموعة "&amp;_xlfn.SEQUENCE($B25)),_xlfn.TEXTJOIN(" + ",TRUE,_xlpm.mm/(_xlpm.c-1)))</f>
        <v>1 + 1 + 1</v>
      </c>
      <c r="E25" s="7" t="str" cm="1">
        <f t="array" ref="E25">_xlfn.LET(_xlpm.c,COUNTIF('بيانات الفرق'!$DC$3:$DC$54,"المجموعة "&amp;_xlfn.SEQUENCE($B25)),_xlpm.mm,AVERAGEIFS('بيانات الفرق'!$DD$3:$DD$54,'بيانات الفرق'!$DC$3:$DC$54,"المجموعة "&amp;_xlfn.SEQUENCE($B25)),_xlfn.TEXTJOIN(" + ",TRUE,_xlpm.mm))</f>
        <v>16 + 16 + 17</v>
      </c>
      <c r="F25" s="3" t="str">
        <f>IF($B25&gt;MAX(المدخلات!$B$17:$B$20),"—",LOOKUP($B25,المدخلات!$A$17:$A$20,المدخلات!$C$17:$C$20))</f>
        <v>نصف نهائي ثم نهائي</v>
      </c>
      <c r="G25" s="3">
        <f>_xlfn.MAXIFS('52 فريقًا'!$A$4:$A$1999,'52 فريقًا'!$E$4:$E$1999,"* ضد *",'52 فريقًا'!$E$4:$E$1999,"&lt;&gt;*فائز*",'52 فريقًا'!$E$4:$E$1999,"&lt;&gt;*أول المجموعة*",'52 فريقًا'!$E$4:$E$1999,"&lt;&gt;*أفضل ثانٍ*")</f>
        <v>17</v>
      </c>
      <c r="H25" s="3">
        <f t="shared" si="0"/>
        <v>2</v>
      </c>
      <c r="I25" s="2">
        <f>_xlfn.MAXIFS('52 فريقًا'!$A$4:$A$1999,'52 فريقًا'!$E$4:$E$1999,"* ضد *")</f>
        <v>19</v>
      </c>
      <c r="J25" s="3" t="str">
        <f>MOD(HOUR(المدخلات!$B$4)-1,12)+1&amp;":"&amp;TEXT(MINUTE(المدخلات!$B$4),"00")&amp;IF(HOUR(المدخلات!$B$4)&lt;12," ص"," م")</f>
        <v>4:00 م</v>
      </c>
      <c r="K25" s="3" t="str" cm="1">
        <f t="array" ref="K25">_xlfn.LET(_xlpm.p,SUMPRODUCT(MAX((COUNTIF('52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5" s="3">
        <f>_xlfn.MAXIFS('52 فريقًا'!$C$4:$C$1999,'52 فريقًا'!$E$4:$E$1999,"* ضد *")</f>
        <v>9</v>
      </c>
      <c r="M25" s="3">
        <f>ROUNDUP($L25/المدخلات!$B$9,0)</f>
        <v>5</v>
      </c>
      <c r="N25" s="26" t="str" cm="1">
        <f t="array" ref="N25">IF(MIN(COUNTIF('بيانات الفرق'!$DC$3:$DC$54,"المجموعة "&amp;_xlfn.SEQUENCE($B25)))&gt;=المدخلات!$B$11,"✔ "&amp;MIN(COUNTIF('بيانات الفرق'!$DC$3:$DC$54,"المجموعة "&amp;_xlfn.SEQUENCE($B25))),"✘ "&amp;MIN(COUNTIF('بيانات الفرق'!$DC$3:$DC$54,"المجموعة "&amp;_xlfn.SEQUENCE($B25))))</f>
        <v>✔ 17</v>
      </c>
      <c r="O25" s="31" t="str">
        <f>IF($I25&lt;=المدخلات!$B$13,"✔ "&amp;$I25," ⚠ "&amp;$I25&amp;" يوماً — تجاوز السقف ("&amp;المدخلات!$B$13&amp;") لضمان "&amp;المدخلات!$B$14&amp;" مباراة")</f>
        <v>✔ 19</v>
      </c>
      <c r="P25" s="26" t="str" cm="1">
        <f t="array" ref="P25">_xlfn.LET(_xlpm.c,COUNTIF('بيانات الفرق'!$DC$3:$DC$54,"المجموعة "&amp;_xlfn.SEQUENCE($B25)),_xlpm.mm,AVERAGEIFS('بيانات الفرق'!$DD$3:$DD$54,'بيانات الفرق'!$DC$3:$DC$54,"المجموعة "&amp;_xlfn.SEQUENCE($B25)),IF(MIN(_xlpm.mm)&gt;=المدخلات!$B$14,"✔ "&amp;MIN(_xlpm.mm)," ✘ "&amp;MIN(_xlpm.mm)&amp;" / "&amp;المدخلات!$B$14))</f>
        <v>✔ 16</v>
      </c>
      <c r="Q25" s="47">
        <f>COUNTIF('52 فريقًا'!$E$4:$E$1999,"* ضد *")</f>
        <v>428</v>
      </c>
      <c r="R25" s="47">
        <f>COUNTIF(المدخلات!$I$4:$I$200,$A25)</f>
        <v>1</v>
      </c>
    </row>
    <row r="26" spans="1:18" ht="15" customHeight="1">
      <c r="A26" s="8">
        <v>56</v>
      </c>
      <c r="B26" s="3" cm="1">
        <f t="array" ref="B26">ROUND(SUMPRODUCT(1/COUNTIF('بيانات الفرق'!$DH$3:$DH$58,'بيانات الفرق'!$DH$3:$DH$58)),0)</f>
        <v>6</v>
      </c>
      <c r="C26" s="7" t="str" cm="1">
        <f t="array" ref="C26">_xlfn.TEXTJOIN(" + ",TRUE,COUNTIF('بيانات الفرق'!$DH$3:$DH$58,"المجموعة "&amp;_xlfn.SEQUENCE($B26)))</f>
        <v>9 + 9 + 9 + 9 + 10 + 10</v>
      </c>
      <c r="D26" s="7" t="str" cm="1">
        <f t="array" ref="D26">_xlfn.LET(_xlpm.c,COUNTIF('بيانات الفرق'!$DH$3:$DH$58,"المجموعة "&amp;_xlfn.SEQUENCE($B26)),_xlpm.mm,AVERAGEIFS('بيانات الفرق'!$DI$3:$DI$58,'بيانات الفرق'!$DH$3:$DH$58,"المجموعة "&amp;_xlfn.SEQUENCE($B26)),_xlfn.TEXTJOIN(" + ",TRUE,_xlpm.mm/(_xlpm.c-1)))</f>
        <v>2 + 2 + 2 + 2 + 2 + 2</v>
      </c>
      <c r="E26" s="7" t="str" cm="1">
        <f t="array" ref="E26">_xlfn.LET(_xlpm.c,COUNTIF('بيانات الفرق'!$DH$3:$DH$58,"المجموعة "&amp;_xlfn.SEQUENCE($B26)),_xlpm.mm,AVERAGEIFS('بيانات الفرق'!$DI$3:$DI$58,'بيانات الفرق'!$DH$3:$DH$58,"المجموعة "&amp;_xlfn.SEQUENCE($B26)),_xlfn.TEXTJOIN(" + ",TRUE,_xlpm.mm))</f>
        <v>16 + 16 + 16 + 16 + 18 + 18</v>
      </c>
      <c r="F26" s="3" t="str">
        <f>IF($B26&gt;MAX(المدخلات!$B$17:$B$20),"—",LOOKUP($B26,المدخلات!$A$17:$A$20,المدخلات!$C$17:$C$20))</f>
        <v>ربع نهائي ثم نصف نهائي ثم نهائي</v>
      </c>
      <c r="G26" s="3">
        <f>_xlfn.MAXIFS('56 فريقًا'!$A$4:$A$1999,'56 فريقًا'!$E$4:$E$1999,"* ضد *",'56 فريقًا'!$E$4:$E$1999,"&lt;&gt;*فائز*",'56 فريقًا'!$E$4:$E$1999,"&lt;&gt;*أول المجموعة*",'56 فريقًا'!$E$4:$E$1999,"&lt;&gt;*أفضل ثانٍ*")</f>
        <v>18</v>
      </c>
      <c r="H26" s="3">
        <f t="shared" si="0"/>
        <v>3</v>
      </c>
      <c r="I26" s="2">
        <f>_xlfn.MAXIFS('56 فريقًا'!$A$4:$A$1999,'56 فريقًا'!$E$4:$E$1999,"* ضد *")</f>
        <v>21</v>
      </c>
      <c r="J26" s="3" t="str">
        <f>MOD(HOUR(المدخلات!$B$4)-1,12)+1&amp;":"&amp;TEXT(MINUTE(المدخلات!$B$4),"00")&amp;IF(HOUR(المدخلات!$B$4)&lt;12," ص"," م")</f>
        <v>4:00 م</v>
      </c>
      <c r="K26" s="3" t="str" cm="1">
        <f t="array" ref="K26">_xlfn.LET(_xlpm.p,SUMPRODUCT(MAX((COUNTIF('56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6" s="3">
        <f>_xlfn.MAXIFS('56 فريقًا'!$C$4:$C$1999,'56 فريقًا'!$E$4:$E$1999,"* ضد *")</f>
        <v>9</v>
      </c>
      <c r="M26" s="3">
        <f>ROUNDUP($L26/المدخلات!$B$9,0)</f>
        <v>5</v>
      </c>
      <c r="N26" s="26" t="str" cm="1">
        <f t="array" ref="N26">IF(MIN(COUNTIF('بيانات الفرق'!$DH$3:$DH$58,"المجموعة "&amp;_xlfn.SEQUENCE($B26)))&gt;=المدخلات!$B$11,"✔ "&amp;MIN(COUNTIF('بيانات الفرق'!$DH$3:$DH$58,"المجموعة "&amp;_xlfn.SEQUENCE($B26))),"✘ "&amp;MIN(COUNTIF('بيانات الفرق'!$DH$3:$DH$58,"المجموعة "&amp;_xlfn.SEQUENCE($B26))))</f>
        <v>✔ 9</v>
      </c>
      <c r="O26" s="31" t="str">
        <f>IF($I26&lt;=المدخلات!$B$13,"✔ "&amp;$I26," ⚠ "&amp;$I26&amp;" يوماً — تجاوز السقف ("&amp;المدخلات!$B$13&amp;") لضمان "&amp;المدخلات!$B$14&amp;" مباراة")</f>
        <v>✔ 21</v>
      </c>
      <c r="P26" s="26" t="str" cm="1">
        <f t="array" ref="P26">_xlfn.LET(_xlpm.c,COUNTIF('بيانات الفرق'!$DH$3:$DH$58,"المجموعة "&amp;_xlfn.SEQUENCE($B26)),_xlpm.mm,AVERAGEIFS('بيانات الفرق'!$DI$3:$DI$58,'بيانات الفرق'!$DH$3:$DH$58,"المجموعة "&amp;_xlfn.SEQUENCE($B26)),IF(MIN(_xlpm.mm)&gt;=المدخلات!$B$14,"✔ "&amp;MIN(_xlpm.mm)," ✘ "&amp;MIN(_xlpm.mm)&amp;" / "&amp;المدخلات!$B$14))</f>
        <v>✔ 16</v>
      </c>
      <c r="Q26" s="47">
        <f>COUNTIF('56 فريقًا'!$E$4:$E$1999,"* ضد *")</f>
        <v>475</v>
      </c>
      <c r="R26" s="47">
        <f>COUNTIF(المدخلات!$I$4:$I$200,$A26)</f>
        <v>1</v>
      </c>
    </row>
    <row r="27" spans="1:1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18">
      <c r="A28" s="49" t="s">
        <v>947</v>
      </c>
      <c r="B28" s="50">
        <f>SUMPRODUCT($R$4:$R$26,$Q$4:$Q$26)</f>
        <v>8469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18">
      <c r="A29" s="49" t="s">
        <v>1106</v>
      </c>
      <c r="B29" s="50">
        <f>SUM(المدخلات!$I$4:$I$200)</f>
        <v>912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8">
      <c r="A30" s="49" t="s">
        <v>1107</v>
      </c>
      <c r="B30" s="50">
        <f>COUNT(المدخلات!$I$4:$I$200)</f>
        <v>56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8" ht="15.5">
      <c r="A32" s="58" t="s">
        <v>1192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ht="48" customHeight="1">
      <c r="A33" s="56" t="s">
        <v>1108</v>
      </c>
      <c r="B33" s="56" t="s">
        <v>1109</v>
      </c>
      <c r="C33" s="59" t="s">
        <v>1193</v>
      </c>
      <c r="D33" s="59" t="s">
        <v>1194</v>
      </c>
      <c r="E33" s="60" t="s">
        <v>1195</v>
      </c>
      <c r="F33" s="60" t="s">
        <v>1196</v>
      </c>
      <c r="G33" s="56" t="s">
        <v>1197</v>
      </c>
      <c r="H33" s="56" t="s">
        <v>1198</v>
      </c>
      <c r="I33"/>
      <c r="J33"/>
      <c r="K33"/>
      <c r="L33"/>
      <c r="M33"/>
      <c r="N33"/>
      <c r="O33"/>
      <c r="P33"/>
      <c r="Q33"/>
    </row>
    <row r="34" spans="1:17" ht="14.5">
      <c r="A34" s="57">
        <f t="shared" ref="A34:A56" si="1">A4</f>
        <v>5</v>
      </c>
      <c r="B34" s="55">
        <f t="shared" ref="B34:B56" si="2">M4</f>
        <v>1</v>
      </c>
      <c r="C34" s="55">
        <f>COUNTIFS(Sheet1!$B$2:$B$185,"تحت 11",Sheet1!$F$2:$F$185,$A34)</f>
        <v>1</v>
      </c>
      <c r="D34" s="55">
        <f t="shared" ref="D34:D56" si="3">$B34*C34</f>
        <v>1</v>
      </c>
      <c r="E34" s="55">
        <f>COUNTIFS(Sheet1!$B$2:$B$185,"تحت 12",Sheet1!$F$2:$F$185,$A34)</f>
        <v>2</v>
      </c>
      <c r="F34" s="55">
        <f t="shared" ref="F34:F56" si="4">$B34*E34</f>
        <v>2</v>
      </c>
      <c r="G34" s="55">
        <f t="shared" ref="G34:G56" si="5">C34+E34</f>
        <v>3</v>
      </c>
      <c r="H34" s="55">
        <f t="shared" ref="H34:H56" si="6">D34+F34</f>
        <v>3</v>
      </c>
      <c r="I34"/>
      <c r="J34"/>
      <c r="K34"/>
      <c r="L34"/>
      <c r="M34"/>
      <c r="N34"/>
      <c r="O34"/>
      <c r="P34"/>
      <c r="Q34"/>
    </row>
    <row r="35" spans="1:17" ht="14.5">
      <c r="A35" s="57">
        <f t="shared" si="1"/>
        <v>6</v>
      </c>
      <c r="B35" s="55">
        <f t="shared" si="2"/>
        <v>1</v>
      </c>
      <c r="C35" s="55">
        <f>COUNTIFS(Sheet1!$B$2:$B$185,"تحت 11",Sheet1!$F$2:$F$185,$A35)</f>
        <v>0</v>
      </c>
      <c r="D35" s="55">
        <f t="shared" si="3"/>
        <v>0</v>
      </c>
      <c r="E35" s="55">
        <f>COUNTIFS(Sheet1!$B$2:$B$185,"تحت 12",Sheet1!$F$2:$F$185,$A35)</f>
        <v>1</v>
      </c>
      <c r="F35" s="55">
        <f t="shared" si="4"/>
        <v>1</v>
      </c>
      <c r="G35" s="55">
        <f t="shared" si="5"/>
        <v>1</v>
      </c>
      <c r="H35" s="55">
        <f t="shared" si="6"/>
        <v>1</v>
      </c>
      <c r="I35" s="35"/>
      <c r="J35" s="35"/>
      <c r="K35" s="35"/>
      <c r="L35" s="35"/>
      <c r="M35" s="35"/>
      <c r="N35" s="48"/>
      <c r="O35" s="48"/>
      <c r="P35" s="48"/>
    </row>
    <row r="36" spans="1:17" ht="14.5">
      <c r="A36" s="57">
        <f t="shared" si="1"/>
        <v>8</v>
      </c>
      <c r="B36" s="55">
        <f t="shared" si="2"/>
        <v>1</v>
      </c>
      <c r="C36" s="55">
        <f>COUNTIFS(Sheet1!$B$2:$B$185,"تحت 11",Sheet1!$F$2:$F$185,$A36)</f>
        <v>1</v>
      </c>
      <c r="D36" s="55">
        <f t="shared" si="3"/>
        <v>1</v>
      </c>
      <c r="E36" s="55">
        <f>COUNTIFS(Sheet1!$B$2:$B$185,"تحت 12",Sheet1!$F$2:$F$185,$A36)</f>
        <v>4</v>
      </c>
      <c r="F36" s="55">
        <f t="shared" si="4"/>
        <v>4</v>
      </c>
      <c r="G36" s="55">
        <f t="shared" si="5"/>
        <v>5</v>
      </c>
      <c r="H36" s="55">
        <f t="shared" si="6"/>
        <v>5</v>
      </c>
      <c r="I36" s="35"/>
      <c r="J36" s="35"/>
      <c r="K36" s="35"/>
      <c r="L36" s="35"/>
      <c r="M36" s="35"/>
      <c r="N36" s="48"/>
      <c r="O36" s="48"/>
      <c r="P36" s="48"/>
    </row>
    <row r="37" spans="1:17" ht="14.5">
      <c r="A37" s="57">
        <f t="shared" si="1"/>
        <v>9</v>
      </c>
      <c r="B37" s="55">
        <f t="shared" si="2"/>
        <v>1</v>
      </c>
      <c r="C37" s="55">
        <f>COUNTIFS(Sheet1!$B$2:$B$185,"تحت 11",Sheet1!$F$2:$F$185,$A37)</f>
        <v>2</v>
      </c>
      <c r="D37" s="55">
        <f t="shared" si="3"/>
        <v>2</v>
      </c>
      <c r="E37" s="55">
        <f>COUNTIFS(Sheet1!$B$2:$B$185,"تحت 12",Sheet1!$F$2:$F$185,$A37)</f>
        <v>2</v>
      </c>
      <c r="F37" s="55">
        <f t="shared" si="4"/>
        <v>2</v>
      </c>
      <c r="G37" s="55">
        <f t="shared" si="5"/>
        <v>4</v>
      </c>
      <c r="H37" s="55">
        <f t="shared" si="6"/>
        <v>4</v>
      </c>
      <c r="I37" s="35"/>
      <c r="J37" s="35"/>
      <c r="K37" s="35"/>
      <c r="L37" s="35"/>
      <c r="M37" s="35"/>
      <c r="N37" s="48"/>
      <c r="O37" s="48"/>
      <c r="P37" s="48"/>
    </row>
    <row r="38" spans="1:17" ht="14.5">
      <c r="A38" s="57">
        <f t="shared" si="1"/>
        <v>10</v>
      </c>
      <c r="B38" s="55">
        <f t="shared" si="2"/>
        <v>1</v>
      </c>
      <c r="C38" s="55">
        <f>COUNTIFS(Sheet1!$B$2:$B$185,"تحت 11",Sheet1!$F$2:$F$185,$A38)</f>
        <v>6</v>
      </c>
      <c r="D38" s="55">
        <f t="shared" si="3"/>
        <v>6</v>
      </c>
      <c r="E38" s="55">
        <f>COUNTIFS(Sheet1!$B$2:$B$185,"تحت 12",Sheet1!$F$2:$F$185,$A38)</f>
        <v>2</v>
      </c>
      <c r="F38" s="55">
        <f t="shared" si="4"/>
        <v>2</v>
      </c>
      <c r="G38" s="55">
        <f t="shared" si="5"/>
        <v>8</v>
      </c>
      <c r="H38" s="55">
        <f t="shared" si="6"/>
        <v>8</v>
      </c>
      <c r="I38" s="35"/>
      <c r="J38" s="35"/>
      <c r="K38" s="35"/>
      <c r="L38" s="35"/>
      <c r="M38" s="35"/>
      <c r="N38" s="48"/>
      <c r="O38" s="48"/>
      <c r="P38" s="48"/>
    </row>
    <row r="39" spans="1:17" ht="14.5">
      <c r="A39" s="57">
        <f t="shared" si="1"/>
        <v>11</v>
      </c>
      <c r="B39" s="55">
        <f t="shared" si="2"/>
        <v>1</v>
      </c>
      <c r="C39" s="55">
        <f>COUNTIFS(Sheet1!$B$2:$B$185,"تحت 11",Sheet1!$F$2:$F$185,$A39)</f>
        <v>2</v>
      </c>
      <c r="D39" s="55">
        <f t="shared" si="3"/>
        <v>2</v>
      </c>
      <c r="E39" s="55">
        <f>COUNTIFS(Sheet1!$B$2:$B$185,"تحت 12",Sheet1!$F$2:$F$185,$A39)</f>
        <v>2</v>
      </c>
      <c r="F39" s="55">
        <f t="shared" si="4"/>
        <v>2</v>
      </c>
      <c r="G39" s="55">
        <f t="shared" si="5"/>
        <v>4</v>
      </c>
      <c r="H39" s="55">
        <f t="shared" si="6"/>
        <v>4</v>
      </c>
      <c r="I39" s="35"/>
      <c r="J39" s="35"/>
      <c r="K39" s="35"/>
      <c r="L39" s="35"/>
      <c r="M39" s="35"/>
      <c r="N39" s="48"/>
      <c r="O39" s="48"/>
      <c r="P39" s="48"/>
    </row>
    <row r="40" spans="1:17" ht="14.5">
      <c r="A40" s="57">
        <f t="shared" si="1"/>
        <v>12</v>
      </c>
      <c r="B40" s="55">
        <f t="shared" si="2"/>
        <v>1</v>
      </c>
      <c r="C40" s="55">
        <f>COUNTIFS(Sheet1!$B$2:$B$185,"تحت 11",Sheet1!$F$2:$F$185,$A40)</f>
        <v>0</v>
      </c>
      <c r="D40" s="55">
        <f t="shared" si="3"/>
        <v>0</v>
      </c>
      <c r="E40" s="55">
        <f>COUNTIFS(Sheet1!$B$2:$B$185,"تحت 12",Sheet1!$F$2:$F$185,$A40)</f>
        <v>3</v>
      </c>
      <c r="F40" s="55">
        <f t="shared" si="4"/>
        <v>3</v>
      </c>
      <c r="G40" s="55">
        <f t="shared" si="5"/>
        <v>3</v>
      </c>
      <c r="H40" s="55">
        <f t="shared" si="6"/>
        <v>3</v>
      </c>
      <c r="I40" s="35"/>
      <c r="J40" s="35"/>
      <c r="K40" s="35"/>
      <c r="L40" s="35"/>
      <c r="M40" s="35"/>
      <c r="N40" s="48"/>
      <c r="O40" s="48"/>
      <c r="P40" s="48"/>
    </row>
    <row r="41" spans="1:17" ht="14.5">
      <c r="A41" s="57">
        <f t="shared" si="1"/>
        <v>13</v>
      </c>
      <c r="B41" s="55">
        <f t="shared" si="2"/>
        <v>1</v>
      </c>
      <c r="C41" s="55">
        <f>COUNTIFS(Sheet1!$B$2:$B$185,"تحت 11",Sheet1!$F$2:$F$185,$A41)</f>
        <v>1</v>
      </c>
      <c r="D41" s="55">
        <f t="shared" si="3"/>
        <v>1</v>
      </c>
      <c r="E41" s="55">
        <f>COUNTIFS(Sheet1!$B$2:$B$185,"تحت 12",Sheet1!$F$2:$F$185,$A41)</f>
        <v>0</v>
      </c>
      <c r="F41" s="55">
        <f t="shared" si="4"/>
        <v>0</v>
      </c>
      <c r="G41" s="55">
        <f t="shared" si="5"/>
        <v>1</v>
      </c>
      <c r="H41" s="55">
        <f t="shared" si="6"/>
        <v>1</v>
      </c>
    </row>
    <row r="42" spans="1:17" ht="14.5">
      <c r="A42" s="57">
        <f t="shared" si="1"/>
        <v>14</v>
      </c>
      <c r="B42" s="55">
        <f t="shared" si="2"/>
        <v>1</v>
      </c>
      <c r="C42" s="55">
        <f>COUNTIFS(Sheet1!$B$2:$B$185,"تحت 11",Sheet1!$F$2:$F$185,$A42)</f>
        <v>2</v>
      </c>
      <c r="D42" s="55">
        <f t="shared" si="3"/>
        <v>2</v>
      </c>
      <c r="E42" s="55">
        <f>COUNTIFS(Sheet1!$B$2:$B$185,"تحت 12",Sheet1!$F$2:$F$185,$A42)</f>
        <v>3</v>
      </c>
      <c r="F42" s="55">
        <f t="shared" si="4"/>
        <v>3</v>
      </c>
      <c r="G42" s="55">
        <f t="shared" si="5"/>
        <v>5</v>
      </c>
      <c r="H42" s="55">
        <f t="shared" si="6"/>
        <v>5</v>
      </c>
    </row>
    <row r="43" spans="1:17" ht="14.5">
      <c r="A43" s="57">
        <f t="shared" si="1"/>
        <v>15</v>
      </c>
      <c r="B43" s="55">
        <f t="shared" si="2"/>
        <v>2</v>
      </c>
      <c r="C43" s="55">
        <f>COUNTIFS(Sheet1!$B$2:$B$185,"تحت 11",Sheet1!$F$2:$F$185,$A43)</f>
        <v>2</v>
      </c>
      <c r="D43" s="55">
        <f t="shared" si="3"/>
        <v>4</v>
      </c>
      <c r="E43" s="55">
        <f>COUNTIFS(Sheet1!$B$2:$B$185,"تحت 12",Sheet1!$F$2:$F$185,$A43)</f>
        <v>2</v>
      </c>
      <c r="F43" s="55">
        <f t="shared" si="4"/>
        <v>4</v>
      </c>
      <c r="G43" s="55">
        <f t="shared" si="5"/>
        <v>4</v>
      </c>
      <c r="H43" s="55">
        <f t="shared" si="6"/>
        <v>8</v>
      </c>
    </row>
    <row r="44" spans="1:17" ht="14.5">
      <c r="A44" s="57">
        <f t="shared" si="1"/>
        <v>16</v>
      </c>
      <c r="B44" s="55">
        <f t="shared" si="2"/>
        <v>2</v>
      </c>
      <c r="C44" s="55">
        <f>COUNTIFS(Sheet1!$B$2:$B$185,"تحت 11",Sheet1!$F$2:$F$185,$A44)</f>
        <v>3</v>
      </c>
      <c r="D44" s="55">
        <f t="shared" si="3"/>
        <v>6</v>
      </c>
      <c r="E44" s="55">
        <f>COUNTIFS(Sheet1!$B$2:$B$185,"تحت 12",Sheet1!$F$2:$F$185,$A44)</f>
        <v>2</v>
      </c>
      <c r="F44" s="55">
        <f t="shared" si="4"/>
        <v>4</v>
      </c>
      <c r="G44" s="55">
        <f t="shared" si="5"/>
        <v>5</v>
      </c>
      <c r="H44" s="55">
        <f t="shared" si="6"/>
        <v>10</v>
      </c>
    </row>
    <row r="45" spans="1:17" ht="14.5">
      <c r="A45" s="57">
        <f t="shared" si="1"/>
        <v>18</v>
      </c>
      <c r="B45" s="55">
        <f t="shared" si="2"/>
        <v>2</v>
      </c>
      <c r="C45" s="55">
        <f>COUNTIFS(Sheet1!$B$2:$B$185,"تحت 11",Sheet1!$F$2:$F$185,$A45)</f>
        <v>0</v>
      </c>
      <c r="D45" s="55">
        <f t="shared" si="3"/>
        <v>0</v>
      </c>
      <c r="E45" s="55">
        <f>COUNTIFS(Sheet1!$B$2:$B$185,"تحت 12",Sheet1!$F$2:$F$185,$A45)</f>
        <v>1</v>
      </c>
      <c r="F45" s="55">
        <f t="shared" si="4"/>
        <v>2</v>
      </c>
      <c r="G45" s="55">
        <f t="shared" si="5"/>
        <v>1</v>
      </c>
      <c r="H45" s="55">
        <f t="shared" si="6"/>
        <v>2</v>
      </c>
    </row>
    <row r="46" spans="1:17" ht="14.5">
      <c r="A46" s="57">
        <f t="shared" si="1"/>
        <v>21</v>
      </c>
      <c r="B46" s="55">
        <f t="shared" si="2"/>
        <v>2</v>
      </c>
      <c r="C46" s="55">
        <f>COUNTIFS(Sheet1!$B$2:$B$185,"تحت 11",Sheet1!$F$2:$F$185,$A46)</f>
        <v>1</v>
      </c>
      <c r="D46" s="55">
        <f t="shared" si="3"/>
        <v>2</v>
      </c>
      <c r="E46" s="55">
        <f>COUNTIFS(Sheet1!$B$2:$B$185,"تحت 12",Sheet1!$F$2:$F$185,$A46)</f>
        <v>0</v>
      </c>
      <c r="F46" s="55">
        <f t="shared" si="4"/>
        <v>0</v>
      </c>
      <c r="G46" s="55">
        <f t="shared" si="5"/>
        <v>1</v>
      </c>
      <c r="H46" s="55">
        <f t="shared" si="6"/>
        <v>2</v>
      </c>
    </row>
    <row r="47" spans="1:17" ht="14.5">
      <c r="A47" s="57">
        <f t="shared" si="1"/>
        <v>22</v>
      </c>
      <c r="B47" s="55">
        <f t="shared" si="2"/>
        <v>2</v>
      </c>
      <c r="C47" s="55">
        <f>COUNTIFS(Sheet1!$B$2:$B$185,"تحت 11",Sheet1!$F$2:$F$185,$A47)</f>
        <v>0</v>
      </c>
      <c r="D47" s="55">
        <f t="shared" si="3"/>
        <v>0</v>
      </c>
      <c r="E47" s="55">
        <f>COUNTIFS(Sheet1!$B$2:$B$185,"تحت 12",Sheet1!$F$2:$F$185,$A47)</f>
        <v>1</v>
      </c>
      <c r="F47" s="55">
        <f t="shared" si="4"/>
        <v>2</v>
      </c>
      <c r="G47" s="55">
        <f t="shared" si="5"/>
        <v>1</v>
      </c>
      <c r="H47" s="55">
        <f t="shared" si="6"/>
        <v>2</v>
      </c>
    </row>
    <row r="48" spans="1:17" ht="14.5">
      <c r="A48" s="57">
        <f t="shared" si="1"/>
        <v>23</v>
      </c>
      <c r="B48" s="55">
        <f t="shared" si="2"/>
        <v>2</v>
      </c>
      <c r="C48" s="55">
        <f>COUNTIFS(Sheet1!$B$2:$B$185,"تحت 11",Sheet1!$F$2:$F$185,$A48)</f>
        <v>1</v>
      </c>
      <c r="D48" s="55">
        <f t="shared" si="3"/>
        <v>2</v>
      </c>
      <c r="E48" s="55">
        <f>COUNTIFS(Sheet1!$B$2:$B$185,"تحت 12",Sheet1!$F$2:$F$185,$A48)</f>
        <v>0</v>
      </c>
      <c r="F48" s="55">
        <f t="shared" si="4"/>
        <v>0</v>
      </c>
      <c r="G48" s="55">
        <f t="shared" si="5"/>
        <v>1</v>
      </c>
      <c r="H48" s="55">
        <f t="shared" si="6"/>
        <v>2</v>
      </c>
    </row>
    <row r="49" spans="1:8" ht="14.5">
      <c r="A49" s="57">
        <f t="shared" si="1"/>
        <v>25</v>
      </c>
      <c r="B49" s="55">
        <f t="shared" si="2"/>
        <v>2</v>
      </c>
      <c r="C49" s="55">
        <f>COUNTIFS(Sheet1!$B$2:$B$185,"تحت 11",Sheet1!$F$2:$F$185,$A49)</f>
        <v>0</v>
      </c>
      <c r="D49" s="55">
        <f t="shared" si="3"/>
        <v>0</v>
      </c>
      <c r="E49" s="55">
        <f>COUNTIFS(Sheet1!$B$2:$B$185,"تحت 12",Sheet1!$F$2:$F$185,$A49)</f>
        <v>1</v>
      </c>
      <c r="F49" s="55">
        <f t="shared" si="4"/>
        <v>2</v>
      </c>
      <c r="G49" s="55">
        <f t="shared" si="5"/>
        <v>1</v>
      </c>
      <c r="H49" s="55">
        <f t="shared" si="6"/>
        <v>2</v>
      </c>
    </row>
    <row r="50" spans="1:8" ht="14.5">
      <c r="A50" s="57">
        <f t="shared" si="1"/>
        <v>27</v>
      </c>
      <c r="B50" s="55">
        <f t="shared" si="2"/>
        <v>2</v>
      </c>
      <c r="C50" s="55">
        <f>COUNTIFS(Sheet1!$B$2:$B$185,"تحت 11",Sheet1!$F$2:$F$185,$A50)</f>
        <v>1</v>
      </c>
      <c r="D50" s="55">
        <f t="shared" si="3"/>
        <v>2</v>
      </c>
      <c r="E50" s="55">
        <f>COUNTIFS(Sheet1!$B$2:$B$185,"تحت 12",Sheet1!$F$2:$F$185,$A50)</f>
        <v>1</v>
      </c>
      <c r="F50" s="55">
        <f t="shared" si="4"/>
        <v>2</v>
      </c>
      <c r="G50" s="55">
        <f t="shared" si="5"/>
        <v>2</v>
      </c>
      <c r="H50" s="55">
        <f t="shared" si="6"/>
        <v>4</v>
      </c>
    </row>
    <row r="51" spans="1:8" ht="14.5">
      <c r="A51" s="57">
        <f t="shared" si="1"/>
        <v>29</v>
      </c>
      <c r="B51" s="55">
        <f t="shared" si="2"/>
        <v>3</v>
      </c>
      <c r="C51" s="55">
        <f>COUNTIFS(Sheet1!$B$2:$B$185,"تحت 11",Sheet1!$F$2:$F$185,$A51)</f>
        <v>0</v>
      </c>
      <c r="D51" s="55">
        <f t="shared" si="3"/>
        <v>0</v>
      </c>
      <c r="E51" s="55">
        <f>COUNTIFS(Sheet1!$B$2:$B$185,"تحت 12",Sheet1!$F$2:$F$185,$A51)</f>
        <v>1</v>
      </c>
      <c r="F51" s="55">
        <f t="shared" si="4"/>
        <v>3</v>
      </c>
      <c r="G51" s="55">
        <f t="shared" si="5"/>
        <v>1</v>
      </c>
      <c r="H51" s="55">
        <f t="shared" si="6"/>
        <v>3</v>
      </c>
    </row>
    <row r="52" spans="1:8" ht="14.5">
      <c r="A52" s="57">
        <f t="shared" si="1"/>
        <v>35</v>
      </c>
      <c r="B52" s="55">
        <f t="shared" si="2"/>
        <v>3</v>
      </c>
      <c r="C52" s="55">
        <f>COUNTIFS(Sheet1!$B$2:$B$185,"تحت 11",Sheet1!$F$2:$F$185,$A52)</f>
        <v>1</v>
      </c>
      <c r="D52" s="55">
        <f t="shared" si="3"/>
        <v>3</v>
      </c>
      <c r="E52" s="55">
        <f>COUNTIFS(Sheet1!$B$2:$B$185,"تحت 12",Sheet1!$F$2:$F$185,$A52)</f>
        <v>0</v>
      </c>
      <c r="F52" s="55">
        <f t="shared" si="4"/>
        <v>0</v>
      </c>
      <c r="G52" s="55">
        <f t="shared" si="5"/>
        <v>1</v>
      </c>
      <c r="H52" s="55">
        <f t="shared" si="6"/>
        <v>3</v>
      </c>
    </row>
    <row r="53" spans="1:8" ht="14.5">
      <c r="A53" s="57">
        <f t="shared" si="1"/>
        <v>48</v>
      </c>
      <c r="B53" s="55">
        <f t="shared" si="2"/>
        <v>4</v>
      </c>
      <c r="C53" s="55">
        <f>COUNTIFS(Sheet1!$B$2:$B$185,"تحت 11",Sheet1!$F$2:$F$185,$A53)</f>
        <v>1</v>
      </c>
      <c r="D53" s="55">
        <f t="shared" si="3"/>
        <v>4</v>
      </c>
      <c r="E53" s="55">
        <f>COUNTIFS(Sheet1!$B$2:$B$185,"تحت 12",Sheet1!$F$2:$F$185,$A53)</f>
        <v>0</v>
      </c>
      <c r="F53" s="55">
        <f t="shared" si="4"/>
        <v>0</v>
      </c>
      <c r="G53" s="55">
        <f t="shared" si="5"/>
        <v>1</v>
      </c>
      <c r="H53" s="55">
        <f t="shared" si="6"/>
        <v>4</v>
      </c>
    </row>
    <row r="54" spans="1:8" ht="14.5">
      <c r="A54" s="57">
        <f t="shared" si="1"/>
        <v>49</v>
      </c>
      <c r="B54" s="55">
        <f t="shared" si="2"/>
        <v>4</v>
      </c>
      <c r="C54" s="55">
        <f>COUNTIFS(Sheet1!$B$2:$B$185,"تحت 11",Sheet1!$F$2:$F$185,$A54)</f>
        <v>0</v>
      </c>
      <c r="D54" s="55">
        <f t="shared" si="3"/>
        <v>0</v>
      </c>
      <c r="E54" s="55">
        <f>COUNTIFS(Sheet1!$B$2:$B$185,"تحت 12",Sheet1!$F$2:$F$185,$A54)</f>
        <v>1</v>
      </c>
      <c r="F54" s="55">
        <f t="shared" si="4"/>
        <v>4</v>
      </c>
      <c r="G54" s="55">
        <f t="shared" si="5"/>
        <v>1</v>
      </c>
      <c r="H54" s="55">
        <f t="shared" si="6"/>
        <v>4</v>
      </c>
    </row>
    <row r="55" spans="1:8" ht="14.5">
      <c r="A55" s="57">
        <f t="shared" si="1"/>
        <v>52</v>
      </c>
      <c r="B55" s="55">
        <f t="shared" si="2"/>
        <v>5</v>
      </c>
      <c r="C55" s="55">
        <f>COUNTIFS(Sheet1!$B$2:$B$185,"تحت 11",Sheet1!$F$2:$F$185,$A55)</f>
        <v>1</v>
      </c>
      <c r="D55" s="55">
        <f t="shared" si="3"/>
        <v>5</v>
      </c>
      <c r="E55" s="55">
        <f>COUNTIFS(Sheet1!$B$2:$B$185,"تحت 12",Sheet1!$F$2:$F$185,$A55)</f>
        <v>0</v>
      </c>
      <c r="F55" s="55">
        <f t="shared" si="4"/>
        <v>0</v>
      </c>
      <c r="G55" s="55">
        <f t="shared" si="5"/>
        <v>1</v>
      </c>
      <c r="H55" s="55">
        <f t="shared" si="6"/>
        <v>5</v>
      </c>
    </row>
    <row r="56" spans="1:8" ht="14.5">
      <c r="A56" s="57">
        <f t="shared" si="1"/>
        <v>56</v>
      </c>
      <c r="B56" s="55">
        <f t="shared" si="2"/>
        <v>5</v>
      </c>
      <c r="C56" s="55">
        <f>COUNTIFS(Sheet1!$B$2:$B$185,"تحت 11",Sheet1!$F$2:$F$185,$A56)</f>
        <v>0</v>
      </c>
      <c r="D56" s="55">
        <f t="shared" si="3"/>
        <v>0</v>
      </c>
      <c r="E56" s="55">
        <f>COUNTIFS(Sheet1!$B$2:$B$185,"تحت 12",Sheet1!$F$2:$F$185,$A56)</f>
        <v>1</v>
      </c>
      <c r="F56" s="55">
        <f t="shared" si="4"/>
        <v>5</v>
      </c>
      <c r="G56" s="55">
        <f t="shared" si="5"/>
        <v>1</v>
      </c>
      <c r="H56" s="55">
        <f t="shared" si="6"/>
        <v>5</v>
      </c>
    </row>
    <row r="57" spans="1:8" ht="14.5">
      <c r="A57" s="105" t="s">
        <v>1199</v>
      </c>
      <c r="B57" s="106"/>
      <c r="C57" s="61">
        <f t="shared" ref="C57:H57" si="7">SUM(C34:C56)</f>
        <v>26</v>
      </c>
      <c r="D57" s="61">
        <f t="shared" si="7"/>
        <v>43</v>
      </c>
      <c r="E57" s="61">
        <f t="shared" si="7"/>
        <v>30</v>
      </c>
      <c r="F57" s="61">
        <f t="shared" si="7"/>
        <v>47</v>
      </c>
      <c r="G57" s="61">
        <f t="shared" si="7"/>
        <v>56</v>
      </c>
      <c r="H57" s="61">
        <f t="shared" si="7"/>
        <v>90</v>
      </c>
    </row>
    <row r="58" spans="1:8" ht="14.5">
      <c r="A58" s="105" t="s">
        <v>1200</v>
      </c>
      <c r="B58" s="106"/>
      <c r="C58" s="61">
        <f>_xlfn.MAXIFS($B$34:$B$56,C34:C56,"&gt;0")</f>
        <v>5</v>
      </c>
      <c r="D58" s="61"/>
      <c r="E58" s="61">
        <f>_xlfn.MAXIFS($B$34:$B$56,E34:E56,"&gt;0")</f>
        <v>5</v>
      </c>
      <c r="F58" s="61"/>
      <c r="G58" s="61">
        <f>_xlfn.MAXIFS($B$34:$B$56,G34:G56,"&gt;0")</f>
        <v>5</v>
      </c>
      <c r="H58" s="61"/>
    </row>
    <row r="59" spans="1:8" ht="14.5">
      <c r="A59" s="62" t="s">
        <v>1201</v>
      </c>
      <c r="B59" s="54" t="str">
        <f>IF(G57=B30,"✔ "&amp;G57,"✘ "&amp;G57&amp;" ≠ "&amp;B30)</f>
        <v>✔ 56</v>
      </c>
      <c r="C59" s="54"/>
      <c r="D59" s="54"/>
      <c r="E59" s="54"/>
      <c r="F59" s="54"/>
      <c r="G59" s="54"/>
      <c r="H59" s="54"/>
    </row>
    <row r="60" spans="1:8">
      <c r="A60"/>
      <c r="B60"/>
      <c r="C60"/>
      <c r="D60"/>
      <c r="E60"/>
      <c r="F60"/>
      <c r="G60"/>
      <c r="H60"/>
    </row>
    <row r="61" spans="1:8" ht="32" customHeight="1">
      <c r="A61" s="107" t="s">
        <v>1202</v>
      </c>
      <c r="B61" s="107"/>
      <c r="C61" s="108">
        <f>MAX(D57,F57)</f>
        <v>47</v>
      </c>
      <c r="D61" s="108"/>
      <c r="E61" s="63"/>
      <c r="F61" s="63"/>
      <c r="G61" s="63"/>
      <c r="H61" s="63"/>
    </row>
  </sheetData>
  <mergeCells count="5">
    <mergeCell ref="A1:O1"/>
    <mergeCell ref="A57:B57"/>
    <mergeCell ref="A58:B58"/>
    <mergeCell ref="A61:B61"/>
    <mergeCell ref="C61:D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EAA0-8854-4295-AE9F-8AA99554EDA4}">
  <dimension ref="A1:M800"/>
  <sheetViews>
    <sheetView rightToLeft="1" workbookViewId="0">
      <pane ySplit="3" topLeftCell="A42" activePane="bottomLeft" state="frozen"/>
      <selection pane="bottomLeft" activeCell="F66" sqref="C66:G70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6.08203125" style="44" bestFit="1" customWidth="1"/>
    <col min="5" max="5" width="33.3320312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949</v>
      </c>
      <c r="B1" s="91"/>
      <c r="C1" s="91"/>
      <c r="D1" s="47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7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41" t="s">
        <v>85</v>
      </c>
      <c r="E3" s="47"/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19</v>
      </c>
      <c r="E4" s="47"/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833</v>
      </c>
      <c r="C5" s="43">
        <v>1</v>
      </c>
      <c r="D5" s="43" t="s">
        <v>7</v>
      </c>
      <c r="E5" s="47"/>
      <c r="G5"/>
      <c r="H5"/>
      <c r="I5"/>
      <c r="J5"/>
      <c r="K5"/>
      <c r="L5"/>
      <c r="M5"/>
    </row>
    <row r="6" spans="1:13" ht="14" customHeight="1">
      <c r="A6" s="42">
        <v>2</v>
      </c>
      <c r="B6" s="43" t="s">
        <v>832</v>
      </c>
      <c r="C6" s="43">
        <v>1</v>
      </c>
      <c r="D6" s="43" t="s">
        <v>559</v>
      </c>
      <c r="E6" s="47"/>
      <c r="G6"/>
      <c r="H6"/>
      <c r="I6"/>
      <c r="J6"/>
      <c r="K6"/>
      <c r="L6"/>
      <c r="M6"/>
    </row>
    <row r="7" spans="1:13" ht="14" customHeight="1">
      <c r="A7" s="42">
        <v>2</v>
      </c>
      <c r="B7" s="43" t="s">
        <v>834</v>
      </c>
      <c r="C7" s="43">
        <v>1</v>
      </c>
      <c r="D7" s="43" t="s">
        <v>605</v>
      </c>
      <c r="E7" s="47"/>
      <c r="G7"/>
      <c r="H7"/>
      <c r="I7"/>
      <c r="J7"/>
      <c r="K7"/>
      <c r="L7"/>
      <c r="M7"/>
    </row>
    <row r="8" spans="1:13" ht="14" customHeight="1">
      <c r="A8" s="42">
        <v>3</v>
      </c>
      <c r="B8" s="43" t="s">
        <v>833</v>
      </c>
      <c r="C8" s="43">
        <v>1</v>
      </c>
      <c r="D8" s="43" t="s">
        <v>398</v>
      </c>
      <c r="E8" s="47"/>
      <c r="G8"/>
      <c r="H8"/>
      <c r="I8"/>
      <c r="J8"/>
      <c r="K8"/>
      <c r="L8"/>
      <c r="M8"/>
    </row>
    <row r="9" spans="1:13" ht="14" customHeight="1">
      <c r="A9" s="42">
        <v>3</v>
      </c>
      <c r="B9" s="43" t="s">
        <v>834</v>
      </c>
      <c r="C9" s="43">
        <v>1</v>
      </c>
      <c r="D9" s="43" t="s">
        <v>18</v>
      </c>
      <c r="E9" s="47"/>
      <c r="G9"/>
      <c r="H9"/>
      <c r="I9"/>
      <c r="J9"/>
      <c r="K9"/>
      <c r="L9"/>
      <c r="M9"/>
    </row>
    <row r="10" spans="1:13" ht="14" customHeight="1">
      <c r="A10" s="42">
        <v>4</v>
      </c>
      <c r="B10" s="43" t="s">
        <v>832</v>
      </c>
      <c r="C10" s="43">
        <v>1</v>
      </c>
      <c r="D10" s="43" t="s">
        <v>14</v>
      </c>
      <c r="E10" s="47"/>
      <c r="G10"/>
      <c r="H10"/>
      <c r="I10"/>
      <c r="J10"/>
      <c r="K10"/>
      <c r="L10"/>
      <c r="M10"/>
    </row>
    <row r="11" spans="1:13" ht="14" customHeight="1">
      <c r="A11" s="42">
        <v>4</v>
      </c>
      <c r="B11" s="43" t="s">
        <v>833</v>
      </c>
      <c r="C11" s="43">
        <v>1</v>
      </c>
      <c r="D11" s="43" t="s">
        <v>564</v>
      </c>
      <c r="E11" s="47"/>
      <c r="G11"/>
      <c r="H11"/>
      <c r="I11"/>
      <c r="J11"/>
      <c r="K11"/>
      <c r="L11"/>
      <c r="M11"/>
    </row>
    <row r="12" spans="1:13" ht="14" customHeight="1">
      <c r="A12" s="42">
        <v>5</v>
      </c>
      <c r="B12" s="43" t="s">
        <v>833</v>
      </c>
      <c r="C12" s="43">
        <v>1</v>
      </c>
      <c r="D12" s="43" t="s">
        <v>10</v>
      </c>
      <c r="E12" s="47"/>
      <c r="G12"/>
      <c r="H12"/>
      <c r="I12"/>
      <c r="J12"/>
      <c r="K12"/>
      <c r="L12"/>
      <c r="M12"/>
    </row>
    <row r="13" spans="1:13" ht="14" customHeight="1">
      <c r="A13" s="42">
        <v>5</v>
      </c>
      <c r="B13" s="43" t="s">
        <v>834</v>
      </c>
      <c r="C13" s="43">
        <v>1</v>
      </c>
      <c r="D13" s="43" t="s">
        <v>11</v>
      </c>
      <c r="E13" s="47"/>
      <c r="G13"/>
      <c r="H13"/>
      <c r="I13"/>
      <c r="J13"/>
      <c r="K13"/>
      <c r="L13"/>
      <c r="M13"/>
    </row>
    <row r="14" spans="1:13" ht="14" customHeight="1">
      <c r="A14" s="42">
        <v>6</v>
      </c>
      <c r="B14" s="43" t="s">
        <v>832</v>
      </c>
      <c r="C14" s="43">
        <v>1</v>
      </c>
      <c r="D14" s="43" t="s">
        <v>566</v>
      </c>
      <c r="E14" s="47"/>
      <c r="G14"/>
      <c r="H14"/>
      <c r="I14"/>
      <c r="J14"/>
      <c r="K14"/>
      <c r="L14"/>
      <c r="M14"/>
    </row>
    <row r="15" spans="1:13" ht="14" customHeight="1">
      <c r="A15" s="42">
        <v>6</v>
      </c>
      <c r="B15" s="43" t="s">
        <v>834</v>
      </c>
      <c r="C15" s="43">
        <v>1</v>
      </c>
      <c r="D15" s="43" t="s">
        <v>604</v>
      </c>
      <c r="E15" s="47"/>
      <c r="G15"/>
      <c r="H15"/>
      <c r="I15"/>
      <c r="J15"/>
      <c r="K15"/>
      <c r="L15"/>
      <c r="M15"/>
    </row>
    <row r="16" spans="1:13" ht="14" customHeight="1">
      <c r="A16" s="42">
        <v>7</v>
      </c>
      <c r="B16" s="43" t="s">
        <v>833</v>
      </c>
      <c r="C16" s="43">
        <v>1</v>
      </c>
      <c r="D16" s="43" t="s">
        <v>17</v>
      </c>
      <c r="E16" s="47"/>
      <c r="G16"/>
      <c r="H16"/>
      <c r="I16"/>
      <c r="J16"/>
      <c r="K16"/>
      <c r="L16"/>
      <c r="M16"/>
    </row>
    <row r="17" spans="1:13" ht="14" customHeight="1">
      <c r="A17" s="42">
        <v>7</v>
      </c>
      <c r="B17" s="43" t="s">
        <v>834</v>
      </c>
      <c r="C17" s="43">
        <v>1</v>
      </c>
      <c r="D17" s="43" t="s">
        <v>20</v>
      </c>
      <c r="E17" s="47"/>
      <c r="G17"/>
      <c r="H17"/>
      <c r="I17"/>
      <c r="J17"/>
      <c r="K17"/>
      <c r="L17"/>
      <c r="M17"/>
    </row>
    <row r="18" spans="1:13" ht="14" customHeight="1">
      <c r="A18" s="42">
        <v>8</v>
      </c>
      <c r="B18" s="43" t="s">
        <v>832</v>
      </c>
      <c r="C18" s="43">
        <v>1</v>
      </c>
      <c r="D18" s="43" t="s">
        <v>13</v>
      </c>
      <c r="E18" s="47"/>
      <c r="G18"/>
      <c r="H18"/>
      <c r="I18"/>
      <c r="J18"/>
      <c r="K18"/>
      <c r="L18"/>
      <c r="M18"/>
    </row>
    <row r="19" spans="1:13" ht="14" customHeight="1">
      <c r="A19" s="42">
        <v>8</v>
      </c>
      <c r="B19" s="43" t="s">
        <v>833</v>
      </c>
      <c r="C19" s="43">
        <v>1</v>
      </c>
      <c r="D19" s="43" t="s">
        <v>567</v>
      </c>
      <c r="E19" s="47"/>
      <c r="G19"/>
      <c r="H19"/>
      <c r="I19"/>
      <c r="J19"/>
      <c r="K19"/>
      <c r="L19"/>
      <c r="M19"/>
    </row>
    <row r="20" spans="1:13" ht="14" customHeight="1">
      <c r="A20" s="42">
        <v>9</v>
      </c>
      <c r="B20" s="43" t="s">
        <v>833</v>
      </c>
      <c r="C20" s="43">
        <v>1</v>
      </c>
      <c r="D20" s="43" t="s">
        <v>8</v>
      </c>
      <c r="E20" s="47"/>
      <c r="G20"/>
      <c r="H20"/>
      <c r="I20"/>
      <c r="J20"/>
      <c r="K20"/>
      <c r="L20"/>
      <c r="M20"/>
    </row>
    <row r="21" spans="1:13" ht="14" customHeight="1">
      <c r="A21" s="42">
        <v>9</v>
      </c>
      <c r="B21" s="43" t="s">
        <v>834</v>
      </c>
      <c r="C21" s="43">
        <v>1</v>
      </c>
      <c r="D21" s="43" t="s">
        <v>408</v>
      </c>
      <c r="E21" s="47"/>
      <c r="G21"/>
      <c r="H21"/>
      <c r="I21"/>
      <c r="J21"/>
      <c r="K21"/>
      <c r="L21"/>
      <c r="M21"/>
    </row>
    <row r="22" spans="1:13" ht="14" customHeight="1">
      <c r="A22" s="42">
        <v>10</v>
      </c>
      <c r="B22" s="43" t="s">
        <v>832</v>
      </c>
      <c r="C22" s="43">
        <v>1</v>
      </c>
      <c r="D22" s="43" t="s">
        <v>561</v>
      </c>
      <c r="E22" s="47"/>
      <c r="G22"/>
      <c r="H22"/>
      <c r="I22"/>
      <c r="J22"/>
      <c r="K22"/>
      <c r="L22"/>
      <c r="M22"/>
    </row>
    <row r="23" spans="1:13" ht="14" customHeight="1">
      <c r="A23" s="42">
        <v>10</v>
      </c>
      <c r="B23" s="43" t="s">
        <v>834</v>
      </c>
      <c r="C23" s="43">
        <v>1</v>
      </c>
      <c r="D23" s="43" t="s">
        <v>562</v>
      </c>
      <c r="E23" s="47"/>
      <c r="G23"/>
      <c r="H23"/>
      <c r="I23"/>
      <c r="J23"/>
      <c r="K23"/>
      <c r="L23"/>
      <c r="M23"/>
    </row>
    <row r="24" spans="1:13" ht="14" customHeight="1">
      <c r="A24" s="42">
        <v>11</v>
      </c>
      <c r="B24" s="43" t="s">
        <v>832</v>
      </c>
      <c r="C24" s="43">
        <v>1</v>
      </c>
      <c r="D24" s="43" t="s">
        <v>19</v>
      </c>
      <c r="E24" s="47"/>
      <c r="G24"/>
      <c r="H24"/>
      <c r="I24"/>
      <c r="J24"/>
      <c r="K24"/>
      <c r="L24"/>
      <c r="M24"/>
    </row>
    <row r="25" spans="1:13" ht="14" customHeight="1">
      <c r="A25" s="42">
        <v>11</v>
      </c>
      <c r="B25" s="43" t="s">
        <v>834</v>
      </c>
      <c r="C25" s="43">
        <v>1</v>
      </c>
      <c r="D25" s="43" t="s">
        <v>7</v>
      </c>
      <c r="E25" s="47"/>
      <c r="G25"/>
      <c r="H25"/>
      <c r="I25"/>
      <c r="J25"/>
      <c r="K25"/>
      <c r="L25"/>
      <c r="M25"/>
    </row>
    <row r="26" spans="1:13" ht="14" customHeight="1">
      <c r="A26" s="42">
        <v>12</v>
      </c>
      <c r="B26" s="43" t="s">
        <v>833</v>
      </c>
      <c r="C26" s="43">
        <v>1</v>
      </c>
      <c r="D26" s="43" t="s">
        <v>559</v>
      </c>
      <c r="E26" s="47"/>
      <c r="G26"/>
      <c r="H26"/>
      <c r="I26"/>
      <c r="J26"/>
      <c r="K26"/>
      <c r="L26"/>
      <c r="M26"/>
    </row>
    <row r="27" spans="1:13" ht="14" customHeight="1">
      <c r="A27" s="42">
        <v>12</v>
      </c>
      <c r="B27" s="43" t="s">
        <v>834</v>
      </c>
      <c r="C27" s="43">
        <v>1</v>
      </c>
      <c r="D27" s="43" t="s">
        <v>605</v>
      </c>
      <c r="E27" s="47"/>
      <c r="G27"/>
      <c r="H27"/>
      <c r="I27"/>
      <c r="J27"/>
      <c r="K27"/>
      <c r="L27"/>
      <c r="M27"/>
    </row>
    <row r="28" spans="1:13" ht="14" customHeight="1">
      <c r="A28" s="42">
        <v>13</v>
      </c>
      <c r="B28" s="43" t="s">
        <v>832</v>
      </c>
      <c r="C28" s="43">
        <v>1</v>
      </c>
      <c r="D28" s="43" t="s">
        <v>398</v>
      </c>
      <c r="E28" s="47"/>
      <c r="G28"/>
      <c r="H28"/>
      <c r="I28"/>
      <c r="J28"/>
      <c r="K28"/>
      <c r="L28"/>
      <c r="M28"/>
    </row>
    <row r="29" spans="1:13" ht="14" customHeight="1">
      <c r="A29" s="42">
        <v>13</v>
      </c>
      <c r="B29" s="43" t="s">
        <v>834</v>
      </c>
      <c r="C29" s="43">
        <v>1</v>
      </c>
      <c r="D29" s="43" t="s">
        <v>18</v>
      </c>
      <c r="E29" s="47"/>
      <c r="G29"/>
      <c r="H29"/>
      <c r="I29"/>
      <c r="J29"/>
      <c r="K29"/>
      <c r="L29"/>
      <c r="M29"/>
    </row>
    <row r="30" spans="1:13" ht="14" customHeight="1">
      <c r="A30" s="42">
        <v>14</v>
      </c>
      <c r="B30" s="43" t="s">
        <v>832</v>
      </c>
      <c r="C30" s="43">
        <v>1</v>
      </c>
      <c r="D30" s="43" t="s">
        <v>14</v>
      </c>
      <c r="E30" s="47"/>
      <c r="G30"/>
      <c r="H30"/>
      <c r="I30"/>
      <c r="J30"/>
      <c r="K30"/>
      <c r="L30"/>
      <c r="M30"/>
    </row>
    <row r="31" spans="1:13" ht="14" customHeight="1">
      <c r="A31" s="42">
        <v>14</v>
      </c>
      <c r="B31" s="43" t="s">
        <v>834</v>
      </c>
      <c r="C31" s="43">
        <v>1</v>
      </c>
      <c r="D31" s="43" t="s">
        <v>564</v>
      </c>
      <c r="E31" s="47"/>
      <c r="G31"/>
      <c r="H31"/>
      <c r="I31"/>
      <c r="J31"/>
      <c r="K31"/>
      <c r="L31"/>
      <c r="M31"/>
    </row>
    <row r="32" spans="1:13" ht="14" customHeight="1">
      <c r="A32" s="42">
        <v>15</v>
      </c>
      <c r="B32" s="43" t="s">
        <v>832</v>
      </c>
      <c r="C32" s="43">
        <v>1</v>
      </c>
      <c r="D32" s="43" t="s">
        <v>10</v>
      </c>
      <c r="E32" s="47"/>
      <c r="G32"/>
      <c r="H32"/>
      <c r="I32"/>
      <c r="J32"/>
      <c r="K32"/>
      <c r="L32"/>
      <c r="M32"/>
    </row>
    <row r="33" spans="1:13" ht="14" customHeight="1">
      <c r="A33" s="42">
        <v>15</v>
      </c>
      <c r="B33" s="43" t="s">
        <v>833</v>
      </c>
      <c r="C33" s="43">
        <v>1</v>
      </c>
      <c r="D33" s="43" t="s">
        <v>11</v>
      </c>
      <c r="E33" s="47"/>
      <c r="G33"/>
      <c r="H33"/>
      <c r="I33"/>
      <c r="J33"/>
      <c r="K33"/>
      <c r="L33"/>
      <c r="M33"/>
    </row>
    <row r="34" spans="1:13" ht="14" customHeight="1">
      <c r="A34" s="42">
        <v>16</v>
      </c>
      <c r="B34" s="43" t="s">
        <v>833</v>
      </c>
      <c r="C34" s="43">
        <v>1</v>
      </c>
      <c r="D34" s="43" t="s">
        <v>604</v>
      </c>
      <c r="E34" s="47"/>
      <c r="G34"/>
      <c r="H34"/>
      <c r="I34"/>
      <c r="J34"/>
      <c r="K34"/>
      <c r="L34"/>
      <c r="M34"/>
    </row>
    <row r="35" spans="1:13" ht="14" customHeight="1">
      <c r="A35" s="42">
        <v>16</v>
      </c>
      <c r="B35" s="43" t="s">
        <v>834</v>
      </c>
      <c r="C35" s="43">
        <v>1</v>
      </c>
      <c r="D35" s="43" t="s">
        <v>566</v>
      </c>
      <c r="E35" s="47"/>
      <c r="G35"/>
      <c r="H35"/>
      <c r="I35"/>
      <c r="J35"/>
      <c r="K35"/>
      <c r="L35"/>
      <c r="M35"/>
    </row>
    <row r="36" spans="1:13" ht="14" customHeight="1">
      <c r="A36" s="42">
        <v>17</v>
      </c>
      <c r="B36" s="43" t="s">
        <v>832</v>
      </c>
      <c r="C36" s="43">
        <v>1</v>
      </c>
      <c r="D36" s="43" t="s">
        <v>20</v>
      </c>
      <c r="E36" s="47"/>
      <c r="G36"/>
      <c r="H36"/>
      <c r="I36"/>
      <c r="J36"/>
      <c r="K36"/>
      <c r="L36"/>
      <c r="M36"/>
    </row>
    <row r="37" spans="1:13" ht="14" customHeight="1">
      <c r="A37" s="42">
        <v>17</v>
      </c>
      <c r="B37" s="43" t="s">
        <v>833</v>
      </c>
      <c r="C37" s="43">
        <v>1</v>
      </c>
      <c r="D37" s="43" t="s">
        <v>17</v>
      </c>
      <c r="E37" s="47"/>
      <c r="G37"/>
      <c r="H37"/>
      <c r="I37"/>
      <c r="J37"/>
      <c r="K37"/>
      <c r="L37"/>
      <c r="M37"/>
    </row>
    <row r="38" spans="1:13" ht="14" customHeight="1">
      <c r="A38" s="42">
        <v>18</v>
      </c>
      <c r="B38" s="43" t="s">
        <v>833</v>
      </c>
      <c r="C38" s="43">
        <v>1</v>
      </c>
      <c r="D38" s="43" t="s">
        <v>567</v>
      </c>
      <c r="E38" s="47"/>
      <c r="G38"/>
      <c r="H38"/>
      <c r="I38"/>
      <c r="J38"/>
      <c r="K38"/>
      <c r="L38"/>
      <c r="M38"/>
    </row>
    <row r="39" spans="1:13" ht="14" customHeight="1">
      <c r="A39" s="42">
        <v>18</v>
      </c>
      <c r="B39" s="43" t="s">
        <v>834</v>
      </c>
      <c r="C39" s="43">
        <v>1</v>
      </c>
      <c r="D39" s="43" t="s">
        <v>13</v>
      </c>
      <c r="E39" s="47"/>
      <c r="G39"/>
      <c r="H39"/>
      <c r="I39"/>
      <c r="J39"/>
      <c r="K39"/>
      <c r="L39"/>
      <c r="M39"/>
    </row>
    <row r="40" spans="1:13" ht="14" customHeight="1">
      <c r="A40" s="42">
        <v>19</v>
      </c>
      <c r="B40" s="43" t="s">
        <v>832</v>
      </c>
      <c r="C40" s="43">
        <v>1</v>
      </c>
      <c r="D40" s="43" t="s">
        <v>8</v>
      </c>
      <c r="E40" s="47"/>
      <c r="G40"/>
      <c r="H40"/>
      <c r="I40"/>
      <c r="J40"/>
      <c r="K40"/>
      <c r="L40"/>
      <c r="M40"/>
    </row>
    <row r="41" spans="1:13" ht="14" customHeight="1">
      <c r="A41" s="42">
        <v>19</v>
      </c>
      <c r="B41" s="43" t="s">
        <v>833</v>
      </c>
      <c r="C41" s="43">
        <v>1</v>
      </c>
      <c r="D41" s="43" t="s">
        <v>408</v>
      </c>
      <c r="E41" s="47"/>
      <c r="G41"/>
      <c r="H41"/>
      <c r="I41"/>
      <c r="J41"/>
      <c r="K41"/>
      <c r="L41"/>
      <c r="M41"/>
    </row>
    <row r="42" spans="1:13" ht="14" customHeight="1">
      <c r="A42" s="42">
        <v>20</v>
      </c>
      <c r="B42" s="43" t="s">
        <v>832</v>
      </c>
      <c r="C42" s="43">
        <v>1</v>
      </c>
      <c r="D42" s="43" t="s">
        <v>561</v>
      </c>
      <c r="E42" s="47"/>
      <c r="G42"/>
      <c r="H42"/>
      <c r="I42"/>
      <c r="J42"/>
      <c r="K42"/>
      <c r="L42"/>
      <c r="M42"/>
    </row>
    <row r="43" spans="1:13" ht="14" customHeight="1">
      <c r="A43" s="42">
        <v>20</v>
      </c>
      <c r="B43" s="43" t="s">
        <v>833</v>
      </c>
      <c r="C43" s="43">
        <v>1</v>
      </c>
      <c r="D43" s="43" t="s">
        <v>562</v>
      </c>
      <c r="E43" s="47"/>
      <c r="G43"/>
      <c r="H43"/>
      <c r="I43"/>
      <c r="J43"/>
      <c r="K43"/>
      <c r="L43"/>
      <c r="M43"/>
    </row>
    <row r="44" spans="1:13" ht="14" customHeight="1">
      <c r="A44"/>
      <c r="B44"/>
      <c r="C44"/>
      <c r="D44"/>
      <c r="E44" s="47"/>
      <c r="G44"/>
      <c r="H44"/>
      <c r="I44"/>
      <c r="J44"/>
      <c r="K44"/>
      <c r="L44"/>
      <c r="M44"/>
    </row>
    <row r="45" spans="1:13" ht="14" customHeight="1">
      <c r="A45"/>
      <c r="B45"/>
      <c r="C45"/>
      <c r="D45"/>
      <c r="E45" s="47"/>
      <c r="G45"/>
      <c r="H45"/>
      <c r="I45"/>
      <c r="J45"/>
      <c r="K45"/>
      <c r="L45"/>
      <c r="M45"/>
    </row>
    <row r="46" spans="1:13" ht="14" customHeight="1">
      <c r="A46"/>
      <c r="B46" s="109" t="s">
        <v>1319</v>
      </c>
      <c r="C46" s="109"/>
      <c r="D46" s="109"/>
      <c r="E46" s="109"/>
      <c r="F46" s="109"/>
      <c r="G46" s="109"/>
      <c r="H46"/>
      <c r="I46"/>
      <c r="J46"/>
      <c r="K46"/>
      <c r="L46"/>
      <c r="M46"/>
    </row>
    <row r="47" spans="1:13" ht="14" customHeight="1">
      <c r="A47"/>
      <c r="B47" s="88" t="s">
        <v>1261</v>
      </c>
      <c r="C47" s="95" t="s">
        <v>1880</v>
      </c>
      <c r="D47" s="95"/>
      <c r="E47" s="95"/>
      <c r="F47" s="95" t="s">
        <v>1263</v>
      </c>
      <c r="G47" s="95"/>
      <c r="H47"/>
      <c r="I47"/>
      <c r="J47"/>
      <c r="K47"/>
      <c r="L47"/>
      <c r="M47"/>
    </row>
    <row r="48" spans="1:13" ht="14" customHeight="1">
      <c r="A48"/>
      <c r="B48" s="87">
        <v>1</v>
      </c>
      <c r="C48" s="97" t="s">
        <v>1115</v>
      </c>
      <c r="D48" s="97"/>
      <c r="E48" s="97"/>
      <c r="F48" s="97" t="s">
        <v>1266</v>
      </c>
      <c r="G48" s="97"/>
      <c r="H48"/>
      <c r="I48"/>
      <c r="J48"/>
      <c r="K48"/>
      <c r="L48"/>
      <c r="M48"/>
    </row>
    <row r="49" spans="1:13" ht="14" customHeight="1">
      <c r="A49"/>
      <c r="B49" s="87">
        <v>2</v>
      </c>
      <c r="C49" s="97" t="s">
        <v>1320</v>
      </c>
      <c r="D49" s="97"/>
      <c r="E49" s="97"/>
      <c r="F49" s="97" t="s">
        <v>1271</v>
      </c>
      <c r="G49" s="97"/>
      <c r="H49"/>
      <c r="I49"/>
      <c r="J49"/>
      <c r="K49"/>
      <c r="L49"/>
      <c r="M49"/>
    </row>
    <row r="50" spans="1:13" ht="14" customHeight="1">
      <c r="A50"/>
      <c r="B50" s="87">
        <v>3</v>
      </c>
      <c r="C50" s="97" t="s">
        <v>1321</v>
      </c>
      <c r="D50" s="97"/>
      <c r="E50" s="97"/>
      <c r="F50" s="97" t="s">
        <v>1271</v>
      </c>
      <c r="G50" s="97"/>
      <c r="H50"/>
      <c r="I50"/>
      <c r="J50"/>
      <c r="K50"/>
      <c r="L50"/>
      <c r="M50"/>
    </row>
    <row r="51" spans="1:13" ht="14" customHeight="1">
      <c r="A51"/>
      <c r="B51" s="87">
        <v>4</v>
      </c>
      <c r="C51" s="97" t="s">
        <v>1322</v>
      </c>
      <c r="D51" s="97"/>
      <c r="E51" s="97"/>
      <c r="F51" s="97" t="s">
        <v>1271</v>
      </c>
      <c r="G51" s="97"/>
      <c r="H51"/>
      <c r="I51"/>
      <c r="J51"/>
      <c r="K51"/>
      <c r="L51"/>
      <c r="M51"/>
    </row>
    <row r="52" spans="1:13" ht="14" customHeight="1">
      <c r="A52"/>
      <c r="B52" s="87">
        <v>5</v>
      </c>
      <c r="C52" s="97" t="s">
        <v>1323</v>
      </c>
      <c r="D52" s="97"/>
      <c r="E52" s="97"/>
      <c r="F52" s="97" t="s">
        <v>1271</v>
      </c>
      <c r="G52" s="97"/>
      <c r="H52"/>
      <c r="I52"/>
      <c r="J52"/>
      <c r="K52"/>
      <c r="L52"/>
      <c r="M52"/>
    </row>
    <row r="53" spans="1:13" ht="14" customHeight="1">
      <c r="A53"/>
      <c r="B53"/>
      <c r="C53"/>
      <c r="D53"/>
      <c r="E53" s="47"/>
      <c r="G53"/>
      <c r="H53"/>
      <c r="I53"/>
      <c r="J53"/>
      <c r="K53"/>
      <c r="L53"/>
      <c r="M53"/>
    </row>
    <row r="54" spans="1:13" ht="14" customHeight="1">
      <c r="A54"/>
      <c r="B54"/>
      <c r="C54"/>
      <c r="D54"/>
      <c r="E54" s="47"/>
      <c r="G54"/>
      <c r="H54"/>
      <c r="I54"/>
      <c r="J54"/>
      <c r="K54"/>
      <c r="L54"/>
      <c r="M54"/>
    </row>
    <row r="55" spans="1:13" ht="14" customHeight="1">
      <c r="A55"/>
      <c r="B55" s="109" t="s">
        <v>1324</v>
      </c>
      <c r="C55" s="109"/>
      <c r="D55" s="109"/>
      <c r="E55" s="109"/>
      <c r="F55" s="109"/>
      <c r="G55" s="109"/>
      <c r="H55"/>
      <c r="I55"/>
      <c r="J55"/>
      <c r="K55"/>
      <c r="L55"/>
      <c r="M55"/>
    </row>
    <row r="56" spans="1:13" ht="14" customHeight="1">
      <c r="A56"/>
      <c r="B56" s="88" t="s">
        <v>1261</v>
      </c>
      <c r="C56" s="95" t="s">
        <v>1880</v>
      </c>
      <c r="D56" s="95"/>
      <c r="E56" s="95"/>
      <c r="F56" s="95" t="s">
        <v>1263</v>
      </c>
      <c r="G56" s="95"/>
      <c r="H56"/>
      <c r="I56"/>
      <c r="J56"/>
      <c r="K56"/>
      <c r="L56"/>
      <c r="M56"/>
    </row>
    <row r="57" spans="1:13" ht="14" customHeight="1">
      <c r="A57"/>
      <c r="B57" s="87">
        <v>1</v>
      </c>
      <c r="C57" s="97" t="s">
        <v>1127</v>
      </c>
      <c r="D57" s="97"/>
      <c r="E57" s="97"/>
      <c r="F57" s="97" t="s">
        <v>1266</v>
      </c>
      <c r="G57" s="97"/>
      <c r="H57"/>
      <c r="I57"/>
      <c r="J57"/>
      <c r="K57"/>
      <c r="L57"/>
      <c r="M57"/>
    </row>
    <row r="58" spans="1:13" ht="14" customHeight="1">
      <c r="A58"/>
      <c r="B58" s="87">
        <v>2</v>
      </c>
      <c r="C58" s="97" t="s">
        <v>1325</v>
      </c>
      <c r="D58" s="97"/>
      <c r="E58" s="97"/>
      <c r="F58" s="97" t="s">
        <v>1271</v>
      </c>
      <c r="G58" s="97"/>
      <c r="H58"/>
      <c r="I58"/>
      <c r="J58"/>
      <c r="K58"/>
      <c r="L58"/>
      <c r="M58"/>
    </row>
    <row r="59" spans="1:13" ht="14" customHeight="1">
      <c r="A59"/>
      <c r="B59" s="87">
        <v>3</v>
      </c>
      <c r="C59" s="97" t="s">
        <v>1326</v>
      </c>
      <c r="D59" s="97"/>
      <c r="E59" s="97"/>
      <c r="F59" s="97" t="s">
        <v>1271</v>
      </c>
      <c r="G59" s="97"/>
      <c r="H59"/>
      <c r="I59"/>
      <c r="J59"/>
      <c r="K59"/>
      <c r="L59"/>
      <c r="M59"/>
    </row>
    <row r="60" spans="1:13" ht="14" customHeight="1">
      <c r="A60"/>
      <c r="B60" s="87">
        <v>4</v>
      </c>
      <c r="C60" s="97" t="s">
        <v>1327</v>
      </c>
      <c r="D60" s="97"/>
      <c r="E60" s="97"/>
      <c r="F60" s="97" t="s">
        <v>1284</v>
      </c>
      <c r="G60" s="97"/>
      <c r="H60"/>
      <c r="I60"/>
      <c r="J60"/>
      <c r="K60"/>
      <c r="L60"/>
      <c r="M60"/>
    </row>
    <row r="61" spans="1:13" ht="14" customHeight="1">
      <c r="A61"/>
      <c r="B61" s="87">
        <v>5</v>
      </c>
      <c r="C61" s="97" t="s">
        <v>1328</v>
      </c>
      <c r="D61" s="97"/>
      <c r="E61" s="97"/>
      <c r="F61" s="97" t="s">
        <v>1284</v>
      </c>
      <c r="G61" s="97"/>
      <c r="H61"/>
      <c r="I61"/>
      <c r="J61"/>
      <c r="K61"/>
      <c r="L61"/>
      <c r="M61"/>
    </row>
    <row r="62" spans="1:13" ht="14" customHeight="1">
      <c r="A62"/>
      <c r="B62"/>
      <c r="C62"/>
      <c r="D62"/>
      <c r="E62" s="47"/>
      <c r="G62"/>
      <c r="H62"/>
      <c r="I62"/>
      <c r="J62"/>
      <c r="K62"/>
      <c r="L62"/>
      <c r="M62"/>
    </row>
    <row r="63" spans="1:13" ht="14" customHeight="1">
      <c r="A63"/>
      <c r="B63"/>
      <c r="C63"/>
      <c r="D63"/>
      <c r="E63" s="47"/>
      <c r="G63"/>
      <c r="H63"/>
      <c r="I63"/>
      <c r="J63"/>
      <c r="K63"/>
      <c r="L63"/>
      <c r="M63"/>
    </row>
    <row r="64" spans="1:13" ht="14" customHeight="1">
      <c r="A64"/>
      <c r="B64" s="109" t="s">
        <v>1329</v>
      </c>
      <c r="C64" s="109"/>
      <c r="D64" s="109"/>
      <c r="E64" s="109"/>
      <c r="F64" s="109"/>
      <c r="G64" s="109"/>
      <c r="H64"/>
      <c r="I64"/>
      <c r="J64"/>
      <c r="K64"/>
      <c r="L64"/>
      <c r="M64"/>
    </row>
    <row r="65" spans="1:13" ht="14" customHeight="1">
      <c r="A65"/>
      <c r="B65" s="88" t="s">
        <v>1261</v>
      </c>
      <c r="C65" s="95" t="s">
        <v>1880</v>
      </c>
      <c r="D65" s="95"/>
      <c r="E65" s="95"/>
      <c r="F65" s="95" t="s">
        <v>1263</v>
      </c>
      <c r="G65" s="95"/>
      <c r="H65"/>
      <c r="I65"/>
      <c r="J65"/>
      <c r="K65"/>
      <c r="L65"/>
      <c r="M65"/>
    </row>
    <row r="66" spans="1:13" ht="14" customHeight="1">
      <c r="A66"/>
      <c r="B66" s="87">
        <v>1</v>
      </c>
      <c r="C66" s="97" t="s">
        <v>1127</v>
      </c>
      <c r="D66" s="97"/>
      <c r="E66" s="97"/>
      <c r="F66" s="97" t="s">
        <v>1266</v>
      </c>
      <c r="G66" s="97"/>
      <c r="H66"/>
      <c r="I66"/>
      <c r="J66"/>
      <c r="K66"/>
      <c r="L66"/>
      <c r="M66"/>
    </row>
    <row r="67" spans="1:13" ht="14" customHeight="1">
      <c r="A67"/>
      <c r="B67" s="87">
        <v>2</v>
      </c>
      <c r="C67" s="97" t="s">
        <v>1325</v>
      </c>
      <c r="D67" s="97"/>
      <c r="E67" s="97"/>
      <c r="F67" s="97" t="s">
        <v>1271</v>
      </c>
      <c r="G67" s="97"/>
      <c r="H67"/>
      <c r="I67"/>
      <c r="J67"/>
      <c r="K67"/>
      <c r="L67"/>
      <c r="M67"/>
    </row>
    <row r="68" spans="1:13" ht="14" customHeight="1">
      <c r="A68"/>
      <c r="B68" s="87">
        <v>3</v>
      </c>
      <c r="C68" s="97" t="s">
        <v>1326</v>
      </c>
      <c r="D68" s="97"/>
      <c r="E68" s="97"/>
      <c r="F68" s="97" t="s">
        <v>1271</v>
      </c>
      <c r="G68" s="97"/>
      <c r="H68"/>
      <c r="I68"/>
      <c r="J68"/>
      <c r="K68"/>
      <c r="L68"/>
      <c r="M68"/>
    </row>
    <row r="69" spans="1:13" ht="14" customHeight="1">
      <c r="A69"/>
      <c r="B69" s="87">
        <v>4</v>
      </c>
      <c r="C69" s="97" t="s">
        <v>1327</v>
      </c>
      <c r="D69" s="97"/>
      <c r="E69" s="97"/>
      <c r="F69" s="97" t="s">
        <v>1284</v>
      </c>
      <c r="G69" s="97"/>
      <c r="H69"/>
      <c r="I69"/>
      <c r="J69"/>
      <c r="K69"/>
      <c r="L69"/>
      <c r="M69"/>
    </row>
    <row r="70" spans="1:13" ht="14" customHeight="1">
      <c r="A70"/>
      <c r="B70" s="87">
        <v>5</v>
      </c>
      <c r="C70" s="97" t="s">
        <v>1328</v>
      </c>
      <c r="D70" s="97"/>
      <c r="E70" s="97"/>
      <c r="F70" s="97" t="s">
        <v>1284</v>
      </c>
      <c r="G70" s="97"/>
      <c r="H70"/>
      <c r="I70"/>
      <c r="J70"/>
      <c r="K70"/>
      <c r="L70"/>
      <c r="M70"/>
    </row>
    <row r="71" spans="1:13" ht="14" customHeight="1">
      <c r="A71"/>
      <c r="B71"/>
      <c r="C71"/>
      <c r="D71"/>
      <c r="E71" s="47"/>
      <c r="G71"/>
      <c r="H71"/>
      <c r="I71"/>
      <c r="J71"/>
      <c r="K71"/>
      <c r="L71"/>
      <c r="M71"/>
    </row>
    <row r="72" spans="1:13" ht="14" customHeight="1">
      <c r="A72"/>
      <c r="B72"/>
      <c r="C72"/>
      <c r="D72"/>
      <c r="E72" s="47"/>
      <c r="G72"/>
      <c r="H72"/>
      <c r="I72"/>
      <c r="J72"/>
      <c r="K72"/>
      <c r="L72"/>
      <c r="M72"/>
    </row>
    <row r="73" spans="1:13" ht="14" customHeight="1">
      <c r="A73"/>
      <c r="B73"/>
      <c r="C73"/>
      <c r="D73"/>
      <c r="E73" s="47"/>
      <c r="G73"/>
      <c r="H73"/>
      <c r="I73"/>
      <c r="J73"/>
      <c r="K73"/>
      <c r="L73"/>
      <c r="M73"/>
    </row>
    <row r="74" spans="1:13" ht="14" customHeight="1">
      <c r="A74"/>
      <c r="B74"/>
      <c r="C74"/>
      <c r="D74"/>
      <c r="E74" s="47"/>
      <c r="G74"/>
      <c r="H74"/>
      <c r="I74"/>
      <c r="J74"/>
      <c r="K74"/>
      <c r="L74"/>
      <c r="M74"/>
    </row>
    <row r="75" spans="1:13" ht="14" customHeight="1">
      <c r="A75"/>
      <c r="B75"/>
      <c r="C75"/>
      <c r="D75"/>
      <c r="E75" s="47"/>
      <c r="G75"/>
      <c r="H75"/>
      <c r="I75"/>
      <c r="J75"/>
      <c r="K75"/>
      <c r="L75"/>
      <c r="M75"/>
    </row>
    <row r="76" spans="1:13" ht="14" customHeight="1">
      <c r="A76" s="47"/>
      <c r="B76" s="47"/>
      <c r="C76" s="47"/>
      <c r="D76" s="47"/>
      <c r="E76" s="47"/>
      <c r="G76"/>
      <c r="H76"/>
      <c r="I76"/>
      <c r="J76"/>
      <c r="K76"/>
      <c r="L76"/>
      <c r="M76"/>
    </row>
    <row r="77" spans="1:13" ht="14" customHeight="1">
      <c r="A77" s="47"/>
      <c r="B77" s="47"/>
      <c r="C77" s="47"/>
      <c r="D77" s="47"/>
      <c r="E77" s="47"/>
      <c r="G77"/>
      <c r="H77"/>
      <c r="I77"/>
      <c r="J77"/>
      <c r="K77"/>
      <c r="L77"/>
      <c r="M77"/>
    </row>
    <row r="78" spans="1:13" ht="14" customHeight="1">
      <c r="G78"/>
      <c r="H78"/>
      <c r="I78"/>
      <c r="J78"/>
      <c r="K78"/>
      <c r="L78"/>
      <c r="M78"/>
    </row>
    <row r="79" spans="1:13" ht="14" customHeight="1">
      <c r="G79"/>
      <c r="H79"/>
      <c r="I79"/>
      <c r="J79"/>
      <c r="K79"/>
      <c r="L79"/>
      <c r="M79"/>
    </row>
    <row r="80" spans="1:13" ht="14" customHeight="1">
      <c r="G80"/>
      <c r="H80"/>
      <c r="I80"/>
      <c r="J80"/>
      <c r="K80"/>
      <c r="L80"/>
      <c r="M80"/>
    </row>
    <row r="81" spans="7:13" ht="14" customHeight="1">
      <c r="G81"/>
      <c r="H81"/>
      <c r="I81"/>
      <c r="J81"/>
      <c r="K81"/>
      <c r="L81"/>
      <c r="M81"/>
    </row>
    <row r="82" spans="7:13" ht="14" customHeight="1">
      <c r="G82"/>
      <c r="H82"/>
      <c r="I82"/>
      <c r="J82"/>
      <c r="K82"/>
      <c r="L82"/>
      <c r="M82"/>
    </row>
    <row r="83" spans="7:13" ht="14" customHeight="1">
      <c r="G83"/>
      <c r="H83"/>
      <c r="I83"/>
      <c r="J83"/>
      <c r="K83"/>
      <c r="L83"/>
      <c r="M83"/>
    </row>
    <row r="84" spans="7:13" ht="14" customHeight="1">
      <c r="G84"/>
      <c r="H84"/>
      <c r="I84"/>
      <c r="J84"/>
      <c r="K84"/>
      <c r="L84"/>
      <c r="M84"/>
    </row>
    <row r="85" spans="7:13">
      <c r="G85"/>
      <c r="H85"/>
      <c r="I85"/>
      <c r="J85"/>
      <c r="K85"/>
      <c r="L85"/>
      <c r="M85"/>
    </row>
    <row r="86" spans="7:13">
      <c r="G86"/>
      <c r="H86"/>
      <c r="I86"/>
      <c r="J86"/>
      <c r="K86"/>
      <c r="L86"/>
      <c r="M86"/>
    </row>
    <row r="87" spans="7:13">
      <c r="G87"/>
      <c r="H87"/>
      <c r="I87"/>
      <c r="J87"/>
      <c r="K87"/>
      <c r="L87"/>
      <c r="M87"/>
    </row>
    <row r="88" spans="7:13">
      <c r="G88"/>
      <c r="H88"/>
      <c r="I88"/>
      <c r="J88"/>
      <c r="K88"/>
      <c r="L88"/>
      <c r="M88"/>
    </row>
    <row r="89" spans="7:13">
      <c r="G89"/>
      <c r="H89"/>
      <c r="I89"/>
      <c r="J89"/>
      <c r="K89"/>
      <c r="L89"/>
      <c r="M89"/>
    </row>
    <row r="90" spans="7:13">
      <c r="G90"/>
      <c r="H90"/>
      <c r="I90"/>
      <c r="J90"/>
      <c r="K90"/>
      <c r="L90"/>
      <c r="M90"/>
    </row>
    <row r="91" spans="7:13">
      <c r="G91"/>
      <c r="H91"/>
      <c r="I91"/>
      <c r="J91"/>
      <c r="K91"/>
      <c r="L91"/>
      <c r="M91"/>
    </row>
    <row r="92" spans="7:13">
      <c r="G92"/>
      <c r="H92"/>
      <c r="I92"/>
      <c r="J92"/>
      <c r="K92"/>
      <c r="L92"/>
      <c r="M92"/>
    </row>
    <row r="93" spans="7:13">
      <c r="G93"/>
      <c r="H93"/>
      <c r="I93"/>
      <c r="J93"/>
      <c r="K93"/>
      <c r="L93"/>
      <c r="M93"/>
    </row>
    <row r="94" spans="7:13">
      <c r="G94"/>
      <c r="H94"/>
      <c r="I94"/>
      <c r="J94"/>
      <c r="K94"/>
      <c r="L94"/>
      <c r="M94"/>
    </row>
    <row r="95" spans="7:13">
      <c r="G95"/>
      <c r="H95"/>
      <c r="I95"/>
      <c r="J95"/>
      <c r="K95"/>
      <c r="L95"/>
      <c r="M95"/>
    </row>
    <row r="96" spans="7:13">
      <c r="G96"/>
      <c r="H96"/>
      <c r="I96"/>
      <c r="J96"/>
      <c r="K96"/>
      <c r="L96"/>
      <c r="M96"/>
    </row>
    <row r="97" spans="7:13">
      <c r="G97"/>
      <c r="H97"/>
      <c r="I97"/>
      <c r="J97"/>
      <c r="K97"/>
      <c r="L97"/>
      <c r="M97"/>
    </row>
    <row r="98" spans="7:13">
      <c r="G98"/>
      <c r="H98"/>
      <c r="I98"/>
      <c r="J98"/>
      <c r="K98"/>
      <c r="L98"/>
      <c r="M98"/>
    </row>
    <row r="99" spans="7:13">
      <c r="G99"/>
      <c r="H99"/>
      <c r="I99"/>
      <c r="J99"/>
      <c r="K99"/>
      <c r="L99"/>
      <c r="M99"/>
    </row>
    <row r="100" spans="7:13">
      <c r="G100"/>
      <c r="H100"/>
      <c r="I100"/>
      <c r="J100"/>
      <c r="K100"/>
      <c r="L100"/>
      <c r="M100"/>
    </row>
    <row r="101" spans="7:13">
      <c r="G101"/>
      <c r="H101"/>
      <c r="I101"/>
      <c r="J101"/>
      <c r="K101"/>
      <c r="L101"/>
      <c r="M101"/>
    </row>
    <row r="102" spans="7:13">
      <c r="G102"/>
      <c r="H102"/>
      <c r="I102"/>
      <c r="J102"/>
      <c r="K102"/>
      <c r="L102"/>
      <c r="M102"/>
    </row>
    <row r="103" spans="7:13">
      <c r="G103"/>
      <c r="H103"/>
      <c r="I103"/>
      <c r="J103"/>
      <c r="K103"/>
      <c r="L103"/>
      <c r="M103"/>
    </row>
    <row r="104" spans="7:13">
      <c r="G104"/>
      <c r="H104"/>
      <c r="I104"/>
      <c r="J104"/>
      <c r="K104"/>
      <c r="L104"/>
      <c r="M104"/>
    </row>
    <row r="105" spans="7:13">
      <c r="G105"/>
      <c r="H105"/>
      <c r="I105"/>
      <c r="J105"/>
      <c r="K105"/>
      <c r="L105"/>
      <c r="M105"/>
    </row>
    <row r="106" spans="7:13">
      <c r="G106"/>
      <c r="H106"/>
      <c r="I106"/>
      <c r="J106"/>
      <c r="K106"/>
      <c r="L106"/>
      <c r="M106"/>
    </row>
    <row r="107" spans="7:13">
      <c r="G107"/>
      <c r="H107"/>
      <c r="I107"/>
      <c r="J107"/>
      <c r="K107"/>
      <c r="L107"/>
      <c r="M107"/>
    </row>
    <row r="108" spans="7:13">
      <c r="G108"/>
      <c r="H108"/>
      <c r="I108"/>
      <c r="J108"/>
      <c r="K108"/>
      <c r="L108"/>
      <c r="M108"/>
    </row>
    <row r="109" spans="7:13">
      <c r="G109"/>
      <c r="H109"/>
      <c r="I109"/>
      <c r="J109"/>
      <c r="K109"/>
      <c r="L109"/>
      <c r="M109"/>
    </row>
    <row r="110" spans="7:13">
      <c r="G110"/>
      <c r="H110"/>
      <c r="I110"/>
      <c r="J110"/>
      <c r="K110"/>
      <c r="L110"/>
      <c r="M110"/>
    </row>
    <row r="111" spans="7:13">
      <c r="G111"/>
      <c r="H111"/>
      <c r="I111"/>
      <c r="J111"/>
      <c r="K111"/>
      <c r="L111"/>
      <c r="M111"/>
    </row>
    <row r="112" spans="7:13">
      <c r="G112"/>
      <c r="H112"/>
      <c r="I112"/>
      <c r="J112"/>
      <c r="K112"/>
      <c r="L112"/>
      <c r="M112"/>
    </row>
    <row r="113" spans="7:13">
      <c r="G113"/>
      <c r="H113"/>
      <c r="I113"/>
      <c r="J113"/>
      <c r="K113"/>
      <c r="L113"/>
      <c r="M113"/>
    </row>
    <row r="114" spans="7:13">
      <c r="G114"/>
      <c r="H114"/>
      <c r="I114"/>
      <c r="J114"/>
      <c r="K114"/>
      <c r="L114"/>
      <c r="M114"/>
    </row>
    <row r="115" spans="7:13">
      <c r="G115"/>
      <c r="H115"/>
      <c r="I115"/>
      <c r="J115"/>
      <c r="K115"/>
      <c r="L115"/>
      <c r="M115"/>
    </row>
    <row r="116" spans="7:13">
      <c r="G116"/>
      <c r="H116"/>
      <c r="I116"/>
      <c r="J116"/>
      <c r="K116"/>
      <c r="L116"/>
      <c r="M116"/>
    </row>
    <row r="117" spans="7:13">
      <c r="G117"/>
      <c r="H117"/>
      <c r="I117"/>
      <c r="J117"/>
      <c r="K117"/>
      <c r="L117"/>
      <c r="M117"/>
    </row>
    <row r="118" spans="7:13">
      <c r="G118"/>
      <c r="H118"/>
      <c r="I118"/>
      <c r="J118"/>
      <c r="K118"/>
      <c r="L118"/>
      <c r="M118"/>
    </row>
    <row r="119" spans="7:13">
      <c r="G119"/>
      <c r="H119"/>
      <c r="I119"/>
      <c r="J119"/>
      <c r="K119"/>
      <c r="L119"/>
      <c r="M119"/>
    </row>
    <row r="120" spans="7:13">
      <c r="G120"/>
      <c r="H120"/>
      <c r="I120"/>
      <c r="J120"/>
      <c r="K120"/>
      <c r="L120"/>
      <c r="M120"/>
    </row>
    <row r="121" spans="7:13">
      <c r="G121"/>
      <c r="H121"/>
      <c r="I121"/>
      <c r="J121"/>
      <c r="K121"/>
      <c r="L121"/>
      <c r="M121"/>
    </row>
    <row r="122" spans="7:13">
      <c r="G122"/>
      <c r="H122"/>
      <c r="I122"/>
      <c r="J122"/>
      <c r="K122"/>
      <c r="L122"/>
      <c r="M122"/>
    </row>
    <row r="123" spans="7:13">
      <c r="G123"/>
      <c r="H123"/>
      <c r="I123"/>
      <c r="J123"/>
      <c r="K123"/>
      <c r="L123"/>
      <c r="M123"/>
    </row>
    <row r="124" spans="7:13">
      <c r="G124"/>
      <c r="H124"/>
      <c r="I124"/>
      <c r="J124"/>
      <c r="K124"/>
      <c r="L124"/>
      <c r="M124"/>
    </row>
    <row r="125" spans="7:13">
      <c r="G125"/>
      <c r="H125"/>
      <c r="I125"/>
      <c r="J125"/>
      <c r="K125"/>
      <c r="L125"/>
      <c r="M125"/>
    </row>
    <row r="126" spans="7:13">
      <c r="G126"/>
      <c r="H126"/>
      <c r="I126"/>
      <c r="J126"/>
      <c r="K126"/>
      <c r="L126"/>
      <c r="M126"/>
    </row>
    <row r="127" spans="7:13">
      <c r="G127"/>
      <c r="H127"/>
      <c r="I127"/>
      <c r="J127"/>
      <c r="K127"/>
      <c r="L127"/>
      <c r="M127"/>
    </row>
    <row r="128" spans="7:13">
      <c r="G128"/>
      <c r="H128"/>
      <c r="I128"/>
      <c r="J128"/>
      <c r="K128"/>
      <c r="L128"/>
      <c r="M128"/>
    </row>
    <row r="129" spans="7:13">
      <c r="G129"/>
      <c r="H129"/>
      <c r="I129"/>
      <c r="J129"/>
      <c r="K129"/>
      <c r="L129"/>
      <c r="M129"/>
    </row>
    <row r="130" spans="7:13">
      <c r="G130"/>
      <c r="H130"/>
      <c r="I130"/>
      <c r="J130"/>
      <c r="K130"/>
      <c r="L130"/>
      <c r="M130"/>
    </row>
    <row r="131" spans="7:13">
      <c r="G131"/>
      <c r="H131"/>
      <c r="I131"/>
      <c r="J131"/>
      <c r="K131"/>
      <c r="L131"/>
      <c r="M131"/>
    </row>
    <row r="132" spans="7:13">
      <c r="G132"/>
      <c r="H132"/>
      <c r="I132"/>
      <c r="J132"/>
      <c r="K132"/>
      <c r="L132"/>
      <c r="M132"/>
    </row>
    <row r="133" spans="7:13">
      <c r="G133"/>
      <c r="H133"/>
      <c r="I133"/>
      <c r="J133"/>
      <c r="K133"/>
      <c r="L133"/>
      <c r="M133"/>
    </row>
    <row r="134" spans="7:13">
      <c r="G134"/>
      <c r="H134"/>
      <c r="I134"/>
      <c r="J134"/>
      <c r="K134"/>
      <c r="L134"/>
      <c r="M134"/>
    </row>
    <row r="135" spans="7:13">
      <c r="G135"/>
      <c r="H135"/>
      <c r="I135"/>
      <c r="J135"/>
      <c r="K135"/>
      <c r="L135"/>
      <c r="M135"/>
    </row>
    <row r="136" spans="7:13">
      <c r="G136"/>
      <c r="H136"/>
      <c r="I136"/>
      <c r="J136"/>
      <c r="K136"/>
      <c r="L136"/>
      <c r="M136"/>
    </row>
    <row r="137" spans="7:13">
      <c r="G137"/>
      <c r="H137"/>
      <c r="I137"/>
      <c r="J137"/>
      <c r="K137"/>
      <c r="L137"/>
      <c r="M137"/>
    </row>
    <row r="138" spans="7:13">
      <c r="G138"/>
      <c r="H138"/>
      <c r="I138"/>
      <c r="J138"/>
      <c r="K138"/>
      <c r="L138"/>
      <c r="M138"/>
    </row>
    <row r="139" spans="7:13">
      <c r="G139"/>
      <c r="H139"/>
      <c r="I139"/>
      <c r="J139"/>
      <c r="K139"/>
      <c r="L139"/>
      <c r="M139"/>
    </row>
    <row r="140" spans="7:13">
      <c r="G140"/>
      <c r="H140"/>
      <c r="I140"/>
      <c r="J140"/>
      <c r="K140"/>
      <c r="L140"/>
      <c r="M140"/>
    </row>
    <row r="141" spans="7:13">
      <c r="G141"/>
      <c r="H141"/>
      <c r="I141"/>
      <c r="J141"/>
      <c r="K141"/>
      <c r="L141"/>
      <c r="M141"/>
    </row>
    <row r="142" spans="7:13">
      <c r="G142"/>
      <c r="H142"/>
      <c r="I142"/>
      <c r="J142"/>
      <c r="K142"/>
      <c r="L142"/>
      <c r="M142"/>
    </row>
    <row r="143" spans="7:13">
      <c r="G143"/>
      <c r="H143"/>
      <c r="I143"/>
      <c r="J143"/>
      <c r="K143"/>
      <c r="L143"/>
      <c r="M143"/>
    </row>
    <row r="144" spans="7:13">
      <c r="G144"/>
      <c r="H144"/>
      <c r="I144"/>
      <c r="J144"/>
      <c r="K144"/>
      <c r="L144"/>
      <c r="M144"/>
    </row>
    <row r="145" spans="7:13">
      <c r="G145"/>
      <c r="H145"/>
      <c r="I145"/>
      <c r="J145"/>
      <c r="K145"/>
      <c r="L145"/>
      <c r="M145"/>
    </row>
    <row r="146" spans="7:13">
      <c r="G146"/>
      <c r="H146"/>
      <c r="I146"/>
      <c r="J146"/>
      <c r="K146"/>
      <c r="L146"/>
      <c r="M146"/>
    </row>
    <row r="147" spans="7:13">
      <c r="G147"/>
      <c r="H147"/>
      <c r="I147"/>
      <c r="J147"/>
      <c r="K147"/>
      <c r="L147"/>
      <c r="M147"/>
    </row>
    <row r="148" spans="7:13">
      <c r="G148"/>
      <c r="H148"/>
      <c r="I148"/>
      <c r="J148"/>
      <c r="K148"/>
      <c r="L148"/>
      <c r="M148"/>
    </row>
    <row r="149" spans="7:13">
      <c r="G149"/>
      <c r="H149"/>
      <c r="I149"/>
      <c r="J149"/>
      <c r="K149"/>
      <c r="L149"/>
      <c r="M149"/>
    </row>
    <row r="150" spans="7:13">
      <c r="G150"/>
      <c r="H150"/>
      <c r="I150"/>
      <c r="J150"/>
      <c r="K150"/>
      <c r="L150"/>
      <c r="M150"/>
    </row>
    <row r="151" spans="7:13">
      <c r="G151"/>
      <c r="H151"/>
      <c r="I151"/>
      <c r="J151"/>
      <c r="K151"/>
      <c r="L151"/>
      <c r="M151"/>
    </row>
    <row r="152" spans="7:13">
      <c r="G152"/>
      <c r="H152"/>
      <c r="I152"/>
      <c r="J152"/>
      <c r="K152"/>
      <c r="L152"/>
      <c r="M152"/>
    </row>
    <row r="153" spans="7:13">
      <c r="G153"/>
      <c r="H153"/>
      <c r="I153"/>
      <c r="J153"/>
      <c r="K153"/>
      <c r="L153"/>
      <c r="M153"/>
    </row>
    <row r="154" spans="7:13">
      <c r="G154"/>
      <c r="H154"/>
      <c r="I154"/>
      <c r="J154"/>
      <c r="K154"/>
      <c r="L154"/>
      <c r="M154"/>
    </row>
    <row r="155" spans="7:13">
      <c r="G155"/>
      <c r="H155"/>
      <c r="I155"/>
      <c r="J155"/>
      <c r="K155"/>
      <c r="L155"/>
      <c r="M155"/>
    </row>
    <row r="156" spans="7:13">
      <c r="G156"/>
      <c r="H156"/>
      <c r="I156"/>
      <c r="J156"/>
      <c r="K156"/>
      <c r="L156"/>
      <c r="M156"/>
    </row>
    <row r="157" spans="7:13">
      <c r="G157"/>
      <c r="H157"/>
      <c r="I157"/>
      <c r="J157"/>
      <c r="K157"/>
      <c r="L157"/>
      <c r="M157"/>
    </row>
    <row r="158" spans="7:13">
      <c r="G158"/>
      <c r="H158"/>
      <c r="I158"/>
      <c r="J158"/>
      <c r="K158"/>
      <c r="L158"/>
      <c r="M158"/>
    </row>
    <row r="159" spans="7:13">
      <c r="G159"/>
      <c r="H159"/>
      <c r="I159"/>
      <c r="J159"/>
      <c r="K159"/>
      <c r="L159"/>
      <c r="M159"/>
    </row>
    <row r="160" spans="7:13">
      <c r="G160"/>
      <c r="H160"/>
      <c r="I160"/>
      <c r="J160"/>
      <c r="K160"/>
      <c r="L160"/>
      <c r="M160"/>
    </row>
    <row r="161" spans="7:13">
      <c r="G161"/>
      <c r="H161"/>
      <c r="I161"/>
      <c r="J161"/>
      <c r="K161"/>
      <c r="L161"/>
      <c r="M161"/>
    </row>
    <row r="162" spans="7:13">
      <c r="G162"/>
      <c r="H162"/>
      <c r="I162"/>
      <c r="J162"/>
      <c r="K162"/>
      <c r="L162"/>
      <c r="M162"/>
    </row>
    <row r="163" spans="7:13">
      <c r="G163"/>
      <c r="H163"/>
      <c r="I163"/>
      <c r="J163"/>
      <c r="K163"/>
      <c r="L163"/>
      <c r="M163"/>
    </row>
    <row r="164" spans="7:13">
      <c r="G164"/>
      <c r="H164"/>
      <c r="I164"/>
      <c r="J164"/>
      <c r="K164"/>
      <c r="L164"/>
      <c r="M164"/>
    </row>
    <row r="165" spans="7:13">
      <c r="G165"/>
      <c r="H165"/>
      <c r="I165"/>
      <c r="J165"/>
      <c r="K165"/>
      <c r="L165"/>
      <c r="M165"/>
    </row>
    <row r="166" spans="7:13">
      <c r="G166"/>
      <c r="H166"/>
      <c r="I166"/>
      <c r="J166"/>
      <c r="K166"/>
      <c r="L166"/>
      <c r="M166"/>
    </row>
    <row r="167" spans="7:13">
      <c r="G167"/>
      <c r="H167"/>
      <c r="I167"/>
      <c r="J167"/>
      <c r="K167"/>
      <c r="L167"/>
      <c r="M167"/>
    </row>
    <row r="168" spans="7:13">
      <c r="G168"/>
      <c r="H168"/>
      <c r="I168"/>
      <c r="J168"/>
      <c r="K168"/>
      <c r="L168"/>
      <c r="M168"/>
    </row>
    <row r="169" spans="7:13">
      <c r="G169"/>
      <c r="H169"/>
      <c r="I169"/>
      <c r="J169"/>
      <c r="K169"/>
      <c r="L169"/>
      <c r="M169"/>
    </row>
    <row r="170" spans="7:13">
      <c r="G170"/>
      <c r="H170"/>
      <c r="I170"/>
      <c r="J170"/>
      <c r="K170"/>
      <c r="L170"/>
      <c r="M170"/>
    </row>
    <row r="171" spans="7:13">
      <c r="G171"/>
      <c r="H171"/>
      <c r="I171"/>
      <c r="J171"/>
      <c r="K171"/>
      <c r="L171"/>
      <c r="M171"/>
    </row>
    <row r="172" spans="7:13">
      <c r="G172"/>
      <c r="H172"/>
      <c r="I172"/>
      <c r="J172"/>
      <c r="K172"/>
      <c r="L172"/>
      <c r="M172"/>
    </row>
    <row r="173" spans="7:13">
      <c r="G173"/>
      <c r="H173"/>
      <c r="I173"/>
      <c r="J173"/>
      <c r="K173"/>
      <c r="L173"/>
      <c r="M173"/>
    </row>
    <row r="174" spans="7:13">
      <c r="G174"/>
      <c r="H174"/>
      <c r="I174"/>
      <c r="J174"/>
      <c r="K174"/>
      <c r="L174"/>
      <c r="M174"/>
    </row>
    <row r="175" spans="7:13">
      <c r="G175"/>
      <c r="H175"/>
      <c r="I175"/>
      <c r="J175"/>
      <c r="K175"/>
      <c r="L175"/>
      <c r="M175"/>
    </row>
    <row r="176" spans="7:13">
      <c r="G176"/>
      <c r="H176"/>
      <c r="I176"/>
      <c r="J176"/>
      <c r="K176"/>
      <c r="L176"/>
      <c r="M176"/>
    </row>
    <row r="177" spans="7:13">
      <c r="G177"/>
      <c r="H177"/>
      <c r="I177"/>
      <c r="J177"/>
      <c r="K177"/>
      <c r="L177"/>
      <c r="M177"/>
    </row>
    <row r="178" spans="7:13">
      <c r="G178"/>
      <c r="H178"/>
      <c r="I178"/>
      <c r="J178"/>
      <c r="K178"/>
      <c r="L178"/>
      <c r="M178"/>
    </row>
    <row r="179" spans="7:13">
      <c r="G179"/>
      <c r="H179"/>
      <c r="I179"/>
      <c r="J179"/>
      <c r="K179"/>
      <c r="L179"/>
      <c r="M179"/>
    </row>
    <row r="180" spans="7:13">
      <c r="G180"/>
      <c r="H180"/>
      <c r="I180"/>
      <c r="J180"/>
      <c r="K180"/>
      <c r="L180"/>
      <c r="M180"/>
    </row>
    <row r="181" spans="7:13">
      <c r="G181"/>
      <c r="H181"/>
      <c r="I181"/>
      <c r="J181"/>
      <c r="K181"/>
      <c r="L181"/>
      <c r="M181"/>
    </row>
    <row r="182" spans="7:13">
      <c r="G182"/>
      <c r="H182"/>
      <c r="I182"/>
      <c r="J182"/>
      <c r="K182"/>
      <c r="L182"/>
      <c r="M182"/>
    </row>
    <row r="183" spans="7:13">
      <c r="G183"/>
      <c r="H183"/>
      <c r="I183"/>
      <c r="J183"/>
      <c r="K183"/>
      <c r="L183"/>
      <c r="M183"/>
    </row>
    <row r="184" spans="7:13">
      <c r="G184"/>
      <c r="H184"/>
      <c r="I184"/>
      <c r="J184"/>
      <c r="K184"/>
      <c r="L184"/>
      <c r="M184"/>
    </row>
    <row r="185" spans="7:13">
      <c r="G185"/>
      <c r="H185"/>
      <c r="I185"/>
      <c r="J185"/>
      <c r="K185"/>
      <c r="L185"/>
      <c r="M185"/>
    </row>
    <row r="186" spans="7:13">
      <c r="G186"/>
      <c r="H186"/>
      <c r="I186"/>
      <c r="J186"/>
      <c r="K186"/>
      <c r="L186"/>
      <c r="M186"/>
    </row>
    <row r="187" spans="7:13">
      <c r="G187"/>
      <c r="H187"/>
      <c r="I187"/>
      <c r="J187"/>
      <c r="K187"/>
      <c r="L187"/>
      <c r="M187"/>
    </row>
    <row r="188" spans="7:13">
      <c r="G188"/>
      <c r="H188"/>
      <c r="I188"/>
      <c r="J188"/>
      <c r="K188"/>
      <c r="L188"/>
      <c r="M188"/>
    </row>
    <row r="189" spans="7:13">
      <c r="G189"/>
      <c r="H189"/>
      <c r="I189"/>
      <c r="J189"/>
      <c r="K189"/>
      <c r="L189"/>
      <c r="M189"/>
    </row>
    <row r="190" spans="7:13">
      <c r="G190"/>
      <c r="H190"/>
      <c r="I190"/>
      <c r="J190"/>
      <c r="K190"/>
      <c r="L190"/>
      <c r="M190"/>
    </row>
    <row r="191" spans="7:13">
      <c r="G191"/>
      <c r="H191"/>
      <c r="I191"/>
      <c r="J191"/>
      <c r="K191"/>
      <c r="L191"/>
      <c r="M191"/>
    </row>
    <row r="192" spans="7:13">
      <c r="G192"/>
      <c r="H192"/>
      <c r="I192"/>
      <c r="J192"/>
      <c r="K192"/>
      <c r="L192"/>
      <c r="M192"/>
    </row>
    <row r="193" spans="7:13">
      <c r="G193"/>
      <c r="H193"/>
      <c r="I193"/>
      <c r="J193"/>
      <c r="K193"/>
      <c r="L193"/>
      <c r="M193"/>
    </row>
    <row r="194" spans="7:13">
      <c r="G194"/>
      <c r="H194"/>
      <c r="I194"/>
      <c r="J194"/>
      <c r="K194"/>
      <c r="L194"/>
      <c r="M194"/>
    </row>
    <row r="195" spans="7:13">
      <c r="G195"/>
      <c r="H195"/>
      <c r="I195"/>
      <c r="J195"/>
      <c r="K195"/>
      <c r="L195"/>
      <c r="M195"/>
    </row>
    <row r="196" spans="7:13">
      <c r="G196"/>
      <c r="H196"/>
      <c r="I196"/>
      <c r="J196"/>
      <c r="K196"/>
      <c r="L196"/>
      <c r="M196"/>
    </row>
    <row r="197" spans="7:13">
      <c r="G197"/>
      <c r="H197"/>
      <c r="I197"/>
      <c r="J197"/>
      <c r="K197"/>
      <c r="L197"/>
      <c r="M197"/>
    </row>
    <row r="198" spans="7:13">
      <c r="G198"/>
      <c r="H198"/>
      <c r="I198"/>
      <c r="J198"/>
      <c r="K198"/>
      <c r="L198"/>
      <c r="M198"/>
    </row>
    <row r="199" spans="7:13">
      <c r="G199"/>
      <c r="H199"/>
      <c r="I199"/>
      <c r="J199"/>
      <c r="K199"/>
      <c r="L199"/>
      <c r="M199"/>
    </row>
    <row r="200" spans="7:13">
      <c r="G200"/>
      <c r="H200"/>
      <c r="I200"/>
      <c r="J200"/>
      <c r="K200"/>
      <c r="L200"/>
      <c r="M200"/>
    </row>
    <row r="201" spans="7:13">
      <c r="G201"/>
      <c r="H201"/>
      <c r="I201"/>
      <c r="J201"/>
      <c r="K201"/>
      <c r="L201"/>
      <c r="M201"/>
    </row>
    <row r="202" spans="7:13">
      <c r="G202"/>
      <c r="H202"/>
      <c r="I202"/>
      <c r="J202"/>
      <c r="K202"/>
      <c r="L202"/>
      <c r="M202"/>
    </row>
    <row r="203" spans="7:13">
      <c r="G203"/>
      <c r="H203"/>
      <c r="I203"/>
      <c r="J203"/>
      <c r="K203"/>
      <c r="L203"/>
      <c r="M203"/>
    </row>
    <row r="204" spans="7:13">
      <c r="G204"/>
      <c r="H204"/>
      <c r="I204"/>
      <c r="J204"/>
      <c r="K204"/>
      <c r="L204"/>
      <c r="M204"/>
    </row>
    <row r="205" spans="7:13">
      <c r="G205"/>
      <c r="H205"/>
      <c r="I205"/>
      <c r="J205"/>
      <c r="K205"/>
      <c r="L205"/>
      <c r="M205"/>
    </row>
    <row r="206" spans="7:13">
      <c r="G206"/>
      <c r="H206"/>
      <c r="I206"/>
      <c r="J206"/>
      <c r="K206"/>
      <c r="L206"/>
      <c r="M206"/>
    </row>
    <row r="207" spans="7:13">
      <c r="G207"/>
      <c r="H207"/>
      <c r="I207"/>
      <c r="J207"/>
      <c r="K207"/>
      <c r="L207"/>
      <c r="M207"/>
    </row>
    <row r="208" spans="7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40">
    <mergeCell ref="C65:E65"/>
    <mergeCell ref="F65:G65"/>
    <mergeCell ref="C69:E69"/>
    <mergeCell ref="F69:G69"/>
    <mergeCell ref="C70:E70"/>
    <mergeCell ref="F70:G70"/>
    <mergeCell ref="C66:E66"/>
    <mergeCell ref="F66:G66"/>
    <mergeCell ref="C67:E67"/>
    <mergeCell ref="F67:G67"/>
    <mergeCell ref="C68:E68"/>
    <mergeCell ref="F68:G68"/>
    <mergeCell ref="C60:E60"/>
    <mergeCell ref="F60:G60"/>
    <mergeCell ref="C61:E61"/>
    <mergeCell ref="F61:G61"/>
    <mergeCell ref="B64:G64"/>
    <mergeCell ref="C57:E57"/>
    <mergeCell ref="F57:G57"/>
    <mergeCell ref="C58:E58"/>
    <mergeCell ref="F58:G58"/>
    <mergeCell ref="C59:E59"/>
    <mergeCell ref="F59:G59"/>
    <mergeCell ref="C52:E52"/>
    <mergeCell ref="F52:G52"/>
    <mergeCell ref="B55:G55"/>
    <mergeCell ref="C56:E56"/>
    <mergeCell ref="F56:G56"/>
    <mergeCell ref="C49:E49"/>
    <mergeCell ref="F49:G49"/>
    <mergeCell ref="C50:E50"/>
    <mergeCell ref="F50:G50"/>
    <mergeCell ref="C51:E51"/>
    <mergeCell ref="F51:G51"/>
    <mergeCell ref="A1:C1"/>
    <mergeCell ref="B46:G46"/>
    <mergeCell ref="C47:E47"/>
    <mergeCell ref="F47:G47"/>
    <mergeCell ref="C48:E48"/>
    <mergeCell ref="F48:G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2396-2A11-48BD-B461-25653C857C07}">
  <dimension ref="A1:M800"/>
  <sheetViews>
    <sheetView rightToLeft="1" zoomScale="63" workbookViewId="0">
      <pane ySplit="3" topLeftCell="A38" activePane="bottomLeft" state="frozen"/>
      <selection pane="bottomLeft" activeCell="C61" sqref="C61:G62"/>
    </sheetView>
  </sheetViews>
  <sheetFormatPr defaultRowHeight="14"/>
  <cols>
    <col min="1" max="1" width="3.83203125" style="44" bestFit="1" customWidth="1"/>
    <col min="2" max="2" width="10.58203125" style="44" bestFit="1" customWidth="1"/>
    <col min="3" max="3" width="5.33203125" style="44" bestFit="1" customWidth="1"/>
    <col min="4" max="4" width="6.58203125" style="44" bestFit="1" customWidth="1"/>
    <col min="5" max="5" width="33.3320312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527</v>
      </c>
      <c r="B1" s="91"/>
      <c r="C1" s="91"/>
      <c r="D1" s="47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7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41" t="s">
        <v>85</v>
      </c>
      <c r="E3" s="47"/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15</v>
      </c>
      <c r="E4" s="47"/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833</v>
      </c>
      <c r="C5" s="43">
        <v>1</v>
      </c>
      <c r="D5" s="43" t="s">
        <v>7</v>
      </c>
      <c r="E5" s="47"/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834</v>
      </c>
      <c r="C6" s="43">
        <v>1</v>
      </c>
      <c r="D6" s="43" t="s">
        <v>19</v>
      </c>
      <c r="E6" s="47"/>
      <c r="G6"/>
      <c r="H6"/>
      <c r="I6"/>
      <c r="J6"/>
      <c r="K6"/>
      <c r="L6"/>
      <c r="M6"/>
    </row>
    <row r="7" spans="1:13" ht="14" customHeight="1">
      <c r="A7" s="42">
        <v>2</v>
      </c>
      <c r="B7" s="43" t="s">
        <v>832</v>
      </c>
      <c r="C7" s="43">
        <v>1</v>
      </c>
      <c r="D7" s="43" t="s">
        <v>388</v>
      </c>
      <c r="E7" s="47"/>
      <c r="G7"/>
      <c r="H7"/>
      <c r="I7"/>
      <c r="J7"/>
      <c r="K7"/>
      <c r="L7"/>
      <c r="M7"/>
    </row>
    <row r="8" spans="1:13" ht="14" customHeight="1">
      <c r="A8" s="42">
        <v>2</v>
      </c>
      <c r="B8" s="43" t="s">
        <v>833</v>
      </c>
      <c r="C8" s="43">
        <v>1</v>
      </c>
      <c r="D8" s="43" t="s">
        <v>20</v>
      </c>
      <c r="E8" s="47"/>
      <c r="G8"/>
      <c r="H8"/>
      <c r="I8"/>
      <c r="J8"/>
      <c r="K8"/>
      <c r="L8"/>
      <c r="M8"/>
    </row>
    <row r="9" spans="1:13" ht="14" customHeight="1">
      <c r="A9" s="42">
        <v>2</v>
      </c>
      <c r="B9" s="43" t="s">
        <v>834</v>
      </c>
      <c r="C9" s="43">
        <v>1</v>
      </c>
      <c r="D9" s="43" t="s">
        <v>17</v>
      </c>
      <c r="E9" s="47"/>
      <c r="G9"/>
      <c r="H9"/>
      <c r="I9"/>
      <c r="J9"/>
      <c r="K9"/>
      <c r="L9"/>
      <c r="M9"/>
    </row>
    <row r="10" spans="1:13" ht="14" customHeight="1">
      <c r="A10" s="42">
        <v>3</v>
      </c>
      <c r="B10" s="43" t="s">
        <v>832</v>
      </c>
      <c r="C10" s="43">
        <v>1</v>
      </c>
      <c r="D10" s="43" t="s">
        <v>398</v>
      </c>
      <c r="E10" s="47"/>
      <c r="G10"/>
      <c r="H10"/>
      <c r="I10"/>
      <c r="J10"/>
      <c r="K10"/>
      <c r="L10"/>
      <c r="M10"/>
    </row>
    <row r="11" spans="1:13" ht="14" customHeight="1">
      <c r="A11" s="42">
        <v>3</v>
      </c>
      <c r="B11" s="43" t="s">
        <v>833</v>
      </c>
      <c r="C11" s="43">
        <v>1</v>
      </c>
      <c r="D11" s="43" t="s">
        <v>399</v>
      </c>
      <c r="E11" s="47"/>
      <c r="G11"/>
      <c r="H11"/>
      <c r="I11"/>
      <c r="J11"/>
      <c r="K11"/>
      <c r="L11"/>
      <c r="M11"/>
    </row>
    <row r="12" spans="1:13" ht="14" customHeight="1">
      <c r="A12" s="42">
        <v>3</v>
      </c>
      <c r="B12" s="43" t="s">
        <v>834</v>
      </c>
      <c r="C12" s="43">
        <v>1</v>
      </c>
      <c r="D12" s="43" t="s">
        <v>18</v>
      </c>
      <c r="E12" s="47"/>
      <c r="G12"/>
      <c r="H12"/>
      <c r="I12"/>
      <c r="J12"/>
      <c r="K12"/>
      <c r="L12"/>
      <c r="M12"/>
    </row>
    <row r="13" spans="1:13" ht="14" customHeight="1">
      <c r="A13" s="42">
        <v>4</v>
      </c>
      <c r="B13" s="43" t="s">
        <v>832</v>
      </c>
      <c r="C13" s="43">
        <v>1</v>
      </c>
      <c r="D13" s="43" t="s">
        <v>16</v>
      </c>
      <c r="E13" s="47"/>
      <c r="G13"/>
      <c r="H13"/>
      <c r="I13"/>
      <c r="J13"/>
      <c r="K13"/>
      <c r="L13"/>
      <c r="M13"/>
    </row>
    <row r="14" spans="1:13" ht="14" customHeight="1">
      <c r="A14" s="42">
        <v>4</v>
      </c>
      <c r="B14" s="43" t="s">
        <v>833</v>
      </c>
      <c r="C14" s="43">
        <v>1</v>
      </c>
      <c r="D14" s="43" t="s">
        <v>8</v>
      </c>
      <c r="E14" s="47"/>
      <c r="G14"/>
      <c r="H14"/>
      <c r="I14"/>
      <c r="J14"/>
      <c r="K14"/>
      <c r="L14"/>
      <c r="M14"/>
    </row>
    <row r="15" spans="1:13" ht="14" customHeight="1">
      <c r="A15" s="42">
        <v>4</v>
      </c>
      <c r="B15" s="43" t="s">
        <v>834</v>
      </c>
      <c r="C15" s="43">
        <v>1</v>
      </c>
      <c r="D15" s="43" t="s">
        <v>408</v>
      </c>
      <c r="E15" s="47"/>
      <c r="G15"/>
      <c r="H15"/>
      <c r="I15"/>
      <c r="J15"/>
      <c r="K15"/>
      <c r="L15"/>
      <c r="M15"/>
    </row>
    <row r="16" spans="1:13" ht="14" customHeight="1">
      <c r="A16" s="42">
        <v>5</v>
      </c>
      <c r="B16" s="43" t="s">
        <v>832</v>
      </c>
      <c r="C16" s="43">
        <v>1</v>
      </c>
      <c r="D16" s="43" t="s">
        <v>11</v>
      </c>
      <c r="E16" s="47"/>
      <c r="G16"/>
      <c r="H16"/>
      <c r="I16"/>
      <c r="J16"/>
      <c r="K16"/>
      <c r="L16"/>
      <c r="M16"/>
    </row>
    <row r="17" spans="1:13" ht="14" customHeight="1">
      <c r="A17" s="42">
        <v>5</v>
      </c>
      <c r="B17" s="43" t="s">
        <v>833</v>
      </c>
      <c r="C17" s="43">
        <v>1</v>
      </c>
      <c r="D17" s="43" t="s">
        <v>10</v>
      </c>
      <c r="E17" s="47"/>
      <c r="G17"/>
      <c r="H17"/>
      <c r="I17"/>
      <c r="J17"/>
      <c r="K17"/>
      <c r="L17"/>
      <c r="M17"/>
    </row>
    <row r="18" spans="1:13" ht="14" customHeight="1">
      <c r="A18" s="42">
        <v>5</v>
      </c>
      <c r="B18" s="43" t="s">
        <v>834</v>
      </c>
      <c r="C18" s="43">
        <v>1</v>
      </c>
      <c r="D18" s="43" t="s">
        <v>12</v>
      </c>
      <c r="E18" s="47"/>
      <c r="G18"/>
      <c r="H18"/>
      <c r="I18"/>
      <c r="J18"/>
      <c r="K18"/>
      <c r="L18"/>
      <c r="M18"/>
    </row>
    <row r="19" spans="1:13" ht="14" customHeight="1">
      <c r="A19" s="42">
        <v>6</v>
      </c>
      <c r="B19" s="43" t="s">
        <v>832</v>
      </c>
      <c r="C19" s="43">
        <v>1</v>
      </c>
      <c r="D19" s="43" t="s">
        <v>604</v>
      </c>
      <c r="E19" s="47"/>
      <c r="G19"/>
      <c r="H19"/>
      <c r="I19"/>
      <c r="J19"/>
      <c r="K19"/>
      <c r="L19"/>
      <c r="M19"/>
    </row>
    <row r="20" spans="1:13" ht="14" customHeight="1">
      <c r="A20" s="42">
        <v>6</v>
      </c>
      <c r="B20" s="43" t="s">
        <v>833</v>
      </c>
      <c r="C20" s="43">
        <v>1</v>
      </c>
      <c r="D20" s="43" t="s">
        <v>563</v>
      </c>
      <c r="E20" s="47"/>
      <c r="G20"/>
      <c r="H20"/>
      <c r="I20"/>
      <c r="J20"/>
      <c r="K20"/>
      <c r="L20"/>
      <c r="M20"/>
    </row>
    <row r="21" spans="1:13" ht="14" customHeight="1">
      <c r="A21" s="42">
        <v>6</v>
      </c>
      <c r="B21" s="43" t="s">
        <v>834</v>
      </c>
      <c r="C21" s="43">
        <v>1</v>
      </c>
      <c r="D21" s="43" t="s">
        <v>566</v>
      </c>
      <c r="E21" s="47"/>
      <c r="G21"/>
      <c r="H21"/>
      <c r="I21"/>
      <c r="J21"/>
      <c r="K21"/>
      <c r="L21"/>
      <c r="M21"/>
    </row>
    <row r="22" spans="1:13" ht="14" customHeight="1">
      <c r="A22" s="42">
        <v>7</v>
      </c>
      <c r="B22" s="43" t="s">
        <v>832</v>
      </c>
      <c r="C22" s="43">
        <v>1</v>
      </c>
      <c r="D22" s="43" t="s">
        <v>605</v>
      </c>
      <c r="E22" s="47"/>
      <c r="G22"/>
      <c r="H22"/>
      <c r="I22"/>
      <c r="J22"/>
      <c r="K22"/>
      <c r="L22"/>
      <c r="M22"/>
    </row>
    <row r="23" spans="1:13" ht="14" customHeight="1">
      <c r="A23" s="42">
        <v>7</v>
      </c>
      <c r="B23" s="43" t="s">
        <v>833</v>
      </c>
      <c r="C23" s="43">
        <v>1</v>
      </c>
      <c r="D23" s="43" t="s">
        <v>9</v>
      </c>
      <c r="E23" s="47"/>
      <c r="G23"/>
      <c r="H23"/>
      <c r="I23"/>
      <c r="J23"/>
      <c r="K23"/>
      <c r="L23"/>
      <c r="M23"/>
    </row>
    <row r="24" spans="1:13" ht="14" customHeight="1">
      <c r="A24" s="42">
        <v>7</v>
      </c>
      <c r="B24" s="43" t="s">
        <v>834</v>
      </c>
      <c r="C24" s="43">
        <v>1</v>
      </c>
      <c r="D24" s="43" t="s">
        <v>559</v>
      </c>
      <c r="E24" s="47"/>
      <c r="G24"/>
      <c r="H24"/>
      <c r="I24"/>
      <c r="J24"/>
      <c r="K24"/>
      <c r="L24"/>
      <c r="M24"/>
    </row>
    <row r="25" spans="1:13" ht="14" customHeight="1">
      <c r="A25" s="42">
        <v>8</v>
      </c>
      <c r="B25" s="43" t="s">
        <v>832</v>
      </c>
      <c r="C25" s="43">
        <v>1</v>
      </c>
      <c r="D25" s="43" t="s">
        <v>21</v>
      </c>
      <c r="E25" s="47"/>
      <c r="G25"/>
      <c r="H25"/>
      <c r="I25"/>
      <c r="J25"/>
      <c r="K25"/>
      <c r="L25"/>
      <c r="M25"/>
    </row>
    <row r="26" spans="1:13" ht="14" customHeight="1">
      <c r="A26" s="42">
        <v>8</v>
      </c>
      <c r="B26" s="43" t="s">
        <v>833</v>
      </c>
      <c r="C26" s="43">
        <v>1</v>
      </c>
      <c r="D26" s="43" t="s">
        <v>13</v>
      </c>
      <c r="E26" s="47"/>
      <c r="G26"/>
      <c r="H26"/>
      <c r="I26"/>
      <c r="J26"/>
      <c r="K26"/>
      <c r="L26"/>
      <c r="M26"/>
    </row>
    <row r="27" spans="1:13" ht="14" customHeight="1">
      <c r="A27" s="42">
        <v>8</v>
      </c>
      <c r="B27" s="43" t="s">
        <v>834</v>
      </c>
      <c r="C27" s="43">
        <v>1</v>
      </c>
      <c r="D27" s="43" t="s">
        <v>567</v>
      </c>
      <c r="E27" s="47"/>
      <c r="G27"/>
      <c r="H27"/>
      <c r="I27"/>
      <c r="J27"/>
      <c r="K27"/>
      <c r="L27"/>
      <c r="M27"/>
    </row>
    <row r="28" spans="1:13" ht="14" customHeight="1">
      <c r="A28" s="42">
        <v>9</v>
      </c>
      <c r="B28" s="43" t="s">
        <v>832</v>
      </c>
      <c r="C28" s="43">
        <v>1</v>
      </c>
      <c r="D28" s="43" t="s">
        <v>564</v>
      </c>
      <c r="E28" s="47"/>
      <c r="G28"/>
      <c r="H28"/>
      <c r="I28"/>
      <c r="J28"/>
      <c r="K28"/>
      <c r="L28"/>
      <c r="M28"/>
    </row>
    <row r="29" spans="1:13" ht="14" customHeight="1">
      <c r="A29" s="42">
        <v>9</v>
      </c>
      <c r="B29" s="43" t="s">
        <v>833</v>
      </c>
      <c r="C29" s="43">
        <v>1</v>
      </c>
      <c r="D29" s="43" t="s">
        <v>14</v>
      </c>
      <c r="E29" s="47"/>
      <c r="G29"/>
      <c r="H29"/>
      <c r="I29"/>
      <c r="J29"/>
      <c r="K29"/>
      <c r="L29"/>
      <c r="M29"/>
    </row>
    <row r="30" spans="1:13" ht="14" customHeight="1">
      <c r="A30" s="42">
        <v>9</v>
      </c>
      <c r="B30" s="43" t="s">
        <v>834</v>
      </c>
      <c r="C30" s="43">
        <v>1</v>
      </c>
      <c r="D30" s="43" t="s">
        <v>565</v>
      </c>
      <c r="E30" s="47"/>
      <c r="G30"/>
      <c r="H30"/>
      <c r="I30"/>
      <c r="J30"/>
      <c r="K30"/>
      <c r="L30"/>
      <c r="M30"/>
    </row>
    <row r="31" spans="1:13" ht="14" customHeight="1">
      <c r="A31" s="42">
        <v>10</v>
      </c>
      <c r="B31" s="43" t="s">
        <v>832</v>
      </c>
      <c r="C31" s="43">
        <v>1</v>
      </c>
      <c r="D31" s="43" t="s">
        <v>562</v>
      </c>
      <c r="E31" s="47"/>
      <c r="G31"/>
      <c r="H31"/>
      <c r="I31"/>
      <c r="J31"/>
      <c r="K31"/>
      <c r="L31"/>
      <c r="M31"/>
    </row>
    <row r="32" spans="1:13" ht="14" customHeight="1">
      <c r="A32" s="42">
        <v>10</v>
      </c>
      <c r="B32" s="43" t="s">
        <v>833</v>
      </c>
      <c r="C32" s="43">
        <v>1</v>
      </c>
      <c r="D32" s="43" t="s">
        <v>560</v>
      </c>
      <c r="E32" s="47"/>
      <c r="G32"/>
      <c r="H32"/>
      <c r="I32"/>
      <c r="J32"/>
      <c r="K32"/>
      <c r="L32"/>
      <c r="M32"/>
    </row>
    <row r="33" spans="1:13" ht="14" customHeight="1">
      <c r="A33" s="42">
        <v>10</v>
      </c>
      <c r="B33" s="43" t="s">
        <v>834</v>
      </c>
      <c r="C33" s="43">
        <v>1</v>
      </c>
      <c r="D33" s="43" t="s">
        <v>561</v>
      </c>
      <c r="E33" s="47"/>
      <c r="G33"/>
      <c r="H33"/>
      <c r="I33"/>
      <c r="J33"/>
      <c r="K33"/>
      <c r="L33"/>
      <c r="M33"/>
    </row>
    <row r="34" spans="1:13" ht="14" customHeight="1">
      <c r="A34" s="42">
        <v>11</v>
      </c>
      <c r="B34" s="43" t="s">
        <v>832</v>
      </c>
      <c r="C34" s="43">
        <v>1</v>
      </c>
      <c r="D34" s="43" t="s">
        <v>7</v>
      </c>
      <c r="E34" s="47"/>
      <c r="G34"/>
      <c r="H34"/>
      <c r="I34"/>
      <c r="J34"/>
      <c r="K34"/>
      <c r="L34"/>
      <c r="M34"/>
    </row>
    <row r="35" spans="1:13" ht="14" customHeight="1">
      <c r="A35" s="42">
        <v>11</v>
      </c>
      <c r="B35" s="43" t="s">
        <v>833</v>
      </c>
      <c r="C35" s="43">
        <v>1</v>
      </c>
      <c r="D35" s="43" t="s">
        <v>19</v>
      </c>
      <c r="E35" s="47"/>
      <c r="G35"/>
      <c r="H35"/>
      <c r="I35"/>
      <c r="J35"/>
      <c r="K35"/>
      <c r="L35"/>
      <c r="M35"/>
    </row>
    <row r="36" spans="1:13" ht="14" customHeight="1">
      <c r="A36" s="42">
        <v>11</v>
      </c>
      <c r="B36" s="43" t="s">
        <v>834</v>
      </c>
      <c r="C36" s="43">
        <v>1</v>
      </c>
      <c r="D36" s="43" t="s">
        <v>15</v>
      </c>
      <c r="E36" s="47"/>
      <c r="G36"/>
      <c r="H36"/>
      <c r="I36"/>
      <c r="J36"/>
      <c r="K36"/>
      <c r="L36"/>
      <c r="M36"/>
    </row>
    <row r="37" spans="1:13" ht="14" customHeight="1">
      <c r="A37" s="42">
        <v>12</v>
      </c>
      <c r="B37" s="43" t="s">
        <v>832</v>
      </c>
      <c r="C37" s="43">
        <v>1</v>
      </c>
      <c r="D37" s="43" t="s">
        <v>17</v>
      </c>
      <c r="E37" s="47"/>
      <c r="G37"/>
      <c r="H37"/>
      <c r="I37"/>
      <c r="J37"/>
      <c r="K37"/>
      <c r="L37"/>
      <c r="M37"/>
    </row>
    <row r="38" spans="1:13" ht="14" customHeight="1">
      <c r="A38" s="42">
        <v>12</v>
      </c>
      <c r="B38" s="43" t="s">
        <v>833</v>
      </c>
      <c r="C38" s="43">
        <v>1</v>
      </c>
      <c r="D38" s="43" t="s">
        <v>388</v>
      </c>
      <c r="E38" s="47"/>
      <c r="G38"/>
      <c r="H38"/>
      <c r="I38"/>
      <c r="J38"/>
      <c r="K38"/>
      <c r="L38"/>
      <c r="M38"/>
    </row>
    <row r="39" spans="1:13" ht="14" customHeight="1">
      <c r="A39" s="42">
        <v>12</v>
      </c>
      <c r="B39" s="43" t="s">
        <v>834</v>
      </c>
      <c r="C39" s="43">
        <v>1</v>
      </c>
      <c r="D39" s="43" t="s">
        <v>20</v>
      </c>
      <c r="E39" s="47"/>
      <c r="G39"/>
      <c r="H39"/>
      <c r="I39"/>
      <c r="J39"/>
      <c r="K39"/>
      <c r="L39"/>
      <c r="M39"/>
    </row>
    <row r="40" spans="1:13" ht="14" customHeight="1">
      <c r="A40" s="42">
        <v>13</v>
      </c>
      <c r="B40" s="43" t="s">
        <v>832</v>
      </c>
      <c r="C40" s="43">
        <v>1</v>
      </c>
      <c r="D40" s="43" t="s">
        <v>18</v>
      </c>
      <c r="E40" s="47"/>
      <c r="G40"/>
      <c r="H40"/>
      <c r="I40"/>
      <c r="J40"/>
      <c r="K40"/>
      <c r="L40"/>
      <c r="M40"/>
    </row>
    <row r="41" spans="1:13" ht="14" customHeight="1">
      <c r="A41" s="42">
        <v>13</v>
      </c>
      <c r="B41" s="43" t="s">
        <v>833</v>
      </c>
      <c r="C41" s="43">
        <v>1</v>
      </c>
      <c r="D41" s="43" t="s">
        <v>398</v>
      </c>
      <c r="E41" s="47"/>
      <c r="G41"/>
      <c r="H41"/>
      <c r="I41"/>
      <c r="J41"/>
      <c r="K41"/>
      <c r="L41"/>
      <c r="M41"/>
    </row>
    <row r="42" spans="1:13" ht="14" customHeight="1">
      <c r="A42" s="42">
        <v>13</v>
      </c>
      <c r="B42" s="43" t="s">
        <v>834</v>
      </c>
      <c r="C42" s="43">
        <v>1</v>
      </c>
      <c r="D42" s="43" t="s">
        <v>399</v>
      </c>
      <c r="E42" s="47"/>
      <c r="G42"/>
      <c r="H42"/>
      <c r="I42"/>
      <c r="J42"/>
      <c r="K42"/>
      <c r="L42"/>
      <c r="M42"/>
    </row>
    <row r="43" spans="1:13" ht="14" customHeight="1">
      <c r="A43" s="42">
        <v>14</v>
      </c>
      <c r="B43" s="43" t="s">
        <v>832</v>
      </c>
      <c r="C43" s="43">
        <v>1</v>
      </c>
      <c r="D43" s="43" t="s">
        <v>16</v>
      </c>
      <c r="E43" s="47"/>
      <c r="G43"/>
      <c r="H43"/>
      <c r="I43"/>
      <c r="J43"/>
      <c r="K43"/>
      <c r="L43"/>
      <c r="M43"/>
    </row>
    <row r="44" spans="1:13" ht="14" customHeight="1">
      <c r="A44" s="42">
        <v>14</v>
      </c>
      <c r="B44" s="43" t="s">
        <v>833</v>
      </c>
      <c r="C44" s="43">
        <v>1</v>
      </c>
      <c r="D44" s="43" t="s">
        <v>408</v>
      </c>
      <c r="E44" s="47"/>
      <c r="G44"/>
      <c r="H44"/>
      <c r="I44"/>
      <c r="J44"/>
      <c r="K44"/>
      <c r="L44"/>
      <c r="M44"/>
    </row>
    <row r="45" spans="1:13" ht="14" customHeight="1">
      <c r="A45" s="42">
        <v>14</v>
      </c>
      <c r="B45" s="43" t="s">
        <v>834</v>
      </c>
      <c r="C45" s="43">
        <v>1</v>
      </c>
      <c r="D45" s="43" t="s">
        <v>8</v>
      </c>
      <c r="E45" s="47"/>
      <c r="G45"/>
      <c r="H45"/>
      <c r="I45"/>
      <c r="J45"/>
      <c r="K45"/>
      <c r="L45"/>
      <c r="M45"/>
    </row>
    <row r="46" spans="1:13" ht="14" customHeight="1">
      <c r="A46" s="42">
        <v>15</v>
      </c>
      <c r="B46" s="43" t="s">
        <v>832</v>
      </c>
      <c r="C46" s="43">
        <v>1</v>
      </c>
      <c r="D46" s="43" t="s">
        <v>10</v>
      </c>
      <c r="E46" s="47"/>
      <c r="G46"/>
      <c r="H46"/>
      <c r="I46"/>
      <c r="J46"/>
      <c r="K46"/>
      <c r="L46"/>
      <c r="M46"/>
    </row>
    <row r="47" spans="1:13" ht="14" customHeight="1">
      <c r="A47" s="42">
        <v>15</v>
      </c>
      <c r="B47" s="43" t="s">
        <v>833</v>
      </c>
      <c r="C47" s="43">
        <v>1</v>
      </c>
      <c r="D47" s="43" t="s">
        <v>11</v>
      </c>
      <c r="E47" s="47"/>
      <c r="G47"/>
      <c r="H47"/>
      <c r="I47"/>
      <c r="J47"/>
      <c r="K47"/>
      <c r="L47"/>
      <c r="M47"/>
    </row>
    <row r="48" spans="1:13" ht="14" customHeight="1">
      <c r="A48" s="42">
        <v>15</v>
      </c>
      <c r="B48" s="43" t="s">
        <v>834</v>
      </c>
      <c r="C48" s="43">
        <v>1</v>
      </c>
      <c r="D48" s="43" t="s">
        <v>12</v>
      </c>
      <c r="E48" s="47"/>
      <c r="G48"/>
      <c r="H48"/>
      <c r="I48"/>
      <c r="J48"/>
      <c r="K48"/>
      <c r="L48"/>
      <c r="M48"/>
    </row>
    <row r="49" spans="1:13" ht="14" customHeight="1">
      <c r="A49" s="42">
        <v>16</v>
      </c>
      <c r="B49" s="43" t="s">
        <v>832</v>
      </c>
      <c r="C49" s="43">
        <v>1</v>
      </c>
      <c r="D49" s="43" t="s">
        <v>563</v>
      </c>
      <c r="E49" s="47"/>
      <c r="G49"/>
      <c r="H49"/>
      <c r="I49"/>
      <c r="J49"/>
      <c r="K49"/>
      <c r="L49"/>
      <c r="M49"/>
    </row>
    <row r="50" spans="1:13" ht="14" customHeight="1">
      <c r="A50" s="42">
        <v>16</v>
      </c>
      <c r="B50" s="43" t="s">
        <v>833</v>
      </c>
      <c r="C50" s="43">
        <v>1</v>
      </c>
      <c r="D50" s="43" t="s">
        <v>604</v>
      </c>
      <c r="E50" s="47"/>
      <c r="G50"/>
      <c r="H50"/>
      <c r="I50"/>
      <c r="J50"/>
      <c r="K50"/>
      <c r="L50"/>
      <c r="M50"/>
    </row>
    <row r="51" spans="1:13" ht="14" customHeight="1">
      <c r="A51" s="42">
        <v>16</v>
      </c>
      <c r="B51" s="43" t="s">
        <v>834</v>
      </c>
      <c r="C51" s="43">
        <v>1</v>
      </c>
      <c r="D51" s="43" t="s">
        <v>566</v>
      </c>
      <c r="E51" s="47"/>
      <c r="G51"/>
      <c r="H51"/>
      <c r="I51"/>
      <c r="J51"/>
      <c r="K51"/>
      <c r="L51"/>
      <c r="M51"/>
    </row>
    <row r="52" spans="1:13" ht="14" customHeight="1">
      <c r="A52" s="42">
        <v>17</v>
      </c>
      <c r="B52" s="43" t="s">
        <v>832</v>
      </c>
      <c r="C52" s="43">
        <v>1</v>
      </c>
      <c r="D52" s="43" t="s">
        <v>605</v>
      </c>
      <c r="E52" s="47"/>
      <c r="G52"/>
      <c r="H52"/>
      <c r="I52"/>
      <c r="J52"/>
      <c r="K52"/>
      <c r="L52"/>
      <c r="M52"/>
    </row>
    <row r="53" spans="1:13" ht="14" customHeight="1">
      <c r="A53" s="42">
        <v>17</v>
      </c>
      <c r="B53" s="43" t="s">
        <v>833</v>
      </c>
      <c r="C53" s="43">
        <v>1</v>
      </c>
      <c r="D53" s="43" t="s">
        <v>559</v>
      </c>
      <c r="E53" s="47"/>
      <c r="G53"/>
      <c r="H53"/>
      <c r="I53"/>
      <c r="J53"/>
      <c r="K53"/>
      <c r="L53"/>
      <c r="M53"/>
    </row>
    <row r="54" spans="1:13" ht="14" customHeight="1">
      <c r="A54" s="42">
        <v>17</v>
      </c>
      <c r="B54" s="43" t="s">
        <v>834</v>
      </c>
      <c r="C54" s="43">
        <v>1</v>
      </c>
      <c r="D54" s="43" t="s">
        <v>9</v>
      </c>
      <c r="E54" s="47"/>
      <c r="G54"/>
      <c r="H54"/>
      <c r="I54"/>
      <c r="J54"/>
      <c r="K54"/>
      <c r="L54"/>
      <c r="M54"/>
    </row>
    <row r="55" spans="1:13" ht="14" customHeight="1">
      <c r="A55" s="42">
        <v>18</v>
      </c>
      <c r="B55" s="43" t="s">
        <v>832</v>
      </c>
      <c r="C55" s="43">
        <v>1</v>
      </c>
      <c r="D55" s="43" t="s">
        <v>567</v>
      </c>
      <c r="E55" s="47"/>
      <c r="G55"/>
      <c r="H55"/>
      <c r="I55"/>
      <c r="J55"/>
      <c r="K55"/>
      <c r="L55"/>
      <c r="M55"/>
    </row>
    <row r="56" spans="1:13" ht="14" customHeight="1">
      <c r="A56" s="42">
        <v>18</v>
      </c>
      <c r="B56" s="43" t="s">
        <v>833</v>
      </c>
      <c r="C56" s="43">
        <v>1</v>
      </c>
      <c r="D56" s="43" t="s">
        <v>21</v>
      </c>
      <c r="E56" s="47"/>
      <c r="G56"/>
      <c r="H56"/>
      <c r="I56"/>
      <c r="J56"/>
      <c r="K56"/>
      <c r="L56"/>
      <c r="M56"/>
    </row>
    <row r="57" spans="1:13" ht="14" customHeight="1">
      <c r="A57" s="42">
        <v>18</v>
      </c>
      <c r="B57" s="43" t="s">
        <v>834</v>
      </c>
      <c r="C57" s="43">
        <v>1</v>
      </c>
      <c r="D57" s="43" t="s">
        <v>13</v>
      </c>
      <c r="E57" s="47"/>
      <c r="G57"/>
      <c r="H57"/>
      <c r="I57"/>
      <c r="J57"/>
      <c r="K57"/>
      <c r="L57"/>
      <c r="M57"/>
    </row>
    <row r="58" spans="1:13" ht="14" customHeight="1">
      <c r="A58" s="42">
        <v>19</v>
      </c>
      <c r="B58" s="43" t="s">
        <v>832</v>
      </c>
      <c r="C58" s="43">
        <v>1</v>
      </c>
      <c r="D58" s="43" t="s">
        <v>564</v>
      </c>
      <c r="E58" s="47"/>
      <c r="G58"/>
      <c r="H58"/>
      <c r="I58"/>
      <c r="J58"/>
      <c r="K58"/>
      <c r="L58"/>
      <c r="M58"/>
    </row>
    <row r="59" spans="1:13" ht="14" customHeight="1">
      <c r="A59" s="42">
        <v>19</v>
      </c>
      <c r="B59" s="43" t="s">
        <v>833</v>
      </c>
      <c r="C59" s="43">
        <v>1</v>
      </c>
      <c r="D59" s="43" t="s">
        <v>565</v>
      </c>
      <c r="E59" s="47"/>
      <c r="G59"/>
      <c r="H59"/>
      <c r="I59"/>
      <c r="J59"/>
      <c r="K59"/>
      <c r="L59"/>
      <c r="M59"/>
    </row>
    <row r="60" spans="1:13" ht="14" customHeight="1">
      <c r="A60" s="42">
        <v>19</v>
      </c>
      <c r="B60" s="43" t="s">
        <v>834</v>
      </c>
      <c r="C60" s="43">
        <v>1</v>
      </c>
      <c r="D60" s="43" t="s">
        <v>14</v>
      </c>
      <c r="E60" s="47"/>
      <c r="G60"/>
      <c r="H60"/>
      <c r="I60"/>
      <c r="J60"/>
      <c r="K60"/>
      <c r="L60"/>
      <c r="M60"/>
    </row>
    <row r="61" spans="1:13" ht="14" customHeight="1">
      <c r="A61" s="42">
        <v>20</v>
      </c>
      <c r="B61" s="43" t="s">
        <v>832</v>
      </c>
      <c r="C61" s="43">
        <v>1</v>
      </c>
      <c r="D61" s="43" t="s">
        <v>562</v>
      </c>
      <c r="E61" s="47"/>
      <c r="G61"/>
      <c r="H61"/>
      <c r="I61"/>
      <c r="J61"/>
      <c r="K61"/>
      <c r="L61"/>
      <c r="M61"/>
    </row>
    <row r="62" spans="1:13" ht="14" customHeight="1">
      <c r="A62" s="42">
        <v>20</v>
      </c>
      <c r="B62" s="43" t="s">
        <v>833</v>
      </c>
      <c r="C62" s="43">
        <v>1</v>
      </c>
      <c r="D62" s="43" t="s">
        <v>561</v>
      </c>
      <c r="E62" s="47"/>
      <c r="G62"/>
      <c r="H62"/>
      <c r="I62"/>
      <c r="J62"/>
      <c r="K62"/>
      <c r="L62"/>
      <c r="M62"/>
    </row>
    <row r="63" spans="1:13" ht="14" customHeight="1">
      <c r="A63" s="42">
        <v>20</v>
      </c>
      <c r="B63" s="43" t="s">
        <v>834</v>
      </c>
      <c r="C63" s="43">
        <v>1</v>
      </c>
      <c r="D63" s="43" t="s">
        <v>560</v>
      </c>
      <c r="E63" s="47"/>
      <c r="G63"/>
      <c r="H63"/>
      <c r="I63"/>
      <c r="J63"/>
      <c r="K63"/>
      <c r="L63"/>
      <c r="M63"/>
    </row>
    <row r="64" spans="1:13">
      <c r="A64" s="47"/>
      <c r="B64" s="47"/>
      <c r="C64" s="47"/>
      <c r="D64" s="47"/>
      <c r="E64" s="47"/>
      <c r="G64"/>
      <c r="H64"/>
      <c r="I64"/>
      <c r="J64"/>
      <c r="K64"/>
      <c r="L64"/>
      <c r="M64"/>
    </row>
    <row r="65" spans="1:13">
      <c r="A65" s="47"/>
      <c r="B65" s="47"/>
      <c r="C65" s="47"/>
      <c r="D65" s="47"/>
      <c r="E65" s="47"/>
      <c r="G65"/>
      <c r="H65"/>
      <c r="I65"/>
      <c r="J65"/>
      <c r="K65"/>
      <c r="L65"/>
      <c r="M65"/>
    </row>
    <row r="66" spans="1:13" ht="15.5">
      <c r="B66" s="109" t="s">
        <v>1881</v>
      </c>
      <c r="C66" s="109"/>
      <c r="D66" s="109"/>
      <c r="E66" s="109"/>
      <c r="F66" s="109"/>
      <c r="G66" s="109"/>
      <c r="H66"/>
      <c r="I66"/>
      <c r="J66"/>
      <c r="K66"/>
      <c r="L66"/>
      <c r="M66"/>
    </row>
    <row r="67" spans="1:13" ht="14.5">
      <c r="B67" s="90" t="s">
        <v>1261</v>
      </c>
      <c r="C67" s="95" t="s">
        <v>1882</v>
      </c>
      <c r="D67" s="95"/>
      <c r="E67" s="95"/>
      <c r="F67" s="95" t="s">
        <v>1263</v>
      </c>
      <c r="G67" s="95"/>
      <c r="H67"/>
      <c r="I67"/>
      <c r="J67"/>
      <c r="K67"/>
      <c r="L67"/>
      <c r="M67"/>
    </row>
    <row r="68" spans="1:13" ht="14.5">
      <c r="B68" s="89">
        <v>1</v>
      </c>
      <c r="C68" s="97" t="s">
        <v>1330</v>
      </c>
      <c r="D68" s="97"/>
      <c r="E68" s="97"/>
      <c r="F68" s="97" t="s">
        <v>1271</v>
      </c>
      <c r="G68" s="97"/>
      <c r="H68"/>
      <c r="I68"/>
      <c r="J68"/>
      <c r="K68"/>
      <c r="L68"/>
      <c r="M68"/>
    </row>
    <row r="69" spans="1:13" ht="14.5">
      <c r="B69" s="89">
        <v>2</v>
      </c>
      <c r="C69" s="97" t="s">
        <v>1331</v>
      </c>
      <c r="D69" s="97"/>
      <c r="E69" s="97"/>
      <c r="F69" s="97" t="s">
        <v>1271</v>
      </c>
      <c r="G69" s="97"/>
      <c r="H69"/>
      <c r="I69"/>
      <c r="J69"/>
      <c r="K69"/>
      <c r="L69"/>
      <c r="M69"/>
    </row>
    <row r="70" spans="1:13" ht="14.5">
      <c r="B70" s="89">
        <v>3</v>
      </c>
      <c r="C70" s="97" t="s">
        <v>1332</v>
      </c>
      <c r="D70" s="97"/>
      <c r="E70" s="97"/>
      <c r="F70" s="97" t="s">
        <v>1271</v>
      </c>
      <c r="G70" s="97"/>
      <c r="H70"/>
      <c r="I70"/>
      <c r="J70"/>
      <c r="K70"/>
      <c r="L70"/>
      <c r="M70"/>
    </row>
    <row r="71" spans="1:13" ht="14.5">
      <c r="B71" s="89">
        <v>4</v>
      </c>
      <c r="C71" s="97" t="s">
        <v>1333</v>
      </c>
      <c r="D71" s="97"/>
      <c r="E71" s="97"/>
      <c r="F71" s="97" t="s">
        <v>1271</v>
      </c>
      <c r="G71" s="97"/>
      <c r="H71"/>
      <c r="I71"/>
      <c r="J71"/>
      <c r="K71"/>
      <c r="L71"/>
      <c r="M71"/>
    </row>
    <row r="72" spans="1:13" ht="14.5">
      <c r="B72" s="89">
        <v>5</v>
      </c>
      <c r="C72" s="97" t="s">
        <v>1334</v>
      </c>
      <c r="D72" s="97"/>
      <c r="E72" s="97"/>
      <c r="F72" s="97" t="s">
        <v>1284</v>
      </c>
      <c r="G72" s="97"/>
      <c r="H72"/>
      <c r="I72"/>
      <c r="J72"/>
      <c r="K72"/>
      <c r="L72"/>
      <c r="M72"/>
    </row>
    <row r="73" spans="1:13" ht="14.5">
      <c r="B73" s="89">
        <v>6</v>
      </c>
      <c r="C73" s="97" t="s">
        <v>1335</v>
      </c>
      <c r="D73" s="97"/>
      <c r="E73" s="97"/>
      <c r="F73" s="97" t="s">
        <v>1284</v>
      </c>
      <c r="G73" s="97"/>
      <c r="H73"/>
      <c r="I73"/>
      <c r="J73"/>
      <c r="K73"/>
      <c r="L73"/>
      <c r="M73"/>
    </row>
    <row r="74" spans="1:13">
      <c r="G74"/>
      <c r="H74"/>
      <c r="I74"/>
      <c r="J74"/>
      <c r="K74"/>
      <c r="L74"/>
      <c r="M74"/>
    </row>
    <row r="75" spans="1:13">
      <c r="G75"/>
      <c r="H75"/>
      <c r="I75"/>
      <c r="J75"/>
      <c r="K75"/>
      <c r="L75"/>
      <c r="M75"/>
    </row>
    <row r="76" spans="1:13">
      <c r="G76"/>
      <c r="H76"/>
      <c r="I76"/>
      <c r="J76"/>
      <c r="K76"/>
      <c r="L76"/>
      <c r="M76"/>
    </row>
    <row r="77" spans="1:13">
      <c r="G77"/>
      <c r="H77"/>
      <c r="I77"/>
      <c r="J77"/>
      <c r="K77"/>
      <c r="L77"/>
      <c r="M77"/>
    </row>
    <row r="78" spans="1:13">
      <c r="G78"/>
      <c r="H78"/>
      <c r="I78"/>
      <c r="J78"/>
      <c r="K78"/>
      <c r="L78"/>
      <c r="M78"/>
    </row>
    <row r="79" spans="1:13">
      <c r="G79"/>
      <c r="H79"/>
      <c r="I79"/>
      <c r="J79"/>
      <c r="K79"/>
      <c r="L79"/>
      <c r="M79"/>
    </row>
    <row r="80" spans="1:13">
      <c r="G80"/>
      <c r="H80"/>
      <c r="I80"/>
      <c r="J80"/>
      <c r="K80"/>
      <c r="L80"/>
      <c r="M80"/>
    </row>
    <row r="81" spans="7:13">
      <c r="G81"/>
      <c r="H81"/>
      <c r="I81"/>
      <c r="J81"/>
      <c r="K81"/>
      <c r="L81"/>
      <c r="M81"/>
    </row>
    <row r="82" spans="7:13">
      <c r="G82"/>
      <c r="H82"/>
      <c r="I82"/>
      <c r="J82"/>
      <c r="K82"/>
      <c r="L82"/>
      <c r="M82"/>
    </row>
    <row r="83" spans="7:13">
      <c r="G83"/>
      <c r="H83"/>
      <c r="I83"/>
      <c r="J83"/>
      <c r="K83"/>
      <c r="L83"/>
      <c r="M83"/>
    </row>
    <row r="84" spans="7:13">
      <c r="G84"/>
      <c r="H84"/>
      <c r="I84"/>
      <c r="J84"/>
      <c r="K84"/>
      <c r="L84"/>
      <c r="M84"/>
    </row>
    <row r="85" spans="7:13">
      <c r="G85"/>
      <c r="H85"/>
      <c r="I85"/>
      <c r="J85"/>
      <c r="K85"/>
      <c r="L85"/>
      <c r="M85"/>
    </row>
    <row r="86" spans="7:13">
      <c r="G86"/>
      <c r="H86"/>
      <c r="I86"/>
      <c r="J86"/>
      <c r="K86"/>
      <c r="L86"/>
      <c r="M86"/>
    </row>
    <row r="87" spans="7:13">
      <c r="G87"/>
      <c r="H87"/>
      <c r="I87"/>
      <c r="J87"/>
      <c r="K87"/>
      <c r="L87"/>
      <c r="M87"/>
    </row>
    <row r="88" spans="7:13">
      <c r="G88"/>
      <c r="H88"/>
      <c r="I88"/>
      <c r="J88"/>
      <c r="K88"/>
      <c r="L88"/>
      <c r="M88"/>
    </row>
    <row r="89" spans="7:13">
      <c r="G89"/>
      <c r="H89"/>
      <c r="I89"/>
      <c r="J89"/>
      <c r="K89"/>
      <c r="L89"/>
      <c r="M89"/>
    </row>
    <row r="90" spans="7:13">
      <c r="G90"/>
      <c r="H90"/>
      <c r="I90"/>
      <c r="J90"/>
      <c r="K90"/>
      <c r="L90"/>
      <c r="M90"/>
    </row>
    <row r="91" spans="7:13">
      <c r="G91"/>
      <c r="H91"/>
      <c r="I91"/>
      <c r="J91"/>
      <c r="K91"/>
      <c r="L91"/>
      <c r="M91"/>
    </row>
    <row r="92" spans="7:13">
      <c r="G92"/>
      <c r="H92"/>
      <c r="I92"/>
      <c r="J92"/>
      <c r="K92"/>
      <c r="L92"/>
      <c r="M92"/>
    </row>
    <row r="93" spans="7:13">
      <c r="G93"/>
      <c r="H93"/>
      <c r="I93"/>
      <c r="J93"/>
      <c r="K93"/>
      <c r="L93"/>
      <c r="M93"/>
    </row>
    <row r="94" spans="7:13">
      <c r="G94"/>
      <c r="H94"/>
      <c r="I94"/>
      <c r="J94"/>
      <c r="K94"/>
      <c r="L94"/>
      <c r="M94"/>
    </row>
    <row r="95" spans="7:13">
      <c r="G95"/>
      <c r="H95"/>
      <c r="I95"/>
      <c r="J95"/>
      <c r="K95"/>
      <c r="L95"/>
      <c r="M95"/>
    </row>
    <row r="96" spans="7:13">
      <c r="G96"/>
      <c r="H96"/>
      <c r="I96"/>
      <c r="J96"/>
      <c r="K96"/>
      <c r="L96"/>
      <c r="M96"/>
    </row>
    <row r="97" spans="7:13">
      <c r="G97"/>
      <c r="H97"/>
      <c r="I97"/>
      <c r="J97"/>
      <c r="K97"/>
      <c r="L97"/>
      <c r="M97"/>
    </row>
    <row r="98" spans="7:13">
      <c r="G98"/>
      <c r="H98"/>
      <c r="I98"/>
      <c r="J98"/>
      <c r="K98"/>
      <c r="L98"/>
      <c r="M98"/>
    </row>
    <row r="99" spans="7:13">
      <c r="G99"/>
      <c r="H99"/>
      <c r="I99"/>
      <c r="J99"/>
      <c r="K99"/>
      <c r="L99"/>
      <c r="M99"/>
    </row>
    <row r="100" spans="7:13">
      <c r="G100"/>
      <c r="H100"/>
      <c r="I100"/>
      <c r="J100"/>
      <c r="K100"/>
      <c r="L100"/>
      <c r="M100"/>
    </row>
    <row r="101" spans="7:13">
      <c r="G101"/>
      <c r="H101"/>
      <c r="I101"/>
      <c r="J101"/>
      <c r="K101"/>
      <c r="L101"/>
      <c r="M101"/>
    </row>
    <row r="102" spans="7:13">
      <c r="G102"/>
      <c r="H102"/>
      <c r="I102"/>
      <c r="J102"/>
      <c r="K102"/>
      <c r="L102"/>
      <c r="M102"/>
    </row>
    <row r="103" spans="7:13">
      <c r="G103"/>
      <c r="H103"/>
      <c r="I103"/>
      <c r="J103"/>
      <c r="K103"/>
      <c r="L103"/>
      <c r="M103"/>
    </row>
    <row r="104" spans="7:13">
      <c r="G104"/>
      <c r="H104"/>
      <c r="I104"/>
      <c r="J104"/>
      <c r="K104"/>
      <c r="L104"/>
      <c r="M104"/>
    </row>
    <row r="105" spans="7:13">
      <c r="G105"/>
      <c r="H105"/>
      <c r="I105"/>
      <c r="J105"/>
      <c r="K105"/>
      <c r="L105"/>
      <c r="M105"/>
    </row>
    <row r="106" spans="7:13">
      <c r="G106"/>
      <c r="H106"/>
      <c r="I106"/>
      <c r="J106"/>
      <c r="K106"/>
      <c r="L106"/>
      <c r="M106"/>
    </row>
    <row r="107" spans="7:13">
      <c r="G107"/>
      <c r="H107"/>
      <c r="I107"/>
      <c r="J107"/>
      <c r="K107"/>
      <c r="L107"/>
      <c r="M107"/>
    </row>
    <row r="108" spans="7:13">
      <c r="G108"/>
      <c r="H108"/>
      <c r="I108"/>
      <c r="J108"/>
      <c r="K108"/>
      <c r="L108"/>
      <c r="M108"/>
    </row>
    <row r="109" spans="7:13">
      <c r="G109"/>
      <c r="H109"/>
      <c r="I109"/>
      <c r="J109"/>
      <c r="K109"/>
      <c r="L109"/>
      <c r="M109"/>
    </row>
    <row r="110" spans="7:13">
      <c r="G110"/>
      <c r="H110"/>
      <c r="I110"/>
      <c r="J110"/>
      <c r="K110"/>
      <c r="L110"/>
      <c r="M110"/>
    </row>
    <row r="111" spans="7:13">
      <c r="G111"/>
      <c r="H111"/>
      <c r="I111"/>
      <c r="J111"/>
      <c r="K111"/>
      <c r="L111"/>
      <c r="M111"/>
    </row>
    <row r="112" spans="7:13">
      <c r="G112"/>
      <c r="H112"/>
      <c r="I112"/>
      <c r="J112"/>
      <c r="K112"/>
      <c r="L112"/>
      <c r="M112"/>
    </row>
    <row r="113" spans="7:13">
      <c r="G113"/>
      <c r="H113"/>
      <c r="I113"/>
      <c r="J113"/>
      <c r="K113"/>
      <c r="L113"/>
      <c r="M113"/>
    </row>
    <row r="114" spans="7:13">
      <c r="G114"/>
      <c r="H114"/>
      <c r="I114"/>
      <c r="J114"/>
      <c r="K114"/>
      <c r="L114"/>
      <c r="M114"/>
    </row>
    <row r="115" spans="7:13">
      <c r="G115"/>
      <c r="H115"/>
      <c r="I115"/>
      <c r="J115"/>
      <c r="K115"/>
      <c r="L115"/>
      <c r="M115"/>
    </row>
    <row r="116" spans="7:13">
      <c r="G116"/>
      <c r="H116"/>
      <c r="I116"/>
      <c r="J116"/>
      <c r="K116"/>
      <c r="L116"/>
      <c r="M116"/>
    </row>
    <row r="117" spans="7:13">
      <c r="G117"/>
      <c r="H117"/>
      <c r="I117"/>
      <c r="J117"/>
      <c r="K117"/>
      <c r="L117"/>
      <c r="M117"/>
    </row>
    <row r="118" spans="7:13">
      <c r="G118"/>
      <c r="H118"/>
      <c r="I118"/>
      <c r="J118"/>
      <c r="K118"/>
      <c r="L118"/>
      <c r="M118"/>
    </row>
    <row r="119" spans="7:13">
      <c r="G119"/>
      <c r="H119"/>
      <c r="I119"/>
      <c r="J119"/>
      <c r="K119"/>
      <c r="L119"/>
      <c r="M119"/>
    </row>
    <row r="120" spans="7:13">
      <c r="G120"/>
      <c r="H120"/>
      <c r="I120"/>
      <c r="J120"/>
      <c r="K120"/>
      <c r="L120"/>
      <c r="M120"/>
    </row>
    <row r="121" spans="7:13">
      <c r="G121"/>
      <c r="H121"/>
      <c r="I121"/>
      <c r="J121"/>
      <c r="K121"/>
      <c r="L121"/>
      <c r="M121"/>
    </row>
    <row r="122" spans="7:13">
      <c r="G122"/>
      <c r="H122"/>
      <c r="I122"/>
      <c r="J122"/>
      <c r="K122"/>
      <c r="L122"/>
      <c r="M122"/>
    </row>
    <row r="123" spans="7:13">
      <c r="G123"/>
      <c r="H123"/>
      <c r="I123"/>
      <c r="J123"/>
      <c r="K123"/>
      <c r="L123"/>
      <c r="M123"/>
    </row>
    <row r="124" spans="7:13">
      <c r="G124"/>
      <c r="H124"/>
      <c r="I124"/>
      <c r="J124"/>
      <c r="K124"/>
      <c r="L124"/>
      <c r="M124"/>
    </row>
    <row r="125" spans="7:13">
      <c r="G125"/>
      <c r="H125"/>
      <c r="I125"/>
      <c r="J125"/>
      <c r="K125"/>
      <c r="L125"/>
      <c r="M125"/>
    </row>
    <row r="126" spans="7:13">
      <c r="G126"/>
      <c r="H126"/>
      <c r="I126"/>
      <c r="J126"/>
      <c r="K126"/>
      <c r="L126"/>
      <c r="M126"/>
    </row>
    <row r="127" spans="7:13">
      <c r="G127"/>
      <c r="H127"/>
      <c r="I127"/>
      <c r="J127"/>
      <c r="K127"/>
      <c r="L127"/>
      <c r="M127"/>
    </row>
    <row r="128" spans="7:13">
      <c r="G128"/>
      <c r="H128"/>
      <c r="I128"/>
      <c r="J128"/>
      <c r="K128"/>
      <c r="L128"/>
      <c r="M128"/>
    </row>
    <row r="129" spans="7:13">
      <c r="G129"/>
      <c r="H129"/>
      <c r="I129"/>
      <c r="J129"/>
      <c r="K129"/>
      <c r="L129"/>
      <c r="M129"/>
    </row>
    <row r="130" spans="7:13">
      <c r="G130"/>
      <c r="H130"/>
      <c r="I130"/>
      <c r="J130"/>
      <c r="K130"/>
      <c r="L130"/>
      <c r="M130"/>
    </row>
    <row r="131" spans="7:13">
      <c r="G131"/>
      <c r="H131"/>
      <c r="I131"/>
      <c r="J131"/>
      <c r="K131"/>
      <c r="L131"/>
      <c r="M131"/>
    </row>
    <row r="132" spans="7:13">
      <c r="G132"/>
      <c r="H132"/>
      <c r="I132"/>
      <c r="J132"/>
      <c r="K132"/>
      <c r="L132"/>
      <c r="M132"/>
    </row>
    <row r="133" spans="7:13">
      <c r="G133"/>
      <c r="H133"/>
      <c r="I133"/>
      <c r="J133"/>
      <c r="K133"/>
      <c r="L133"/>
      <c r="M133"/>
    </row>
    <row r="134" spans="7:13">
      <c r="G134"/>
      <c r="H134"/>
      <c r="I134"/>
      <c r="J134"/>
      <c r="K134"/>
      <c r="L134"/>
      <c r="M134"/>
    </row>
    <row r="135" spans="7:13">
      <c r="G135"/>
      <c r="H135"/>
      <c r="I135"/>
      <c r="J135"/>
      <c r="K135"/>
      <c r="L135"/>
      <c r="M135"/>
    </row>
    <row r="136" spans="7:13">
      <c r="G136"/>
      <c r="H136"/>
      <c r="I136"/>
      <c r="J136"/>
      <c r="K136"/>
      <c r="L136"/>
      <c r="M136"/>
    </row>
    <row r="137" spans="7:13">
      <c r="G137"/>
      <c r="H137"/>
      <c r="I137"/>
      <c r="J137"/>
      <c r="K137"/>
      <c r="L137"/>
      <c r="M137"/>
    </row>
    <row r="138" spans="7:13">
      <c r="G138"/>
      <c r="H138"/>
      <c r="I138"/>
      <c r="J138"/>
      <c r="K138"/>
      <c r="L138"/>
      <c r="M138"/>
    </row>
    <row r="139" spans="7:13">
      <c r="G139"/>
      <c r="H139"/>
      <c r="I139"/>
      <c r="J139"/>
      <c r="K139"/>
      <c r="L139"/>
      <c r="M139"/>
    </row>
    <row r="140" spans="7:13">
      <c r="G140"/>
      <c r="H140"/>
      <c r="I140"/>
      <c r="J140"/>
      <c r="K140"/>
      <c r="L140"/>
      <c r="M140"/>
    </row>
    <row r="141" spans="7:13">
      <c r="G141"/>
      <c r="H141"/>
      <c r="I141"/>
      <c r="J141"/>
      <c r="K141"/>
      <c r="L141"/>
      <c r="M141"/>
    </row>
    <row r="142" spans="7:13">
      <c r="G142"/>
      <c r="H142"/>
      <c r="I142"/>
      <c r="J142"/>
      <c r="K142"/>
      <c r="L142"/>
      <c r="M142"/>
    </row>
    <row r="143" spans="7:13">
      <c r="G143"/>
      <c r="H143"/>
      <c r="I143"/>
      <c r="J143"/>
      <c r="K143"/>
      <c r="L143"/>
      <c r="M143"/>
    </row>
    <row r="144" spans="7:13">
      <c r="G144"/>
      <c r="H144"/>
      <c r="I144"/>
      <c r="J144"/>
      <c r="K144"/>
      <c r="L144"/>
      <c r="M144"/>
    </row>
    <row r="145" spans="7:13">
      <c r="G145"/>
      <c r="H145"/>
      <c r="I145"/>
      <c r="J145"/>
      <c r="K145"/>
      <c r="L145"/>
      <c r="M145"/>
    </row>
    <row r="146" spans="7:13">
      <c r="G146"/>
      <c r="H146"/>
      <c r="I146"/>
      <c r="J146"/>
      <c r="K146"/>
      <c r="L146"/>
      <c r="M146"/>
    </row>
    <row r="147" spans="7:13">
      <c r="G147"/>
      <c r="H147"/>
      <c r="I147"/>
      <c r="J147"/>
      <c r="K147"/>
      <c r="L147"/>
      <c r="M147"/>
    </row>
    <row r="148" spans="7:13">
      <c r="G148"/>
      <c r="H148"/>
      <c r="I148"/>
      <c r="J148"/>
      <c r="K148"/>
      <c r="L148"/>
      <c r="M148"/>
    </row>
    <row r="149" spans="7:13">
      <c r="G149"/>
      <c r="H149"/>
      <c r="I149"/>
      <c r="J149"/>
      <c r="K149"/>
      <c r="L149"/>
      <c r="M149"/>
    </row>
    <row r="150" spans="7:13">
      <c r="G150"/>
      <c r="H150"/>
      <c r="I150"/>
      <c r="J150"/>
      <c r="K150"/>
      <c r="L150"/>
      <c r="M150"/>
    </row>
    <row r="151" spans="7:13">
      <c r="G151"/>
      <c r="H151"/>
      <c r="I151"/>
      <c r="J151"/>
      <c r="K151"/>
      <c r="L151"/>
      <c r="M151"/>
    </row>
    <row r="152" spans="7:13">
      <c r="G152"/>
      <c r="H152"/>
      <c r="I152"/>
      <c r="J152"/>
      <c r="K152"/>
      <c r="L152"/>
      <c r="M152"/>
    </row>
    <row r="153" spans="7:13">
      <c r="G153"/>
      <c r="H153"/>
      <c r="I153"/>
      <c r="J153"/>
      <c r="K153"/>
      <c r="L153"/>
      <c r="M153"/>
    </row>
    <row r="154" spans="7:13">
      <c r="G154"/>
      <c r="H154"/>
      <c r="I154"/>
      <c r="J154"/>
      <c r="K154"/>
      <c r="L154"/>
      <c r="M154"/>
    </row>
    <row r="155" spans="7:13">
      <c r="G155"/>
      <c r="H155"/>
      <c r="I155"/>
      <c r="J155"/>
      <c r="K155"/>
      <c r="L155"/>
      <c r="M155"/>
    </row>
    <row r="156" spans="7:13">
      <c r="G156"/>
      <c r="H156"/>
      <c r="I156"/>
      <c r="J156"/>
      <c r="K156"/>
      <c r="L156"/>
      <c r="M156"/>
    </row>
    <row r="157" spans="7:13">
      <c r="G157"/>
      <c r="H157"/>
      <c r="I157"/>
      <c r="J157"/>
      <c r="K157"/>
      <c r="L157"/>
      <c r="M157"/>
    </row>
    <row r="158" spans="7:13">
      <c r="G158"/>
      <c r="H158"/>
      <c r="I158"/>
      <c r="J158"/>
      <c r="K158"/>
      <c r="L158"/>
      <c r="M158"/>
    </row>
    <row r="159" spans="7:13">
      <c r="G159"/>
      <c r="H159"/>
      <c r="I159"/>
      <c r="J159"/>
      <c r="K159"/>
      <c r="L159"/>
      <c r="M159"/>
    </row>
    <row r="160" spans="7:13">
      <c r="G160"/>
      <c r="H160"/>
      <c r="I160"/>
      <c r="J160"/>
      <c r="K160"/>
      <c r="L160"/>
      <c r="M160"/>
    </row>
    <row r="161" spans="7:13">
      <c r="G161"/>
      <c r="H161"/>
      <c r="I161"/>
      <c r="J161"/>
      <c r="K161"/>
      <c r="L161"/>
      <c r="M161"/>
    </row>
    <row r="162" spans="7:13">
      <c r="G162"/>
      <c r="H162"/>
      <c r="I162"/>
      <c r="J162"/>
      <c r="K162"/>
      <c r="L162"/>
      <c r="M162"/>
    </row>
    <row r="163" spans="7:13">
      <c r="G163"/>
      <c r="H163"/>
      <c r="I163"/>
      <c r="J163"/>
      <c r="K163"/>
      <c r="L163"/>
      <c r="M163"/>
    </row>
    <row r="164" spans="7:13">
      <c r="G164"/>
      <c r="H164"/>
      <c r="I164"/>
      <c r="J164"/>
      <c r="K164"/>
      <c r="L164"/>
      <c r="M164"/>
    </row>
    <row r="165" spans="7:13">
      <c r="G165"/>
      <c r="H165"/>
      <c r="I165"/>
      <c r="J165"/>
      <c r="K165"/>
      <c r="L165"/>
      <c r="M165"/>
    </row>
    <row r="166" spans="7:13">
      <c r="G166"/>
      <c r="H166"/>
      <c r="I166"/>
      <c r="J166"/>
      <c r="K166"/>
      <c r="L166"/>
      <c r="M166"/>
    </row>
    <row r="167" spans="7:13">
      <c r="G167"/>
      <c r="H167"/>
      <c r="I167"/>
      <c r="J167"/>
      <c r="K167"/>
      <c r="L167"/>
      <c r="M167"/>
    </row>
    <row r="168" spans="7:13">
      <c r="G168"/>
      <c r="H168"/>
      <c r="I168"/>
      <c r="J168"/>
      <c r="K168"/>
      <c r="L168"/>
      <c r="M168"/>
    </row>
    <row r="169" spans="7:13">
      <c r="G169"/>
      <c r="H169"/>
      <c r="I169"/>
      <c r="J169"/>
      <c r="K169"/>
      <c r="L169"/>
      <c r="M169"/>
    </row>
    <row r="170" spans="7:13">
      <c r="G170"/>
      <c r="H170"/>
      <c r="I170"/>
      <c r="J170"/>
      <c r="K170"/>
      <c r="L170"/>
      <c r="M170"/>
    </row>
    <row r="171" spans="7:13">
      <c r="G171"/>
      <c r="H171"/>
      <c r="I171"/>
      <c r="J171"/>
      <c r="K171"/>
      <c r="L171"/>
      <c r="M171"/>
    </row>
    <row r="172" spans="7:13">
      <c r="G172"/>
      <c r="H172"/>
      <c r="I172"/>
      <c r="J172"/>
      <c r="K172"/>
      <c r="L172"/>
      <c r="M172"/>
    </row>
    <row r="173" spans="7:13">
      <c r="G173"/>
      <c r="H173"/>
      <c r="I173"/>
      <c r="J173"/>
      <c r="K173"/>
      <c r="L173"/>
      <c r="M173"/>
    </row>
    <row r="174" spans="7:13">
      <c r="G174"/>
      <c r="H174"/>
      <c r="I174"/>
      <c r="J174"/>
      <c r="K174"/>
      <c r="L174"/>
      <c r="M174"/>
    </row>
    <row r="175" spans="7:13">
      <c r="G175"/>
      <c r="H175"/>
      <c r="I175"/>
      <c r="J175"/>
      <c r="K175"/>
      <c r="L175"/>
      <c r="M175"/>
    </row>
    <row r="176" spans="7:13">
      <c r="G176"/>
      <c r="H176"/>
      <c r="I176"/>
      <c r="J176"/>
      <c r="K176"/>
      <c r="L176"/>
      <c r="M176"/>
    </row>
    <row r="177" spans="7:13">
      <c r="G177"/>
      <c r="H177"/>
      <c r="I177"/>
      <c r="J177"/>
      <c r="K177"/>
      <c r="L177"/>
      <c r="M177"/>
    </row>
    <row r="178" spans="7:13">
      <c r="G178"/>
      <c r="H178"/>
      <c r="I178"/>
      <c r="J178"/>
      <c r="K178"/>
      <c r="L178"/>
      <c r="M178"/>
    </row>
    <row r="179" spans="7:13">
      <c r="G179"/>
      <c r="H179"/>
      <c r="I179"/>
      <c r="J179"/>
      <c r="K179"/>
      <c r="L179"/>
      <c r="M179"/>
    </row>
    <row r="180" spans="7:13">
      <c r="G180"/>
      <c r="H180"/>
      <c r="I180"/>
      <c r="J180"/>
      <c r="K180"/>
      <c r="L180"/>
      <c r="M180"/>
    </row>
    <row r="181" spans="7:13">
      <c r="G181"/>
      <c r="H181"/>
      <c r="I181"/>
      <c r="J181"/>
      <c r="K181"/>
      <c r="L181"/>
      <c r="M181"/>
    </row>
    <row r="182" spans="7:13">
      <c r="G182"/>
      <c r="H182"/>
      <c r="I182"/>
      <c r="J182"/>
      <c r="K182"/>
      <c r="L182"/>
      <c r="M182"/>
    </row>
    <row r="183" spans="7:13">
      <c r="G183"/>
      <c r="H183"/>
      <c r="I183"/>
      <c r="J183"/>
      <c r="K183"/>
      <c r="L183"/>
      <c r="M183"/>
    </row>
    <row r="184" spans="7:13">
      <c r="G184"/>
      <c r="H184"/>
      <c r="I184"/>
      <c r="J184"/>
      <c r="K184"/>
      <c r="L184"/>
      <c r="M184"/>
    </row>
    <row r="185" spans="7:13">
      <c r="G185"/>
      <c r="H185"/>
      <c r="I185"/>
      <c r="J185"/>
      <c r="K185"/>
      <c r="L185"/>
      <c r="M185"/>
    </row>
    <row r="186" spans="7:13">
      <c r="G186"/>
      <c r="H186"/>
      <c r="I186"/>
      <c r="J186"/>
      <c r="K186"/>
      <c r="L186"/>
      <c r="M186"/>
    </row>
    <row r="187" spans="7:13">
      <c r="G187"/>
      <c r="H187"/>
      <c r="I187"/>
      <c r="J187"/>
      <c r="K187"/>
      <c r="L187"/>
      <c r="M187"/>
    </row>
    <row r="188" spans="7:13">
      <c r="G188"/>
      <c r="H188"/>
      <c r="I188"/>
      <c r="J188"/>
      <c r="K188"/>
      <c r="L188"/>
      <c r="M188"/>
    </row>
    <row r="189" spans="7:13">
      <c r="G189"/>
      <c r="H189"/>
      <c r="I189"/>
      <c r="J189"/>
      <c r="K189"/>
      <c r="L189"/>
      <c r="M189"/>
    </row>
    <row r="190" spans="7:13">
      <c r="G190"/>
      <c r="H190"/>
      <c r="I190"/>
      <c r="J190"/>
      <c r="K190"/>
      <c r="L190"/>
      <c r="M190"/>
    </row>
    <row r="191" spans="7:13">
      <c r="G191"/>
      <c r="H191"/>
      <c r="I191"/>
      <c r="J191"/>
      <c r="K191"/>
      <c r="L191"/>
      <c r="M191"/>
    </row>
    <row r="192" spans="7:13">
      <c r="G192"/>
      <c r="H192"/>
      <c r="I192"/>
      <c r="J192"/>
      <c r="K192"/>
      <c r="L192"/>
      <c r="M192"/>
    </row>
    <row r="193" spans="7:13">
      <c r="G193"/>
      <c r="H193"/>
      <c r="I193"/>
      <c r="J193"/>
      <c r="K193"/>
      <c r="L193"/>
      <c r="M193"/>
    </row>
    <row r="194" spans="7:13">
      <c r="G194"/>
      <c r="H194"/>
      <c r="I194"/>
      <c r="J194"/>
      <c r="K194"/>
      <c r="L194"/>
      <c r="M194"/>
    </row>
    <row r="195" spans="7:13">
      <c r="G195"/>
      <c r="H195"/>
      <c r="I195"/>
      <c r="J195"/>
      <c r="K195"/>
      <c r="L195"/>
      <c r="M195"/>
    </row>
    <row r="196" spans="7:13">
      <c r="G196"/>
      <c r="H196"/>
      <c r="I196"/>
      <c r="J196"/>
      <c r="K196"/>
      <c r="L196"/>
      <c r="M196"/>
    </row>
    <row r="197" spans="7:13">
      <c r="G197"/>
      <c r="H197"/>
      <c r="I197"/>
      <c r="J197"/>
      <c r="K197"/>
      <c r="L197"/>
      <c r="M197"/>
    </row>
    <row r="198" spans="7:13">
      <c r="G198"/>
      <c r="H198"/>
      <c r="I198"/>
      <c r="J198"/>
      <c r="K198"/>
      <c r="L198"/>
      <c r="M198"/>
    </row>
    <row r="199" spans="7:13">
      <c r="G199"/>
      <c r="H199"/>
      <c r="I199"/>
      <c r="J199"/>
      <c r="K199"/>
      <c r="L199"/>
      <c r="M199"/>
    </row>
    <row r="200" spans="7:13">
      <c r="G200"/>
      <c r="H200"/>
      <c r="I200"/>
      <c r="J200"/>
      <c r="K200"/>
      <c r="L200"/>
      <c r="M200"/>
    </row>
    <row r="201" spans="7:13">
      <c r="G201"/>
      <c r="H201"/>
      <c r="I201"/>
      <c r="J201"/>
      <c r="K201"/>
      <c r="L201"/>
      <c r="M201"/>
    </row>
    <row r="202" spans="7:13">
      <c r="G202"/>
      <c r="H202"/>
      <c r="I202"/>
      <c r="J202"/>
      <c r="K202"/>
      <c r="L202"/>
      <c r="M202"/>
    </row>
    <row r="203" spans="7:13">
      <c r="G203"/>
      <c r="H203"/>
      <c r="I203"/>
      <c r="J203"/>
      <c r="K203"/>
      <c r="L203"/>
      <c r="M203"/>
    </row>
    <row r="204" spans="7:13">
      <c r="G204"/>
      <c r="H204"/>
      <c r="I204"/>
      <c r="J204"/>
      <c r="K204"/>
      <c r="L204"/>
      <c r="M204"/>
    </row>
    <row r="205" spans="7:13">
      <c r="G205"/>
      <c r="H205"/>
      <c r="I205"/>
      <c r="J205"/>
      <c r="K205"/>
      <c r="L205"/>
      <c r="M205"/>
    </row>
    <row r="206" spans="7:13">
      <c r="G206"/>
      <c r="H206"/>
      <c r="I206"/>
      <c r="J206"/>
      <c r="K206"/>
      <c r="L206"/>
      <c r="M206"/>
    </row>
    <row r="207" spans="7:13">
      <c r="G207"/>
      <c r="H207"/>
      <c r="I207"/>
      <c r="J207"/>
      <c r="K207"/>
      <c r="L207"/>
      <c r="M207"/>
    </row>
    <row r="208" spans="7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16">
    <mergeCell ref="C72:E72"/>
    <mergeCell ref="F72:G72"/>
    <mergeCell ref="C73:E73"/>
    <mergeCell ref="F73:G73"/>
    <mergeCell ref="C69:E69"/>
    <mergeCell ref="F69:G69"/>
    <mergeCell ref="C70:E70"/>
    <mergeCell ref="F70:G70"/>
    <mergeCell ref="C71:E71"/>
    <mergeCell ref="F71:G71"/>
    <mergeCell ref="A1:C1"/>
    <mergeCell ref="B66:G66"/>
    <mergeCell ref="C67:E67"/>
    <mergeCell ref="F67:G67"/>
    <mergeCell ref="C68:E68"/>
    <mergeCell ref="F68:G6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A55B-5FB3-4606-939B-394E305F6E25}">
  <dimension ref="A1:M800"/>
  <sheetViews>
    <sheetView rightToLeft="1" zoomScale="88" workbookViewId="0">
      <pane ySplit="3" topLeftCell="A116" activePane="bottomLeft" state="frozen"/>
      <selection pane="bottomLeft" activeCell="F104" sqref="C104:G112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6.08203125" style="44" bestFit="1" customWidth="1"/>
    <col min="5" max="5" width="33.3320312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528</v>
      </c>
      <c r="B1" s="91"/>
      <c r="C1" s="91"/>
      <c r="D1" s="47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7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41" t="s">
        <v>85</v>
      </c>
      <c r="E3" s="47"/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29</v>
      </c>
      <c r="E4" s="47"/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12</v>
      </c>
      <c r="E5" s="47"/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1</v>
      </c>
      <c r="D6" s="43" t="s">
        <v>10</v>
      </c>
      <c r="E6" s="47"/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834</v>
      </c>
      <c r="C7" s="43">
        <v>1</v>
      </c>
      <c r="D7" s="43" t="s">
        <v>22</v>
      </c>
      <c r="E7" s="47"/>
      <c r="G7"/>
      <c r="H7"/>
      <c r="I7"/>
      <c r="J7"/>
      <c r="K7"/>
      <c r="L7"/>
      <c r="M7"/>
    </row>
    <row r="8" spans="1:13" ht="14" customHeight="1">
      <c r="A8" s="42">
        <v>2</v>
      </c>
      <c r="B8" s="43" t="s">
        <v>832</v>
      </c>
      <c r="C8" s="43">
        <v>1</v>
      </c>
      <c r="D8" s="43" t="s">
        <v>7</v>
      </c>
      <c r="E8" s="47"/>
      <c r="G8"/>
      <c r="H8"/>
      <c r="I8"/>
      <c r="J8"/>
      <c r="K8"/>
      <c r="L8"/>
      <c r="M8"/>
    </row>
    <row r="9" spans="1:13" ht="14" customHeight="1">
      <c r="A9" s="42">
        <v>2</v>
      </c>
      <c r="B9" s="43" t="s">
        <v>832</v>
      </c>
      <c r="C9" s="43">
        <v>2</v>
      </c>
      <c r="D9" s="43" t="s">
        <v>19</v>
      </c>
      <c r="E9" s="47"/>
      <c r="G9"/>
      <c r="H9"/>
      <c r="I9"/>
      <c r="J9"/>
      <c r="K9"/>
      <c r="L9"/>
      <c r="M9"/>
    </row>
    <row r="10" spans="1:13" ht="14" customHeight="1">
      <c r="A10" s="42">
        <v>2</v>
      </c>
      <c r="B10" s="43" t="s">
        <v>833</v>
      </c>
      <c r="C10" s="43">
        <v>1</v>
      </c>
      <c r="D10" s="43" t="s">
        <v>25</v>
      </c>
      <c r="E10" s="47"/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834</v>
      </c>
      <c r="C11" s="43">
        <v>1</v>
      </c>
      <c r="D11" s="43" t="s">
        <v>724</v>
      </c>
      <c r="E11" s="47"/>
      <c r="G11"/>
      <c r="H11"/>
      <c r="I11"/>
      <c r="J11"/>
      <c r="K11"/>
      <c r="L11"/>
      <c r="M11"/>
    </row>
    <row r="12" spans="1:13" ht="14" customHeight="1">
      <c r="A12" s="42">
        <v>3</v>
      </c>
      <c r="B12" s="43" t="s">
        <v>833</v>
      </c>
      <c r="C12" s="43">
        <v>1</v>
      </c>
      <c r="D12" s="43" t="s">
        <v>15</v>
      </c>
      <c r="E12" s="47"/>
      <c r="G12"/>
      <c r="H12"/>
      <c r="I12"/>
      <c r="J12"/>
      <c r="K12"/>
      <c r="L12"/>
      <c r="M12"/>
    </row>
    <row r="13" spans="1:13" ht="14" customHeight="1">
      <c r="A13" s="42">
        <v>3</v>
      </c>
      <c r="B13" s="43" t="s">
        <v>833</v>
      </c>
      <c r="C13" s="43">
        <v>2</v>
      </c>
      <c r="D13" s="43" t="s">
        <v>379</v>
      </c>
      <c r="E13" s="47"/>
      <c r="G13"/>
      <c r="H13"/>
      <c r="I13"/>
      <c r="J13"/>
      <c r="K13"/>
      <c r="L13"/>
      <c r="M13"/>
    </row>
    <row r="14" spans="1:13" ht="14" customHeight="1">
      <c r="A14" s="42">
        <v>3</v>
      </c>
      <c r="B14" s="43" t="s">
        <v>834</v>
      </c>
      <c r="C14" s="43">
        <v>1</v>
      </c>
      <c r="D14" s="43" t="s">
        <v>17</v>
      </c>
      <c r="E14" s="47"/>
      <c r="G14"/>
      <c r="H14"/>
      <c r="I14"/>
      <c r="J14"/>
      <c r="K14"/>
      <c r="L14"/>
      <c r="M14"/>
    </row>
    <row r="15" spans="1:13" ht="14" customHeight="1">
      <c r="A15" s="42">
        <v>3</v>
      </c>
      <c r="B15" s="43" t="s">
        <v>834</v>
      </c>
      <c r="C15" s="43">
        <v>2</v>
      </c>
      <c r="D15" s="43" t="s">
        <v>378</v>
      </c>
      <c r="E15" s="47"/>
      <c r="G15"/>
      <c r="H15"/>
      <c r="I15"/>
      <c r="J15"/>
      <c r="K15"/>
      <c r="L15"/>
      <c r="M15"/>
    </row>
    <row r="16" spans="1:13" ht="14" customHeight="1">
      <c r="A16" s="42">
        <v>4</v>
      </c>
      <c r="B16" s="43" t="s">
        <v>832</v>
      </c>
      <c r="C16" s="43">
        <v>1</v>
      </c>
      <c r="D16" s="43" t="s">
        <v>20</v>
      </c>
      <c r="E16" s="47"/>
      <c r="G16"/>
      <c r="H16"/>
      <c r="I16"/>
      <c r="J16"/>
      <c r="K16"/>
      <c r="L16"/>
      <c r="M16"/>
    </row>
    <row r="17" spans="1:13" ht="14" customHeight="1">
      <c r="A17" s="42">
        <v>4</v>
      </c>
      <c r="B17" s="43" t="s">
        <v>832</v>
      </c>
      <c r="C17" s="43">
        <v>2</v>
      </c>
      <c r="D17" s="43" t="s">
        <v>390</v>
      </c>
      <c r="E17" s="47"/>
      <c r="G17"/>
      <c r="H17"/>
      <c r="I17"/>
      <c r="J17"/>
      <c r="K17"/>
      <c r="L17"/>
      <c r="M17"/>
    </row>
    <row r="18" spans="1:13" ht="14" customHeight="1">
      <c r="A18" s="42">
        <v>4</v>
      </c>
      <c r="B18" s="43" t="s">
        <v>833</v>
      </c>
      <c r="C18" s="43">
        <v>1</v>
      </c>
      <c r="D18" s="43" t="s">
        <v>388</v>
      </c>
      <c r="E18" s="47"/>
      <c r="G18"/>
      <c r="H18"/>
      <c r="I18"/>
      <c r="J18"/>
      <c r="K18"/>
      <c r="L18"/>
      <c r="M18"/>
    </row>
    <row r="19" spans="1:13" ht="14" customHeight="1">
      <c r="A19" s="42">
        <v>4</v>
      </c>
      <c r="B19" s="43" t="s">
        <v>833</v>
      </c>
      <c r="C19" s="43">
        <v>2</v>
      </c>
      <c r="D19" s="43" t="s">
        <v>389</v>
      </c>
      <c r="E19" s="47"/>
      <c r="G19"/>
      <c r="H19"/>
      <c r="I19"/>
      <c r="J19"/>
      <c r="K19"/>
      <c r="L19"/>
      <c r="M19"/>
    </row>
    <row r="20" spans="1:13" ht="14" customHeight="1">
      <c r="A20" s="42">
        <v>5</v>
      </c>
      <c r="B20" s="43" t="s">
        <v>832</v>
      </c>
      <c r="C20" s="43">
        <v>1</v>
      </c>
      <c r="D20" s="43" t="s">
        <v>398</v>
      </c>
      <c r="E20" s="47"/>
      <c r="G20"/>
      <c r="H20"/>
      <c r="I20"/>
      <c r="J20"/>
      <c r="K20"/>
      <c r="L20"/>
      <c r="M20"/>
    </row>
    <row r="21" spans="1:13" ht="14" customHeight="1">
      <c r="A21" s="42">
        <v>5</v>
      </c>
      <c r="B21" s="43" t="s">
        <v>833</v>
      </c>
      <c r="C21" s="43">
        <v>1</v>
      </c>
      <c r="D21" s="43" t="s">
        <v>30</v>
      </c>
      <c r="E21" s="47"/>
      <c r="G21"/>
      <c r="H21"/>
      <c r="I21"/>
      <c r="J21"/>
      <c r="K21"/>
      <c r="L21"/>
      <c r="M21"/>
    </row>
    <row r="22" spans="1:13" ht="14" customHeight="1">
      <c r="A22" s="42">
        <v>5</v>
      </c>
      <c r="B22" s="43" t="s">
        <v>834</v>
      </c>
      <c r="C22" s="43">
        <v>1</v>
      </c>
      <c r="D22" s="43" t="s">
        <v>18</v>
      </c>
      <c r="E22" s="47"/>
      <c r="G22"/>
      <c r="H22"/>
      <c r="I22"/>
      <c r="J22"/>
      <c r="K22"/>
      <c r="L22"/>
      <c r="M22"/>
    </row>
    <row r="23" spans="1:13" ht="14" customHeight="1">
      <c r="A23" s="42">
        <v>5</v>
      </c>
      <c r="B23" s="43" t="s">
        <v>834</v>
      </c>
      <c r="C23" s="43">
        <v>2</v>
      </c>
      <c r="D23" s="43" t="s">
        <v>399</v>
      </c>
      <c r="E23" s="47"/>
      <c r="G23"/>
      <c r="H23"/>
      <c r="I23"/>
      <c r="J23"/>
      <c r="K23"/>
      <c r="L23"/>
      <c r="M23"/>
    </row>
    <row r="24" spans="1:13" ht="14" customHeight="1">
      <c r="A24" s="42">
        <v>6</v>
      </c>
      <c r="B24" s="43" t="s">
        <v>832</v>
      </c>
      <c r="C24" s="43">
        <v>1</v>
      </c>
      <c r="D24" s="43" t="s">
        <v>408</v>
      </c>
      <c r="E24" s="47"/>
      <c r="G24"/>
      <c r="H24"/>
      <c r="I24"/>
      <c r="J24"/>
      <c r="K24"/>
      <c r="L24"/>
      <c r="M24"/>
    </row>
    <row r="25" spans="1:13" ht="14" customHeight="1">
      <c r="A25" s="42">
        <v>6</v>
      </c>
      <c r="B25" s="43" t="s">
        <v>833</v>
      </c>
      <c r="C25" s="43">
        <v>1</v>
      </c>
      <c r="D25" s="43" t="s">
        <v>23</v>
      </c>
      <c r="E25" s="47"/>
      <c r="G25"/>
      <c r="H25"/>
      <c r="I25"/>
      <c r="J25"/>
      <c r="K25"/>
      <c r="L25"/>
      <c r="M25"/>
    </row>
    <row r="26" spans="1:13" ht="14" customHeight="1">
      <c r="A26" s="42">
        <v>6</v>
      </c>
      <c r="B26" s="43" t="s">
        <v>834</v>
      </c>
      <c r="C26" s="43">
        <v>1</v>
      </c>
      <c r="D26" s="43" t="s">
        <v>8</v>
      </c>
      <c r="E26" s="47"/>
      <c r="G26"/>
      <c r="H26"/>
      <c r="I26"/>
      <c r="J26"/>
      <c r="K26"/>
      <c r="L26"/>
      <c r="M26"/>
    </row>
    <row r="27" spans="1:13" ht="14" customHeight="1">
      <c r="A27" s="42">
        <v>6</v>
      </c>
      <c r="B27" s="43" t="s">
        <v>834</v>
      </c>
      <c r="C27" s="43">
        <v>2</v>
      </c>
      <c r="D27" s="43" t="s">
        <v>34</v>
      </c>
      <c r="E27" s="47"/>
      <c r="G27"/>
      <c r="H27"/>
      <c r="I27"/>
      <c r="J27"/>
      <c r="K27"/>
      <c r="L27"/>
      <c r="M27"/>
    </row>
    <row r="28" spans="1:13" ht="14" customHeight="1">
      <c r="A28" s="42">
        <v>7</v>
      </c>
      <c r="B28" s="43" t="s">
        <v>832</v>
      </c>
      <c r="C28" s="43">
        <v>1</v>
      </c>
      <c r="D28" s="43" t="s">
        <v>16</v>
      </c>
      <c r="E28" s="47"/>
      <c r="G28"/>
      <c r="H28"/>
      <c r="I28"/>
      <c r="J28"/>
      <c r="K28"/>
      <c r="L28"/>
      <c r="M28"/>
    </row>
    <row r="29" spans="1:13" ht="14" customHeight="1">
      <c r="A29" s="42">
        <v>7</v>
      </c>
      <c r="B29" s="43" t="s">
        <v>833</v>
      </c>
      <c r="C29" s="43">
        <v>1</v>
      </c>
      <c r="D29" s="43" t="s">
        <v>11</v>
      </c>
      <c r="E29" s="47"/>
      <c r="G29"/>
      <c r="H29"/>
      <c r="I29"/>
      <c r="J29"/>
      <c r="K29"/>
      <c r="L29"/>
      <c r="M29"/>
    </row>
    <row r="30" spans="1:13" ht="14" customHeight="1">
      <c r="A30" s="42">
        <v>7</v>
      </c>
      <c r="B30" s="43" t="s">
        <v>833</v>
      </c>
      <c r="C30" s="43">
        <v>2</v>
      </c>
      <c r="D30" s="43" t="s">
        <v>33</v>
      </c>
      <c r="E30" s="47"/>
      <c r="G30"/>
      <c r="H30"/>
      <c r="I30"/>
      <c r="J30"/>
      <c r="K30"/>
      <c r="L30"/>
      <c r="M30"/>
    </row>
    <row r="31" spans="1:13" ht="14" customHeight="1">
      <c r="A31" s="42">
        <v>7</v>
      </c>
      <c r="B31" s="43" t="s">
        <v>834</v>
      </c>
      <c r="C31" s="43">
        <v>1</v>
      </c>
      <c r="D31" s="43" t="s">
        <v>26</v>
      </c>
      <c r="E31" s="47"/>
      <c r="G31"/>
      <c r="H31"/>
      <c r="I31"/>
      <c r="J31"/>
      <c r="K31"/>
      <c r="L31"/>
      <c r="M31"/>
    </row>
    <row r="32" spans="1:13" ht="14" customHeight="1">
      <c r="A32" s="42">
        <v>8</v>
      </c>
      <c r="B32" s="43" t="s">
        <v>832</v>
      </c>
      <c r="C32" s="43">
        <v>1</v>
      </c>
      <c r="D32" s="43" t="s">
        <v>569</v>
      </c>
      <c r="E32" s="47"/>
      <c r="G32"/>
      <c r="H32"/>
      <c r="I32"/>
      <c r="J32"/>
      <c r="K32"/>
      <c r="L32"/>
      <c r="M32"/>
    </row>
    <row r="33" spans="1:13" ht="14" customHeight="1">
      <c r="A33" s="42">
        <v>8</v>
      </c>
      <c r="B33" s="43" t="s">
        <v>832</v>
      </c>
      <c r="C33" s="43">
        <v>2</v>
      </c>
      <c r="D33" s="43" t="s">
        <v>573</v>
      </c>
      <c r="E33" s="47"/>
      <c r="G33"/>
      <c r="H33"/>
      <c r="I33"/>
      <c r="J33"/>
      <c r="K33"/>
      <c r="L33"/>
      <c r="M33"/>
    </row>
    <row r="34" spans="1:13" ht="14" customHeight="1">
      <c r="A34" s="42">
        <v>8</v>
      </c>
      <c r="B34" s="43" t="s">
        <v>833</v>
      </c>
      <c r="C34" s="43">
        <v>1</v>
      </c>
      <c r="D34" s="43" t="s">
        <v>560</v>
      </c>
      <c r="E34" s="47"/>
      <c r="G34"/>
      <c r="H34"/>
      <c r="I34"/>
      <c r="J34"/>
      <c r="K34"/>
      <c r="L34"/>
      <c r="M34"/>
    </row>
    <row r="35" spans="1:13" ht="14" customHeight="1">
      <c r="A35" s="42">
        <v>8</v>
      </c>
      <c r="B35" s="43" t="s">
        <v>834</v>
      </c>
      <c r="C35" s="43">
        <v>1</v>
      </c>
      <c r="D35" s="43" t="s">
        <v>562</v>
      </c>
      <c r="E35" s="47"/>
      <c r="G35"/>
      <c r="H35"/>
      <c r="I35"/>
      <c r="J35"/>
      <c r="K35"/>
      <c r="L35"/>
      <c r="M35"/>
    </row>
    <row r="36" spans="1:13" ht="14" customHeight="1">
      <c r="A36" s="42">
        <v>9</v>
      </c>
      <c r="B36" s="43" t="s">
        <v>832</v>
      </c>
      <c r="C36" s="43">
        <v>1</v>
      </c>
      <c r="D36" s="43" t="s">
        <v>604</v>
      </c>
      <c r="E36" s="47"/>
      <c r="G36"/>
      <c r="H36"/>
      <c r="I36"/>
      <c r="J36"/>
      <c r="K36"/>
      <c r="L36"/>
      <c r="M36"/>
    </row>
    <row r="37" spans="1:13" ht="14" customHeight="1">
      <c r="A37" s="42">
        <v>9</v>
      </c>
      <c r="B37" s="43" t="s">
        <v>832</v>
      </c>
      <c r="C37" s="43">
        <v>2</v>
      </c>
      <c r="D37" s="43" t="s">
        <v>28</v>
      </c>
      <c r="E37" s="47"/>
      <c r="G37"/>
      <c r="H37"/>
      <c r="I37"/>
      <c r="J37"/>
      <c r="K37"/>
      <c r="L37"/>
      <c r="M37"/>
    </row>
    <row r="38" spans="1:13" ht="14" customHeight="1">
      <c r="A38" s="42">
        <v>9</v>
      </c>
      <c r="B38" s="43" t="s">
        <v>833</v>
      </c>
      <c r="C38" s="43">
        <v>1</v>
      </c>
      <c r="D38" s="43" t="s">
        <v>566</v>
      </c>
      <c r="E38" s="47"/>
      <c r="G38"/>
      <c r="H38"/>
      <c r="I38"/>
      <c r="J38"/>
      <c r="K38"/>
      <c r="L38"/>
      <c r="M38"/>
    </row>
    <row r="39" spans="1:13" ht="14" customHeight="1">
      <c r="A39" s="42">
        <v>9</v>
      </c>
      <c r="B39" s="43" t="s">
        <v>834</v>
      </c>
      <c r="C39" s="43">
        <v>1</v>
      </c>
      <c r="D39" s="43" t="s">
        <v>571</v>
      </c>
      <c r="E39" s="47"/>
      <c r="G39"/>
      <c r="H39"/>
      <c r="I39"/>
      <c r="J39"/>
      <c r="K39"/>
      <c r="L39"/>
      <c r="M39"/>
    </row>
    <row r="40" spans="1:13" ht="14" customHeight="1">
      <c r="A40" s="42">
        <v>10</v>
      </c>
      <c r="B40" s="43" t="s">
        <v>832</v>
      </c>
      <c r="C40" s="43">
        <v>1</v>
      </c>
      <c r="D40" s="43" t="s">
        <v>24</v>
      </c>
      <c r="E40" s="47"/>
      <c r="G40"/>
      <c r="H40"/>
      <c r="I40"/>
      <c r="J40"/>
      <c r="K40"/>
      <c r="L40"/>
      <c r="M40"/>
    </row>
    <row r="41" spans="1:13" ht="14" customHeight="1">
      <c r="A41" s="42">
        <v>10</v>
      </c>
      <c r="B41" s="43" t="s">
        <v>833</v>
      </c>
      <c r="C41" s="43">
        <v>1</v>
      </c>
      <c r="D41" s="43" t="s">
        <v>563</v>
      </c>
      <c r="E41" s="47"/>
      <c r="G41"/>
      <c r="H41"/>
      <c r="I41"/>
      <c r="J41"/>
      <c r="K41"/>
      <c r="L41"/>
      <c r="M41"/>
    </row>
    <row r="42" spans="1:13" ht="14" customHeight="1">
      <c r="A42" s="42">
        <v>10</v>
      </c>
      <c r="B42" s="43" t="s">
        <v>834</v>
      </c>
      <c r="C42" s="43">
        <v>1</v>
      </c>
      <c r="D42" s="43" t="s">
        <v>605</v>
      </c>
      <c r="E42" s="47"/>
      <c r="G42"/>
      <c r="H42"/>
      <c r="I42"/>
      <c r="J42"/>
      <c r="K42"/>
      <c r="L42"/>
      <c r="M42"/>
    </row>
    <row r="43" spans="1:13" ht="14" customHeight="1">
      <c r="A43" s="42">
        <v>10</v>
      </c>
      <c r="B43" s="43" t="s">
        <v>834</v>
      </c>
      <c r="C43" s="43">
        <v>2</v>
      </c>
      <c r="D43" s="43" t="s">
        <v>32</v>
      </c>
      <c r="E43" s="47"/>
      <c r="G43"/>
      <c r="H43"/>
      <c r="I43"/>
      <c r="J43"/>
      <c r="K43"/>
      <c r="L43"/>
      <c r="M43"/>
    </row>
    <row r="44" spans="1:13" ht="14" customHeight="1">
      <c r="A44" s="42">
        <v>11</v>
      </c>
      <c r="B44" s="43" t="s">
        <v>832</v>
      </c>
      <c r="C44" s="43">
        <v>1</v>
      </c>
      <c r="D44" s="43" t="s">
        <v>31</v>
      </c>
      <c r="E44" s="47"/>
      <c r="G44"/>
      <c r="H44"/>
      <c r="I44"/>
      <c r="J44"/>
      <c r="K44"/>
      <c r="L44"/>
      <c r="M44"/>
    </row>
    <row r="45" spans="1:13" ht="14" customHeight="1">
      <c r="A45" s="42">
        <v>11</v>
      </c>
      <c r="B45" s="43" t="s">
        <v>833</v>
      </c>
      <c r="C45" s="43">
        <v>1</v>
      </c>
      <c r="D45" s="43" t="s">
        <v>27</v>
      </c>
      <c r="E45" s="47"/>
      <c r="G45"/>
      <c r="H45"/>
      <c r="I45"/>
      <c r="J45"/>
      <c r="K45"/>
      <c r="L45"/>
      <c r="M45"/>
    </row>
    <row r="46" spans="1:13" ht="14" customHeight="1">
      <c r="A46" s="42">
        <v>11</v>
      </c>
      <c r="B46" s="43" t="s">
        <v>834</v>
      </c>
      <c r="C46" s="43">
        <v>1</v>
      </c>
      <c r="D46" s="43" t="s">
        <v>9</v>
      </c>
      <c r="E46" s="47"/>
      <c r="G46"/>
      <c r="H46"/>
      <c r="I46"/>
      <c r="J46"/>
      <c r="K46"/>
      <c r="L46"/>
      <c r="M46"/>
    </row>
    <row r="47" spans="1:13" ht="14" customHeight="1">
      <c r="A47" s="42">
        <v>11</v>
      </c>
      <c r="B47" s="43" t="s">
        <v>834</v>
      </c>
      <c r="C47" s="43">
        <v>2</v>
      </c>
      <c r="D47" s="43" t="s">
        <v>559</v>
      </c>
      <c r="E47" s="47"/>
      <c r="G47"/>
      <c r="H47"/>
      <c r="I47"/>
      <c r="J47"/>
      <c r="K47"/>
      <c r="L47"/>
      <c r="M47"/>
    </row>
    <row r="48" spans="1:13" ht="14" customHeight="1">
      <c r="A48" s="42">
        <v>12</v>
      </c>
      <c r="B48" s="43" t="s">
        <v>832</v>
      </c>
      <c r="C48" s="43">
        <v>1</v>
      </c>
      <c r="D48" s="43" t="s">
        <v>13</v>
      </c>
      <c r="E48" s="47"/>
      <c r="G48"/>
      <c r="H48"/>
      <c r="I48"/>
      <c r="J48"/>
      <c r="K48"/>
      <c r="L48"/>
      <c r="M48"/>
    </row>
    <row r="49" spans="1:13" ht="14" customHeight="1">
      <c r="A49" s="42">
        <v>12</v>
      </c>
      <c r="B49" s="43" t="s">
        <v>833</v>
      </c>
      <c r="C49" s="43">
        <v>1</v>
      </c>
      <c r="D49" s="43" t="s">
        <v>21</v>
      </c>
      <c r="E49" s="47"/>
      <c r="G49"/>
      <c r="H49"/>
      <c r="I49"/>
      <c r="J49"/>
      <c r="K49"/>
      <c r="L49"/>
      <c r="M49"/>
    </row>
    <row r="50" spans="1:13" ht="14" customHeight="1">
      <c r="A50" s="42">
        <v>12</v>
      </c>
      <c r="B50" s="43" t="s">
        <v>833</v>
      </c>
      <c r="C50" s="43">
        <v>2</v>
      </c>
      <c r="D50" s="43" t="s">
        <v>567</v>
      </c>
      <c r="E50" s="47"/>
      <c r="G50"/>
      <c r="H50"/>
      <c r="I50"/>
      <c r="J50"/>
      <c r="K50"/>
      <c r="L50"/>
      <c r="M50"/>
    </row>
    <row r="51" spans="1:13" ht="14" customHeight="1">
      <c r="A51" s="42">
        <v>12</v>
      </c>
      <c r="B51" s="43" t="s">
        <v>834</v>
      </c>
      <c r="C51" s="43">
        <v>1</v>
      </c>
      <c r="D51" s="43" t="s">
        <v>577</v>
      </c>
      <c r="E51" s="47"/>
      <c r="G51"/>
      <c r="H51"/>
      <c r="I51"/>
      <c r="J51"/>
      <c r="K51"/>
      <c r="L51"/>
      <c r="M51"/>
    </row>
    <row r="52" spans="1:13" ht="14" customHeight="1">
      <c r="A52" s="42">
        <v>13</v>
      </c>
      <c r="B52" s="43" t="s">
        <v>832</v>
      </c>
      <c r="C52" s="43">
        <v>1</v>
      </c>
      <c r="D52" s="43" t="s">
        <v>570</v>
      </c>
      <c r="E52" s="47"/>
      <c r="G52"/>
      <c r="H52"/>
      <c r="I52"/>
      <c r="J52"/>
      <c r="K52"/>
      <c r="L52"/>
      <c r="M52"/>
    </row>
    <row r="53" spans="1:13" ht="14" customHeight="1">
      <c r="A53" s="42">
        <v>13</v>
      </c>
      <c r="B53" s="43" t="s">
        <v>833</v>
      </c>
      <c r="C53" s="43">
        <v>1</v>
      </c>
      <c r="D53" s="43" t="s">
        <v>574</v>
      </c>
      <c r="E53" s="47"/>
      <c r="G53"/>
      <c r="H53"/>
      <c r="I53"/>
      <c r="J53"/>
      <c r="K53"/>
      <c r="L53"/>
      <c r="M53"/>
    </row>
    <row r="54" spans="1:13" ht="14" customHeight="1">
      <c r="A54" s="42">
        <v>13</v>
      </c>
      <c r="B54" s="43" t="s">
        <v>834</v>
      </c>
      <c r="C54" s="43">
        <v>1</v>
      </c>
      <c r="D54" s="43" t="s">
        <v>14</v>
      </c>
      <c r="E54" s="47"/>
      <c r="G54"/>
      <c r="H54"/>
      <c r="I54"/>
      <c r="J54"/>
      <c r="K54"/>
      <c r="L54"/>
      <c r="M54"/>
    </row>
    <row r="55" spans="1:13" ht="14" customHeight="1">
      <c r="A55" s="42">
        <v>13</v>
      </c>
      <c r="B55" s="43" t="s">
        <v>834</v>
      </c>
      <c r="C55" s="43">
        <v>2</v>
      </c>
      <c r="D55" s="43" t="s">
        <v>564</v>
      </c>
      <c r="E55" s="47"/>
      <c r="G55"/>
      <c r="H55"/>
      <c r="I55"/>
      <c r="J55"/>
      <c r="K55"/>
      <c r="L55"/>
      <c r="M55"/>
    </row>
    <row r="56" spans="1:13" ht="14" customHeight="1">
      <c r="A56" s="42">
        <v>14</v>
      </c>
      <c r="B56" s="43" t="s">
        <v>832</v>
      </c>
      <c r="C56" s="43">
        <v>1</v>
      </c>
      <c r="D56" s="43" t="s">
        <v>568</v>
      </c>
      <c r="E56" s="47"/>
      <c r="G56"/>
      <c r="H56"/>
      <c r="I56"/>
      <c r="J56"/>
      <c r="K56"/>
      <c r="L56"/>
      <c r="M56"/>
    </row>
    <row r="57" spans="1:13" ht="14" customHeight="1">
      <c r="A57" s="42">
        <v>14</v>
      </c>
      <c r="B57" s="43" t="s">
        <v>833</v>
      </c>
      <c r="C57" s="43">
        <v>1</v>
      </c>
      <c r="D57" s="43" t="s">
        <v>561</v>
      </c>
      <c r="E57" s="47"/>
      <c r="G57"/>
      <c r="H57"/>
      <c r="I57"/>
      <c r="J57"/>
      <c r="K57"/>
      <c r="L57"/>
      <c r="M57"/>
    </row>
    <row r="58" spans="1:13" ht="14" customHeight="1">
      <c r="A58" s="42">
        <v>14</v>
      </c>
      <c r="B58" s="43" t="s">
        <v>833</v>
      </c>
      <c r="C58" s="43">
        <v>2</v>
      </c>
      <c r="D58" s="43" t="s">
        <v>572</v>
      </c>
      <c r="E58" s="47"/>
      <c r="G58"/>
      <c r="H58"/>
      <c r="I58"/>
      <c r="J58"/>
      <c r="K58"/>
      <c r="L58"/>
      <c r="M58"/>
    </row>
    <row r="59" spans="1:13" ht="14" customHeight="1">
      <c r="A59" s="42">
        <v>14</v>
      </c>
      <c r="B59" s="43" t="s">
        <v>834</v>
      </c>
      <c r="C59" s="43">
        <v>1</v>
      </c>
      <c r="D59" s="43" t="s">
        <v>565</v>
      </c>
      <c r="E59" s="47"/>
      <c r="G59"/>
      <c r="H59"/>
      <c r="I59"/>
      <c r="J59"/>
      <c r="K59"/>
      <c r="L59"/>
      <c r="M59"/>
    </row>
    <row r="60" spans="1:13" ht="14" customHeight="1">
      <c r="A60" s="42">
        <v>15</v>
      </c>
      <c r="B60" s="43" t="s">
        <v>832</v>
      </c>
      <c r="C60" s="43">
        <v>1</v>
      </c>
      <c r="D60" s="43" t="s">
        <v>29</v>
      </c>
      <c r="E60" s="47"/>
      <c r="G60"/>
      <c r="H60"/>
      <c r="I60"/>
      <c r="J60"/>
      <c r="K60"/>
      <c r="L60"/>
      <c r="M60"/>
    </row>
    <row r="61" spans="1:13" ht="14" customHeight="1">
      <c r="A61" s="42">
        <v>15</v>
      </c>
      <c r="B61" s="43" t="s">
        <v>832</v>
      </c>
      <c r="C61" s="43">
        <v>2</v>
      </c>
      <c r="D61" s="43" t="s">
        <v>22</v>
      </c>
      <c r="E61" s="47"/>
      <c r="G61"/>
      <c r="H61"/>
      <c r="I61"/>
      <c r="J61"/>
      <c r="K61"/>
      <c r="L61"/>
      <c r="M61"/>
    </row>
    <row r="62" spans="1:13" ht="14" customHeight="1">
      <c r="A62" s="42">
        <v>15</v>
      </c>
      <c r="B62" s="43" t="s">
        <v>833</v>
      </c>
      <c r="C62" s="43">
        <v>1</v>
      </c>
      <c r="D62" s="43" t="s">
        <v>10</v>
      </c>
      <c r="E62" s="47"/>
      <c r="G62"/>
      <c r="H62"/>
      <c r="I62"/>
      <c r="J62"/>
      <c r="K62"/>
      <c r="L62"/>
      <c r="M62"/>
    </row>
    <row r="63" spans="1:13" ht="14" customHeight="1">
      <c r="A63" s="42">
        <v>15</v>
      </c>
      <c r="B63" s="43" t="s">
        <v>834</v>
      </c>
      <c r="C63" s="43">
        <v>1</v>
      </c>
      <c r="D63" s="43" t="s">
        <v>12</v>
      </c>
      <c r="E63" s="47"/>
      <c r="G63"/>
      <c r="H63"/>
      <c r="I63"/>
      <c r="J63"/>
      <c r="K63"/>
      <c r="L63"/>
      <c r="M63"/>
    </row>
    <row r="64" spans="1:13" ht="14" customHeight="1">
      <c r="A64" s="42">
        <v>16</v>
      </c>
      <c r="B64" s="43" t="s">
        <v>832</v>
      </c>
      <c r="C64" s="43">
        <v>1</v>
      </c>
      <c r="D64" s="43" t="s">
        <v>19</v>
      </c>
      <c r="E64" s="47"/>
      <c r="G64"/>
      <c r="H64"/>
      <c r="I64"/>
      <c r="J64"/>
      <c r="K64"/>
      <c r="L64"/>
      <c r="M64"/>
    </row>
    <row r="65" spans="1:13" ht="14" customHeight="1">
      <c r="A65" s="42">
        <v>16</v>
      </c>
      <c r="B65" s="43" t="s">
        <v>833</v>
      </c>
      <c r="C65" s="43">
        <v>1</v>
      </c>
      <c r="D65" s="43" t="s">
        <v>724</v>
      </c>
      <c r="E65" s="47"/>
      <c r="G65"/>
      <c r="H65"/>
      <c r="I65"/>
      <c r="J65"/>
      <c r="K65"/>
      <c r="L65"/>
      <c r="M65"/>
    </row>
    <row r="66" spans="1:13" ht="14" customHeight="1">
      <c r="A66" s="42">
        <v>16</v>
      </c>
      <c r="B66" s="43" t="s">
        <v>834</v>
      </c>
      <c r="C66" s="43">
        <v>1</v>
      </c>
      <c r="D66" s="43" t="s">
        <v>25</v>
      </c>
      <c r="E66" s="47"/>
      <c r="G66"/>
      <c r="H66"/>
      <c r="I66"/>
      <c r="J66"/>
      <c r="K66"/>
      <c r="L66"/>
      <c r="M66"/>
    </row>
    <row r="67" spans="1:13" ht="14" customHeight="1">
      <c r="A67" s="42">
        <v>16</v>
      </c>
      <c r="B67" s="43" t="s">
        <v>834</v>
      </c>
      <c r="C67" s="43">
        <v>2</v>
      </c>
      <c r="D67" s="43" t="s">
        <v>7</v>
      </c>
      <c r="E67" s="47"/>
      <c r="G67"/>
      <c r="H67"/>
      <c r="I67"/>
      <c r="J67"/>
      <c r="K67"/>
      <c r="L67"/>
      <c r="M67"/>
    </row>
    <row r="68" spans="1:13" ht="14" customHeight="1">
      <c r="A68" s="42">
        <v>17</v>
      </c>
      <c r="B68" s="43" t="s">
        <v>832</v>
      </c>
      <c r="C68" s="43">
        <v>1</v>
      </c>
      <c r="D68" s="43" t="s">
        <v>15</v>
      </c>
      <c r="E68" s="47"/>
      <c r="G68"/>
      <c r="H68"/>
      <c r="I68"/>
      <c r="J68"/>
      <c r="K68"/>
      <c r="L68"/>
      <c r="M68"/>
    </row>
    <row r="69" spans="1:13" ht="14" customHeight="1">
      <c r="A69" s="42">
        <v>17</v>
      </c>
      <c r="B69" s="43" t="s">
        <v>833</v>
      </c>
      <c r="C69" s="43">
        <v>1</v>
      </c>
      <c r="D69" s="43" t="s">
        <v>378</v>
      </c>
      <c r="E69" s="47"/>
      <c r="G69"/>
      <c r="H69"/>
      <c r="I69"/>
      <c r="J69"/>
      <c r="K69"/>
      <c r="L69"/>
      <c r="M69"/>
    </row>
    <row r="70" spans="1:13" ht="14" customHeight="1">
      <c r="A70" s="42">
        <v>17</v>
      </c>
      <c r="B70" s="43" t="s">
        <v>834</v>
      </c>
      <c r="C70" s="43">
        <v>1</v>
      </c>
      <c r="D70" s="43" t="s">
        <v>17</v>
      </c>
      <c r="E70" s="47"/>
      <c r="G70"/>
      <c r="H70"/>
      <c r="I70"/>
      <c r="J70"/>
      <c r="K70"/>
      <c r="L70"/>
      <c r="M70"/>
    </row>
    <row r="71" spans="1:13" ht="14" customHeight="1">
      <c r="A71" s="42">
        <v>17</v>
      </c>
      <c r="B71" s="43" t="s">
        <v>834</v>
      </c>
      <c r="C71" s="43">
        <v>2</v>
      </c>
      <c r="D71" s="43" t="s">
        <v>379</v>
      </c>
      <c r="E71" s="47"/>
      <c r="G71"/>
      <c r="H71"/>
      <c r="I71"/>
      <c r="J71"/>
      <c r="K71"/>
      <c r="L71"/>
      <c r="M71"/>
    </row>
    <row r="72" spans="1:13" ht="14" customHeight="1">
      <c r="A72" s="42">
        <v>18</v>
      </c>
      <c r="B72" s="43" t="s">
        <v>832</v>
      </c>
      <c r="C72" s="43">
        <v>1</v>
      </c>
      <c r="D72" s="43" t="s">
        <v>388</v>
      </c>
      <c r="E72" s="47"/>
      <c r="G72"/>
      <c r="H72"/>
      <c r="I72"/>
      <c r="J72"/>
      <c r="K72"/>
      <c r="L72"/>
      <c r="M72"/>
    </row>
    <row r="73" spans="1:13" ht="14" customHeight="1">
      <c r="A73" s="42">
        <v>18</v>
      </c>
      <c r="B73" s="43" t="s">
        <v>832</v>
      </c>
      <c r="C73" s="43">
        <v>2</v>
      </c>
      <c r="D73" s="43" t="s">
        <v>389</v>
      </c>
      <c r="E73" s="47"/>
      <c r="G73"/>
      <c r="H73"/>
      <c r="I73"/>
      <c r="J73"/>
      <c r="K73"/>
      <c r="L73"/>
      <c r="M73"/>
    </row>
    <row r="74" spans="1:13" ht="14" customHeight="1">
      <c r="A74" s="42">
        <v>18</v>
      </c>
      <c r="B74" s="43" t="s">
        <v>833</v>
      </c>
      <c r="C74" s="43">
        <v>1</v>
      </c>
      <c r="D74" s="43" t="s">
        <v>390</v>
      </c>
      <c r="E74" s="47"/>
      <c r="G74"/>
      <c r="H74"/>
      <c r="I74"/>
      <c r="J74"/>
      <c r="K74"/>
      <c r="L74"/>
      <c r="M74"/>
    </row>
    <row r="75" spans="1:13" ht="14" customHeight="1">
      <c r="A75" s="42">
        <v>18</v>
      </c>
      <c r="B75" s="43" t="s">
        <v>834</v>
      </c>
      <c r="C75" s="43">
        <v>1</v>
      </c>
      <c r="D75" s="43" t="s">
        <v>20</v>
      </c>
      <c r="E75" s="47"/>
      <c r="G75"/>
      <c r="H75"/>
      <c r="I75"/>
      <c r="J75"/>
      <c r="K75"/>
      <c r="L75"/>
      <c r="M75"/>
    </row>
    <row r="76" spans="1:13" ht="14" customHeight="1">
      <c r="A76" s="42">
        <v>19</v>
      </c>
      <c r="B76" s="43" t="s">
        <v>832</v>
      </c>
      <c r="C76" s="43">
        <v>1</v>
      </c>
      <c r="D76" s="43" t="s">
        <v>18</v>
      </c>
      <c r="E76" s="47"/>
      <c r="G76"/>
      <c r="H76"/>
      <c r="I76"/>
      <c r="J76"/>
      <c r="K76"/>
      <c r="L76"/>
      <c r="M76"/>
    </row>
    <row r="77" spans="1:13" ht="14" customHeight="1">
      <c r="A77" s="42">
        <v>19</v>
      </c>
      <c r="B77" s="43" t="s">
        <v>833</v>
      </c>
      <c r="C77" s="43">
        <v>1</v>
      </c>
      <c r="D77" s="43" t="s">
        <v>398</v>
      </c>
      <c r="E77" s="47"/>
      <c r="G77"/>
      <c r="H77"/>
      <c r="I77"/>
      <c r="J77"/>
      <c r="K77"/>
      <c r="L77"/>
      <c r="M77"/>
    </row>
    <row r="78" spans="1:13" ht="14" customHeight="1">
      <c r="A78" s="42">
        <v>19</v>
      </c>
      <c r="B78" s="43" t="s">
        <v>834</v>
      </c>
      <c r="C78" s="43">
        <v>1</v>
      </c>
      <c r="D78" s="43" t="s">
        <v>399</v>
      </c>
      <c r="E78" s="47"/>
      <c r="G78"/>
      <c r="H78"/>
      <c r="I78"/>
      <c r="J78"/>
      <c r="K78"/>
      <c r="L78"/>
      <c r="M78"/>
    </row>
    <row r="79" spans="1:13" ht="14" customHeight="1">
      <c r="A79" s="42">
        <v>19</v>
      </c>
      <c r="B79" s="43" t="s">
        <v>834</v>
      </c>
      <c r="C79" s="43">
        <v>2</v>
      </c>
      <c r="D79" s="43" t="s">
        <v>30</v>
      </c>
      <c r="E79" s="47"/>
      <c r="G79"/>
      <c r="H79"/>
      <c r="I79"/>
      <c r="J79"/>
      <c r="K79"/>
      <c r="L79"/>
      <c r="M79"/>
    </row>
    <row r="80" spans="1:13" ht="14" customHeight="1">
      <c r="A80" s="42">
        <v>20</v>
      </c>
      <c r="B80" s="43" t="s">
        <v>832</v>
      </c>
      <c r="C80" s="43">
        <v>1</v>
      </c>
      <c r="D80" s="43" t="s">
        <v>34</v>
      </c>
      <c r="E80" s="47"/>
      <c r="G80"/>
      <c r="H80"/>
      <c r="I80"/>
      <c r="J80"/>
      <c r="K80"/>
      <c r="L80"/>
      <c r="M80"/>
    </row>
    <row r="81" spans="1:13" ht="14" customHeight="1">
      <c r="A81" s="42">
        <v>20</v>
      </c>
      <c r="B81" s="43" t="s">
        <v>832</v>
      </c>
      <c r="C81" s="43">
        <v>2</v>
      </c>
      <c r="D81" s="43" t="s">
        <v>23</v>
      </c>
      <c r="E81" s="47"/>
      <c r="G81"/>
      <c r="H81"/>
      <c r="I81"/>
      <c r="J81"/>
      <c r="K81"/>
      <c r="L81"/>
      <c r="M81"/>
    </row>
    <row r="82" spans="1:13" ht="14" customHeight="1">
      <c r="A82" s="42">
        <v>20</v>
      </c>
      <c r="B82" s="43" t="s">
        <v>833</v>
      </c>
      <c r="C82" s="43">
        <v>1</v>
      </c>
      <c r="D82" s="43" t="s">
        <v>8</v>
      </c>
      <c r="E82" s="47"/>
      <c r="G82"/>
      <c r="H82"/>
      <c r="I82"/>
      <c r="J82"/>
      <c r="K82"/>
      <c r="L82"/>
      <c r="M82"/>
    </row>
    <row r="83" spans="1:13" ht="14" customHeight="1">
      <c r="A83" s="42">
        <v>20</v>
      </c>
      <c r="B83" s="43" t="s">
        <v>833</v>
      </c>
      <c r="C83" s="43">
        <v>2</v>
      </c>
      <c r="D83" s="43" t="s">
        <v>408</v>
      </c>
      <c r="E83" s="47"/>
      <c r="G83"/>
      <c r="H83"/>
      <c r="I83"/>
      <c r="J83"/>
      <c r="K83"/>
      <c r="L83"/>
      <c r="M83"/>
    </row>
    <row r="84" spans="1:13" ht="14" customHeight="1">
      <c r="A84" s="42">
        <v>21</v>
      </c>
      <c r="B84" s="43" t="s">
        <v>832</v>
      </c>
      <c r="C84" s="43">
        <v>1</v>
      </c>
      <c r="D84" s="43" t="s">
        <v>11</v>
      </c>
      <c r="E84" s="47"/>
      <c r="G84"/>
      <c r="H84"/>
      <c r="I84"/>
      <c r="J84"/>
      <c r="K84"/>
      <c r="L84"/>
      <c r="M84"/>
    </row>
    <row r="85" spans="1:13" ht="14" customHeight="1">
      <c r="A85" s="42">
        <v>21</v>
      </c>
      <c r="B85" s="43" t="s">
        <v>833</v>
      </c>
      <c r="C85" s="43">
        <v>1</v>
      </c>
      <c r="D85" s="43" t="s">
        <v>26</v>
      </c>
      <c r="E85" s="47"/>
      <c r="G85"/>
      <c r="H85"/>
      <c r="I85"/>
      <c r="J85"/>
      <c r="K85"/>
      <c r="L85"/>
      <c r="M85"/>
    </row>
    <row r="86" spans="1:13" ht="14" customHeight="1">
      <c r="A86" s="42">
        <v>21</v>
      </c>
      <c r="B86" s="43" t="s">
        <v>833</v>
      </c>
      <c r="C86" s="43">
        <v>2</v>
      </c>
      <c r="D86" s="43" t="s">
        <v>16</v>
      </c>
      <c r="E86" s="47"/>
      <c r="G86"/>
      <c r="H86"/>
      <c r="I86"/>
      <c r="J86"/>
      <c r="K86"/>
      <c r="L86"/>
      <c r="M86"/>
    </row>
    <row r="87" spans="1:13" ht="14" customHeight="1">
      <c r="A87" s="42">
        <v>21</v>
      </c>
      <c r="B87" s="43" t="s">
        <v>834</v>
      </c>
      <c r="C87" s="43">
        <v>1</v>
      </c>
      <c r="D87" s="43" t="s">
        <v>33</v>
      </c>
      <c r="E87" s="47"/>
      <c r="G87"/>
      <c r="H87"/>
      <c r="I87"/>
      <c r="J87"/>
      <c r="K87"/>
      <c r="L87"/>
      <c r="M87"/>
    </row>
    <row r="88" spans="1:13">
      <c r="A88" s="47"/>
      <c r="B88" s="47"/>
      <c r="C88" s="47"/>
      <c r="D88" s="47"/>
      <c r="E88" s="47"/>
      <c r="G88"/>
      <c r="H88"/>
      <c r="I88"/>
      <c r="J88"/>
      <c r="K88"/>
      <c r="L88"/>
      <c r="M88"/>
    </row>
    <row r="89" spans="1:13">
      <c r="A89" s="47"/>
      <c r="B89" s="47"/>
      <c r="C89" s="47"/>
      <c r="D89" s="47"/>
      <c r="E89" s="47"/>
      <c r="G89"/>
      <c r="H89"/>
      <c r="I89"/>
      <c r="J89"/>
      <c r="K89"/>
      <c r="L89"/>
      <c r="M89"/>
    </row>
    <row r="90" spans="1:13" ht="15.5">
      <c r="B90" s="109" t="s">
        <v>1336</v>
      </c>
      <c r="C90" s="109"/>
      <c r="D90" s="109"/>
      <c r="E90" s="109"/>
      <c r="F90" s="109"/>
      <c r="G90" s="109"/>
      <c r="H90"/>
      <c r="I90"/>
      <c r="J90"/>
      <c r="K90"/>
      <c r="L90"/>
      <c r="M90"/>
    </row>
    <row r="91" spans="1:13" ht="14.5">
      <c r="B91" s="90" t="s">
        <v>1261</v>
      </c>
      <c r="C91" s="95" t="s">
        <v>1883</v>
      </c>
      <c r="D91" s="95"/>
      <c r="E91" s="95"/>
      <c r="F91" s="95" t="s">
        <v>1263</v>
      </c>
      <c r="G91" s="95"/>
      <c r="H91"/>
      <c r="I91"/>
      <c r="J91"/>
      <c r="K91"/>
      <c r="L91"/>
      <c r="M91"/>
    </row>
    <row r="92" spans="1:13" ht="14.5">
      <c r="B92" s="89">
        <v>1</v>
      </c>
      <c r="C92" s="97" t="s">
        <v>1337</v>
      </c>
      <c r="D92" s="97"/>
      <c r="E92" s="97"/>
      <c r="F92" s="97" t="s">
        <v>1284</v>
      </c>
      <c r="G92" s="97"/>
      <c r="H92"/>
      <c r="I92"/>
      <c r="J92"/>
      <c r="K92"/>
      <c r="L92"/>
      <c r="M92"/>
    </row>
    <row r="93" spans="1:13" ht="14.5">
      <c r="B93" s="89">
        <v>2</v>
      </c>
      <c r="C93" s="97" t="s">
        <v>1338</v>
      </c>
      <c r="D93" s="97"/>
      <c r="E93" s="97"/>
      <c r="F93" s="97" t="s">
        <v>1284</v>
      </c>
      <c r="G93" s="97"/>
      <c r="H93"/>
      <c r="I93"/>
      <c r="J93"/>
      <c r="K93"/>
      <c r="L93"/>
      <c r="M93"/>
    </row>
    <row r="94" spans="1:13" ht="14.5">
      <c r="B94" s="89">
        <v>3</v>
      </c>
      <c r="C94" s="97" t="s">
        <v>1339</v>
      </c>
      <c r="D94" s="97"/>
      <c r="E94" s="97"/>
      <c r="F94" s="97" t="s">
        <v>1284</v>
      </c>
      <c r="G94" s="97"/>
      <c r="H94"/>
      <c r="I94"/>
      <c r="J94"/>
      <c r="K94"/>
      <c r="L94"/>
      <c r="M94"/>
    </row>
    <row r="95" spans="1:13" ht="14.5">
      <c r="B95" s="89">
        <v>4</v>
      </c>
      <c r="C95" s="97" t="s">
        <v>1340</v>
      </c>
      <c r="D95" s="97"/>
      <c r="E95" s="97"/>
      <c r="F95" s="97" t="s">
        <v>1284</v>
      </c>
      <c r="G95" s="97"/>
      <c r="H95"/>
      <c r="I95"/>
      <c r="J95"/>
      <c r="K95"/>
      <c r="L95"/>
      <c r="M95"/>
    </row>
    <row r="96" spans="1:13" ht="14.5">
      <c r="B96" s="89">
        <v>5</v>
      </c>
      <c r="C96" s="97" t="s">
        <v>1341</v>
      </c>
      <c r="D96" s="97"/>
      <c r="E96" s="97"/>
      <c r="F96" s="97" t="s">
        <v>1284</v>
      </c>
      <c r="G96" s="97"/>
      <c r="H96"/>
      <c r="I96"/>
      <c r="J96"/>
      <c r="K96"/>
      <c r="L96"/>
      <c r="M96"/>
    </row>
    <row r="97" spans="2:13" ht="14.5">
      <c r="B97" s="89">
        <v>6</v>
      </c>
      <c r="C97" s="97" t="s">
        <v>1342</v>
      </c>
      <c r="D97" s="97"/>
      <c r="E97" s="97"/>
      <c r="F97" s="97" t="s">
        <v>1284</v>
      </c>
      <c r="G97" s="97"/>
      <c r="H97"/>
      <c r="I97"/>
      <c r="J97"/>
      <c r="K97"/>
      <c r="L97"/>
      <c r="M97"/>
    </row>
    <row r="98" spans="2:13" ht="14.5">
      <c r="B98" s="89">
        <v>7</v>
      </c>
      <c r="C98" s="97" t="s">
        <v>1343</v>
      </c>
      <c r="D98" s="97"/>
      <c r="E98" s="97"/>
      <c r="F98" s="97" t="s">
        <v>1284</v>
      </c>
      <c r="G98" s="97"/>
      <c r="H98"/>
      <c r="I98"/>
      <c r="J98"/>
      <c r="K98"/>
      <c r="L98"/>
      <c r="M98"/>
    </row>
    <row r="99" spans="2:13" ht="14.5">
      <c r="B99" s="89">
        <v>8</v>
      </c>
      <c r="C99" s="97" t="s">
        <v>1344</v>
      </c>
      <c r="D99" s="97"/>
      <c r="E99" s="97"/>
      <c r="F99" s="97" t="s">
        <v>1284</v>
      </c>
      <c r="G99" s="97"/>
      <c r="H99"/>
      <c r="I99"/>
      <c r="J99"/>
      <c r="K99"/>
      <c r="L99"/>
      <c r="M99"/>
    </row>
    <row r="100" spans="2:13">
      <c r="G100"/>
      <c r="H100"/>
      <c r="I100"/>
      <c r="J100"/>
      <c r="K100"/>
      <c r="L100"/>
      <c r="M100"/>
    </row>
    <row r="101" spans="2:13">
      <c r="G101"/>
      <c r="H101"/>
      <c r="I101"/>
      <c r="J101"/>
      <c r="K101"/>
      <c r="L101"/>
      <c r="M101"/>
    </row>
    <row r="102" spans="2:13" ht="15.5">
      <c r="B102" s="109" t="s">
        <v>1884</v>
      </c>
      <c r="C102" s="109"/>
      <c r="D102" s="109"/>
      <c r="E102" s="109"/>
      <c r="F102" s="109"/>
      <c r="G102" s="109"/>
      <c r="H102"/>
      <c r="I102"/>
      <c r="J102"/>
      <c r="K102"/>
      <c r="L102"/>
      <c r="M102"/>
    </row>
    <row r="103" spans="2:13" ht="14.5">
      <c r="B103" s="90" t="s">
        <v>1261</v>
      </c>
      <c r="C103" s="95" t="s">
        <v>1883</v>
      </c>
      <c r="D103" s="95"/>
      <c r="E103" s="95"/>
      <c r="F103" s="95" t="s">
        <v>1263</v>
      </c>
      <c r="G103" s="95"/>
      <c r="H103"/>
      <c r="I103"/>
      <c r="J103"/>
      <c r="K103"/>
      <c r="L103"/>
      <c r="M103"/>
    </row>
    <row r="104" spans="2:13" ht="14.5">
      <c r="B104" s="89">
        <v>1</v>
      </c>
      <c r="C104" s="97" t="s">
        <v>1345</v>
      </c>
      <c r="D104" s="97"/>
      <c r="E104" s="97"/>
      <c r="F104" s="97" t="s">
        <v>1266</v>
      </c>
      <c r="G104" s="97"/>
      <c r="H104"/>
      <c r="I104"/>
      <c r="J104"/>
      <c r="K104"/>
      <c r="L104"/>
      <c r="M104"/>
    </row>
    <row r="105" spans="2:13" ht="14.5">
      <c r="B105" s="89">
        <v>2</v>
      </c>
      <c r="C105" s="97" t="s">
        <v>1346</v>
      </c>
      <c r="D105" s="97"/>
      <c r="E105" s="97"/>
      <c r="F105" s="97" t="s">
        <v>1266</v>
      </c>
      <c r="G105" s="97"/>
      <c r="H105"/>
      <c r="I105"/>
      <c r="J105"/>
      <c r="K105"/>
      <c r="L105"/>
      <c r="M105"/>
    </row>
    <row r="106" spans="2:13" ht="14.5">
      <c r="B106" s="89">
        <v>3</v>
      </c>
      <c r="C106" s="97" t="s">
        <v>1347</v>
      </c>
      <c r="D106" s="97"/>
      <c r="E106" s="97"/>
      <c r="F106" s="97" t="s">
        <v>1271</v>
      </c>
      <c r="G106" s="97"/>
      <c r="H106"/>
      <c r="I106"/>
      <c r="J106"/>
      <c r="K106"/>
      <c r="L106"/>
      <c r="M106"/>
    </row>
    <row r="107" spans="2:13" ht="14.5">
      <c r="B107" s="89">
        <v>4</v>
      </c>
      <c r="C107" s="97" t="s">
        <v>1348</v>
      </c>
      <c r="D107" s="97"/>
      <c r="E107" s="97"/>
      <c r="F107" s="97" t="s">
        <v>1271</v>
      </c>
      <c r="G107" s="97"/>
      <c r="H107"/>
      <c r="I107"/>
      <c r="J107"/>
      <c r="K107"/>
      <c r="L107"/>
      <c r="M107"/>
    </row>
    <row r="108" spans="2:13" ht="14.5">
      <c r="B108" s="89">
        <v>5</v>
      </c>
      <c r="C108" s="97" t="s">
        <v>1349</v>
      </c>
      <c r="D108" s="97"/>
      <c r="E108" s="97"/>
      <c r="F108" s="97" t="s">
        <v>1271</v>
      </c>
      <c r="G108" s="97"/>
      <c r="H108"/>
      <c r="I108"/>
      <c r="J108"/>
      <c r="K108"/>
      <c r="L108"/>
      <c r="M108"/>
    </row>
    <row r="109" spans="2:13" ht="14.5">
      <c r="B109" s="89">
        <v>6</v>
      </c>
      <c r="C109" s="97" t="s">
        <v>1350</v>
      </c>
      <c r="D109" s="97"/>
      <c r="E109" s="97"/>
      <c r="F109" s="97" t="s">
        <v>1271</v>
      </c>
      <c r="G109" s="97"/>
      <c r="H109"/>
      <c r="I109"/>
      <c r="J109"/>
      <c r="K109"/>
      <c r="L109"/>
      <c r="M109"/>
    </row>
    <row r="110" spans="2:13" ht="14.5">
      <c r="B110" s="89">
        <v>7</v>
      </c>
      <c r="C110" s="97" t="s">
        <v>1351</v>
      </c>
      <c r="D110" s="97"/>
      <c r="E110" s="97"/>
      <c r="F110" s="97" t="s">
        <v>1284</v>
      </c>
      <c r="G110" s="97"/>
      <c r="H110"/>
      <c r="I110"/>
      <c r="J110"/>
      <c r="K110"/>
      <c r="L110"/>
      <c r="M110"/>
    </row>
    <row r="111" spans="2:13" ht="14.5">
      <c r="B111" s="89">
        <v>8</v>
      </c>
      <c r="C111" s="97" t="s">
        <v>1352</v>
      </c>
      <c r="D111" s="97"/>
      <c r="E111" s="97"/>
      <c r="F111" s="97" t="s">
        <v>1284</v>
      </c>
      <c r="G111" s="97"/>
      <c r="H111"/>
      <c r="I111"/>
      <c r="J111"/>
      <c r="K111"/>
      <c r="L111"/>
      <c r="M111"/>
    </row>
    <row r="112" spans="2:13">
      <c r="G112"/>
      <c r="H112"/>
      <c r="I112"/>
      <c r="J112"/>
      <c r="K112"/>
      <c r="L112"/>
      <c r="M112"/>
    </row>
    <row r="113" spans="2:13">
      <c r="G113"/>
      <c r="H113"/>
      <c r="I113"/>
      <c r="J113"/>
      <c r="K113"/>
      <c r="L113"/>
      <c r="M113"/>
    </row>
    <row r="114" spans="2:13" ht="15.5">
      <c r="B114" s="109" t="s">
        <v>1353</v>
      </c>
      <c r="C114" s="109"/>
      <c r="D114" s="109"/>
      <c r="E114" s="109"/>
      <c r="F114" s="109"/>
      <c r="G114" s="109"/>
      <c r="H114"/>
      <c r="I114"/>
      <c r="J114"/>
      <c r="K114"/>
      <c r="L114"/>
      <c r="M114"/>
    </row>
    <row r="115" spans="2:13" ht="14.5">
      <c r="B115" s="90" t="s">
        <v>1261</v>
      </c>
      <c r="C115" s="95" t="s">
        <v>1883</v>
      </c>
      <c r="D115" s="95"/>
      <c r="E115" s="95"/>
      <c r="F115" s="95" t="s">
        <v>1263</v>
      </c>
      <c r="G115" s="95"/>
      <c r="H115"/>
      <c r="I115"/>
      <c r="J115"/>
      <c r="K115"/>
      <c r="L115"/>
      <c r="M115"/>
    </row>
    <row r="116" spans="2:13" ht="14.5">
      <c r="B116" s="89">
        <v>1</v>
      </c>
      <c r="C116" s="97" t="s">
        <v>1354</v>
      </c>
      <c r="D116" s="97"/>
      <c r="E116" s="97"/>
      <c r="F116" s="97" t="s">
        <v>1271</v>
      </c>
      <c r="G116" s="97"/>
      <c r="H116"/>
      <c r="I116"/>
      <c r="J116"/>
      <c r="K116"/>
      <c r="L116"/>
      <c r="M116"/>
    </row>
    <row r="117" spans="2:13" ht="14.5">
      <c r="B117" s="89">
        <v>2</v>
      </c>
      <c r="C117" s="97" t="s">
        <v>1355</v>
      </c>
      <c r="D117" s="97"/>
      <c r="E117" s="97"/>
      <c r="F117" s="97" t="s">
        <v>1284</v>
      </c>
      <c r="G117" s="97"/>
      <c r="H117"/>
      <c r="I117"/>
      <c r="J117"/>
      <c r="K117"/>
      <c r="L117"/>
      <c r="M117"/>
    </row>
    <row r="118" spans="2:13" ht="14.5">
      <c r="B118" s="89">
        <v>3</v>
      </c>
      <c r="C118" s="97" t="s">
        <v>1356</v>
      </c>
      <c r="D118" s="97"/>
      <c r="E118" s="97"/>
      <c r="F118" s="97" t="s">
        <v>1284</v>
      </c>
      <c r="G118" s="97"/>
      <c r="H118"/>
      <c r="I118"/>
      <c r="J118"/>
      <c r="K118"/>
      <c r="L118"/>
      <c r="M118"/>
    </row>
    <row r="119" spans="2:13" ht="14.5">
      <c r="B119" s="89">
        <v>4</v>
      </c>
      <c r="C119" s="97" t="s">
        <v>1357</v>
      </c>
      <c r="D119" s="97"/>
      <c r="E119" s="97"/>
      <c r="F119" s="97" t="s">
        <v>1284</v>
      </c>
      <c r="G119" s="97"/>
      <c r="H119"/>
      <c r="I119"/>
      <c r="J119"/>
      <c r="K119"/>
      <c r="L119"/>
      <c r="M119"/>
    </row>
    <row r="120" spans="2:13" ht="14.5">
      <c r="B120" s="89">
        <v>5</v>
      </c>
      <c r="C120" s="97" t="s">
        <v>1358</v>
      </c>
      <c r="D120" s="97"/>
      <c r="E120" s="97"/>
      <c r="F120" s="97" t="s">
        <v>1284</v>
      </c>
      <c r="G120" s="97"/>
      <c r="H120"/>
      <c r="I120"/>
      <c r="J120"/>
      <c r="K120"/>
      <c r="L120"/>
      <c r="M120"/>
    </row>
    <row r="121" spans="2:13" ht="14.5">
      <c r="B121" s="89">
        <v>6</v>
      </c>
      <c r="C121" s="97" t="s">
        <v>1359</v>
      </c>
      <c r="D121" s="97"/>
      <c r="E121" s="97"/>
      <c r="F121" s="97" t="s">
        <v>1284</v>
      </c>
      <c r="G121" s="97"/>
      <c r="H121"/>
      <c r="I121"/>
      <c r="J121"/>
      <c r="K121"/>
      <c r="L121"/>
      <c r="M121"/>
    </row>
    <row r="122" spans="2:13" ht="14.5">
      <c r="B122" s="89">
        <v>7</v>
      </c>
      <c r="C122" s="97" t="s">
        <v>1360</v>
      </c>
      <c r="D122" s="97"/>
      <c r="E122" s="97"/>
      <c r="F122" s="97" t="s">
        <v>1284</v>
      </c>
      <c r="G122" s="97"/>
      <c r="H122"/>
      <c r="I122"/>
      <c r="J122"/>
      <c r="K122"/>
      <c r="L122"/>
      <c r="M122"/>
    </row>
    <row r="123" spans="2:13" ht="14.5">
      <c r="B123" s="89">
        <v>8</v>
      </c>
      <c r="C123" s="97" t="s">
        <v>1361</v>
      </c>
      <c r="D123" s="97"/>
      <c r="E123" s="97"/>
      <c r="F123" s="97" t="s">
        <v>1284</v>
      </c>
      <c r="G123" s="97"/>
      <c r="H123"/>
      <c r="I123"/>
      <c r="J123"/>
      <c r="K123"/>
      <c r="L123"/>
      <c r="M123"/>
    </row>
    <row r="124" spans="2:13">
      <c r="G124"/>
      <c r="H124"/>
      <c r="I124"/>
      <c r="J124"/>
      <c r="K124"/>
      <c r="L124"/>
      <c r="M124"/>
    </row>
    <row r="125" spans="2:13">
      <c r="G125"/>
      <c r="H125"/>
      <c r="I125"/>
      <c r="J125"/>
      <c r="K125"/>
      <c r="L125"/>
      <c r="M125"/>
    </row>
    <row r="126" spans="2:13" ht="15.5">
      <c r="B126" s="109" t="s">
        <v>1362</v>
      </c>
      <c r="C126" s="109"/>
      <c r="D126" s="109"/>
      <c r="E126" s="109"/>
      <c r="F126" s="109"/>
      <c r="G126" s="109"/>
      <c r="H126"/>
      <c r="I126"/>
      <c r="J126"/>
      <c r="K126"/>
      <c r="L126"/>
      <c r="M126"/>
    </row>
    <row r="127" spans="2:13" ht="14.5">
      <c r="B127" s="90" t="s">
        <v>1261</v>
      </c>
      <c r="C127" s="95" t="s">
        <v>1883</v>
      </c>
      <c r="D127" s="95"/>
      <c r="E127" s="95"/>
      <c r="F127" s="95" t="s">
        <v>1263</v>
      </c>
      <c r="G127" s="95"/>
      <c r="H127"/>
      <c r="I127"/>
      <c r="J127"/>
      <c r="K127"/>
      <c r="L127"/>
      <c r="M127"/>
    </row>
    <row r="128" spans="2:13" ht="14.5">
      <c r="B128" s="89">
        <v>1</v>
      </c>
      <c r="C128" s="97" t="s">
        <v>1363</v>
      </c>
      <c r="D128" s="97"/>
      <c r="E128" s="97"/>
      <c r="F128" s="97" t="s">
        <v>1271</v>
      </c>
      <c r="G128" s="97"/>
      <c r="H128"/>
      <c r="I128"/>
      <c r="J128"/>
      <c r="K128"/>
      <c r="L128"/>
      <c r="M128"/>
    </row>
    <row r="129" spans="2:13" ht="14.5">
      <c r="B129" s="89">
        <v>2</v>
      </c>
      <c r="C129" s="97" t="s">
        <v>1364</v>
      </c>
      <c r="D129" s="97"/>
      <c r="E129" s="97"/>
      <c r="F129" s="97" t="s">
        <v>1271</v>
      </c>
      <c r="G129" s="97"/>
      <c r="H129"/>
      <c r="I129"/>
      <c r="J129"/>
      <c r="K129"/>
      <c r="L129"/>
      <c r="M129"/>
    </row>
    <row r="130" spans="2:13" ht="14.5">
      <c r="B130" s="89">
        <v>3</v>
      </c>
      <c r="C130" s="97" t="s">
        <v>1365</v>
      </c>
      <c r="D130" s="97"/>
      <c r="E130" s="97"/>
      <c r="F130" s="97" t="s">
        <v>1271</v>
      </c>
      <c r="G130" s="97"/>
      <c r="H130"/>
      <c r="I130"/>
      <c r="J130"/>
      <c r="K130"/>
      <c r="L130"/>
      <c r="M130"/>
    </row>
    <row r="131" spans="2:13" ht="14.5">
      <c r="B131" s="89">
        <v>4</v>
      </c>
      <c r="C131" s="97" t="s">
        <v>1366</v>
      </c>
      <c r="D131" s="97"/>
      <c r="E131" s="97"/>
      <c r="F131" s="97" t="s">
        <v>1271</v>
      </c>
      <c r="G131" s="97"/>
      <c r="H131"/>
      <c r="I131"/>
      <c r="J131"/>
      <c r="K131"/>
      <c r="L131"/>
      <c r="M131"/>
    </row>
    <row r="132" spans="2:13" ht="14.5">
      <c r="B132" s="89">
        <v>5</v>
      </c>
      <c r="C132" s="97" t="s">
        <v>1367</v>
      </c>
      <c r="D132" s="97"/>
      <c r="E132" s="97"/>
      <c r="F132" s="97" t="s">
        <v>1271</v>
      </c>
      <c r="G132" s="97"/>
      <c r="H132"/>
      <c r="I132"/>
      <c r="J132"/>
      <c r="K132"/>
      <c r="L132"/>
      <c r="M132"/>
    </row>
    <row r="133" spans="2:13" ht="14.5">
      <c r="B133" s="89">
        <v>6</v>
      </c>
      <c r="C133" s="97" t="s">
        <v>1368</v>
      </c>
      <c r="D133" s="97"/>
      <c r="E133" s="97"/>
      <c r="F133" s="97" t="s">
        <v>1271</v>
      </c>
      <c r="G133" s="97"/>
      <c r="H133"/>
      <c r="I133"/>
      <c r="J133"/>
      <c r="K133"/>
      <c r="L133"/>
      <c r="M133"/>
    </row>
    <row r="134" spans="2:13" ht="14.5">
      <c r="B134" s="89">
        <v>7</v>
      </c>
      <c r="C134" s="97" t="s">
        <v>1369</v>
      </c>
      <c r="D134" s="97"/>
      <c r="E134" s="97"/>
      <c r="F134" s="97" t="s">
        <v>1271</v>
      </c>
      <c r="G134" s="97"/>
      <c r="H134"/>
      <c r="I134"/>
      <c r="J134"/>
      <c r="K134"/>
      <c r="L134"/>
      <c r="M134"/>
    </row>
    <row r="135" spans="2:13" ht="14.5">
      <c r="B135" s="89">
        <v>8</v>
      </c>
      <c r="C135" s="97" t="s">
        <v>1370</v>
      </c>
      <c r="D135" s="97"/>
      <c r="E135" s="97"/>
      <c r="F135" s="97" t="s">
        <v>1271</v>
      </c>
      <c r="G135" s="97"/>
      <c r="H135"/>
      <c r="I135"/>
      <c r="J135"/>
      <c r="K135"/>
      <c r="L135"/>
      <c r="M135"/>
    </row>
    <row r="136" spans="2:13">
      <c r="G136"/>
      <c r="H136"/>
      <c r="I136"/>
      <c r="J136"/>
      <c r="K136"/>
      <c r="L136"/>
      <c r="M136"/>
    </row>
    <row r="137" spans="2:13">
      <c r="G137"/>
      <c r="H137"/>
      <c r="I137"/>
      <c r="J137"/>
      <c r="K137"/>
      <c r="L137"/>
      <c r="M137"/>
    </row>
    <row r="138" spans="2:13" ht="15.5">
      <c r="B138" s="109" t="s">
        <v>1371</v>
      </c>
      <c r="C138" s="109"/>
      <c r="D138" s="109"/>
      <c r="E138" s="109"/>
      <c r="F138" s="109"/>
      <c r="G138" s="109"/>
      <c r="H138"/>
      <c r="I138"/>
      <c r="J138"/>
      <c r="K138"/>
      <c r="L138"/>
      <c r="M138"/>
    </row>
    <row r="139" spans="2:13" ht="14.5">
      <c r="B139" s="90" t="s">
        <v>1261</v>
      </c>
      <c r="C139" s="95" t="s">
        <v>1883</v>
      </c>
      <c r="D139" s="95"/>
      <c r="E139" s="95"/>
      <c r="F139" s="95" t="s">
        <v>1263</v>
      </c>
      <c r="G139" s="95"/>
      <c r="H139"/>
      <c r="I139"/>
      <c r="J139"/>
      <c r="K139"/>
      <c r="L139"/>
      <c r="M139"/>
    </row>
    <row r="140" spans="2:13" ht="14.5">
      <c r="B140" s="89">
        <v>1</v>
      </c>
      <c r="C140" s="97" t="s">
        <v>1337</v>
      </c>
      <c r="D140" s="97"/>
      <c r="E140" s="97"/>
      <c r="F140" s="97" t="s">
        <v>1284</v>
      </c>
      <c r="G140" s="97"/>
      <c r="H140"/>
      <c r="I140"/>
      <c r="J140"/>
      <c r="K140"/>
      <c r="L140"/>
      <c r="M140"/>
    </row>
    <row r="141" spans="2:13" ht="14.5">
      <c r="B141" s="89">
        <v>2</v>
      </c>
      <c r="C141" s="97" t="s">
        <v>1338</v>
      </c>
      <c r="D141" s="97"/>
      <c r="E141" s="97"/>
      <c r="F141" s="97" t="s">
        <v>1284</v>
      </c>
      <c r="G141" s="97"/>
      <c r="H141"/>
      <c r="I141"/>
      <c r="J141"/>
      <c r="K141"/>
      <c r="L141"/>
      <c r="M141"/>
    </row>
    <row r="142" spans="2:13" ht="14.5">
      <c r="B142" s="89">
        <v>3</v>
      </c>
      <c r="C142" s="97" t="s">
        <v>1339</v>
      </c>
      <c r="D142" s="97"/>
      <c r="E142" s="97"/>
      <c r="F142" s="97" t="s">
        <v>1284</v>
      </c>
      <c r="G142" s="97"/>
      <c r="H142"/>
      <c r="I142"/>
      <c r="J142"/>
      <c r="K142"/>
      <c r="L142"/>
      <c r="M142"/>
    </row>
    <row r="143" spans="2:13" ht="14.5">
      <c r="B143" s="89">
        <v>4</v>
      </c>
      <c r="C143" s="97" t="s">
        <v>1340</v>
      </c>
      <c r="D143" s="97"/>
      <c r="E143" s="97"/>
      <c r="F143" s="97" t="s">
        <v>1284</v>
      </c>
      <c r="G143" s="97"/>
      <c r="H143"/>
      <c r="I143"/>
      <c r="J143"/>
      <c r="K143"/>
      <c r="L143"/>
      <c r="M143"/>
    </row>
    <row r="144" spans="2:13" ht="14.5">
      <c r="B144" s="89">
        <v>5</v>
      </c>
      <c r="C144" s="97" t="s">
        <v>1341</v>
      </c>
      <c r="D144" s="97"/>
      <c r="E144" s="97"/>
      <c r="F144" s="97" t="s">
        <v>1284</v>
      </c>
      <c r="G144" s="97"/>
      <c r="H144"/>
      <c r="I144"/>
      <c r="J144"/>
      <c r="K144"/>
      <c r="L144"/>
      <c r="M144"/>
    </row>
    <row r="145" spans="2:13" ht="14.5">
      <c r="B145" s="89">
        <v>6</v>
      </c>
      <c r="C145" s="97" t="s">
        <v>1342</v>
      </c>
      <c r="D145" s="97"/>
      <c r="E145" s="97"/>
      <c r="F145" s="97" t="s">
        <v>1284</v>
      </c>
      <c r="G145" s="97"/>
      <c r="H145"/>
      <c r="I145"/>
      <c r="J145"/>
      <c r="K145"/>
      <c r="L145"/>
      <c r="M145"/>
    </row>
    <row r="146" spans="2:13" ht="14.5">
      <c r="B146" s="89">
        <v>7</v>
      </c>
      <c r="C146" s="97" t="s">
        <v>1343</v>
      </c>
      <c r="D146" s="97"/>
      <c r="E146" s="97"/>
      <c r="F146" s="97" t="s">
        <v>1284</v>
      </c>
      <c r="G146" s="97"/>
      <c r="H146"/>
      <c r="I146"/>
      <c r="J146"/>
      <c r="K146"/>
      <c r="L146"/>
      <c r="M146"/>
    </row>
    <row r="147" spans="2:13" ht="14.5">
      <c r="B147" s="89">
        <v>8</v>
      </c>
      <c r="C147" s="97" t="s">
        <v>1344</v>
      </c>
      <c r="D147" s="97"/>
      <c r="E147" s="97"/>
      <c r="F147" s="97" t="s">
        <v>1284</v>
      </c>
      <c r="G147" s="97"/>
      <c r="H147"/>
      <c r="I147"/>
      <c r="J147"/>
      <c r="K147"/>
      <c r="L147"/>
      <c r="M147"/>
    </row>
    <row r="148" spans="2:13">
      <c r="G148"/>
      <c r="H148"/>
      <c r="I148"/>
      <c r="J148"/>
      <c r="K148"/>
      <c r="L148"/>
      <c r="M148"/>
    </row>
    <row r="149" spans="2:13">
      <c r="G149"/>
      <c r="H149"/>
      <c r="I149"/>
      <c r="J149"/>
      <c r="K149"/>
      <c r="L149"/>
      <c r="M149"/>
    </row>
    <row r="150" spans="2:13">
      <c r="G150"/>
      <c r="H150"/>
      <c r="I150"/>
      <c r="J150"/>
      <c r="K150"/>
      <c r="L150"/>
      <c r="M150"/>
    </row>
    <row r="151" spans="2:13">
      <c r="G151"/>
      <c r="H151"/>
      <c r="I151"/>
      <c r="J151"/>
      <c r="K151"/>
      <c r="L151"/>
      <c r="M151"/>
    </row>
    <row r="152" spans="2:13">
      <c r="G152"/>
      <c r="H152"/>
      <c r="I152"/>
      <c r="J152"/>
      <c r="K152"/>
      <c r="L152"/>
      <c r="M152"/>
    </row>
    <row r="153" spans="2:13">
      <c r="G153"/>
      <c r="H153"/>
      <c r="I153"/>
      <c r="J153"/>
      <c r="K153"/>
      <c r="L153"/>
      <c r="M153"/>
    </row>
    <row r="154" spans="2:13">
      <c r="G154"/>
      <c r="H154"/>
      <c r="I154"/>
      <c r="J154"/>
      <c r="K154"/>
      <c r="L154"/>
      <c r="M154"/>
    </row>
    <row r="155" spans="2:13">
      <c r="G155"/>
      <c r="H155"/>
      <c r="I155"/>
      <c r="J155"/>
      <c r="K155"/>
      <c r="L155"/>
      <c r="M155"/>
    </row>
    <row r="156" spans="2:13">
      <c r="G156"/>
      <c r="H156"/>
      <c r="I156"/>
      <c r="J156"/>
      <c r="K156"/>
      <c r="L156"/>
      <c r="M156"/>
    </row>
    <row r="157" spans="2:13">
      <c r="G157"/>
      <c r="H157"/>
      <c r="I157"/>
      <c r="J157"/>
      <c r="K157"/>
      <c r="L157"/>
      <c r="M157"/>
    </row>
    <row r="158" spans="2:13">
      <c r="G158"/>
      <c r="H158"/>
      <c r="I158"/>
      <c r="J158"/>
      <c r="K158"/>
      <c r="L158"/>
      <c r="M158"/>
    </row>
    <row r="159" spans="2:13">
      <c r="G159"/>
      <c r="H159"/>
      <c r="I159"/>
      <c r="J159"/>
      <c r="K159"/>
      <c r="L159"/>
      <c r="M159"/>
    </row>
    <row r="160" spans="2:13">
      <c r="G160"/>
      <c r="H160"/>
      <c r="I160"/>
      <c r="J160"/>
      <c r="K160"/>
      <c r="L160"/>
      <c r="M160"/>
    </row>
    <row r="161" spans="7:13">
      <c r="G161"/>
      <c r="H161"/>
      <c r="I161"/>
      <c r="J161"/>
      <c r="K161"/>
      <c r="L161"/>
      <c r="M161"/>
    </row>
    <row r="162" spans="7:13">
      <c r="G162"/>
      <c r="H162"/>
      <c r="I162"/>
      <c r="J162"/>
      <c r="K162"/>
      <c r="L162"/>
      <c r="M162"/>
    </row>
    <row r="163" spans="7:13">
      <c r="G163"/>
      <c r="H163"/>
      <c r="I163"/>
      <c r="J163"/>
      <c r="K163"/>
      <c r="L163"/>
      <c r="M163"/>
    </row>
    <row r="164" spans="7:13">
      <c r="G164"/>
      <c r="H164"/>
      <c r="I164"/>
      <c r="J164"/>
      <c r="K164"/>
      <c r="L164"/>
      <c r="M164"/>
    </row>
    <row r="165" spans="7:13">
      <c r="G165"/>
      <c r="H165"/>
      <c r="I165"/>
      <c r="J165"/>
      <c r="K165"/>
      <c r="L165"/>
      <c r="M165"/>
    </row>
    <row r="166" spans="7:13">
      <c r="G166"/>
      <c r="H166"/>
      <c r="I166"/>
      <c r="J166"/>
      <c r="K166"/>
      <c r="L166"/>
      <c r="M166"/>
    </row>
    <row r="167" spans="7:13">
      <c r="G167"/>
      <c r="H167"/>
      <c r="I167"/>
      <c r="J167"/>
      <c r="K167"/>
      <c r="L167"/>
      <c r="M167"/>
    </row>
    <row r="168" spans="7:13">
      <c r="G168"/>
      <c r="H168"/>
      <c r="I168"/>
      <c r="J168"/>
      <c r="K168"/>
      <c r="L168"/>
      <c r="M168"/>
    </row>
    <row r="169" spans="7:13">
      <c r="G169"/>
      <c r="H169"/>
      <c r="I169"/>
      <c r="J169"/>
      <c r="K169"/>
      <c r="L169"/>
      <c r="M169"/>
    </row>
    <row r="170" spans="7:13">
      <c r="G170"/>
      <c r="H170"/>
      <c r="I170"/>
      <c r="J170"/>
      <c r="K170"/>
      <c r="L170"/>
      <c r="M170"/>
    </row>
    <row r="171" spans="7:13">
      <c r="G171"/>
      <c r="H171"/>
      <c r="I171"/>
      <c r="J171"/>
      <c r="K171"/>
      <c r="L171"/>
      <c r="M171"/>
    </row>
    <row r="172" spans="7:13">
      <c r="G172"/>
      <c r="H172"/>
      <c r="I172"/>
      <c r="J172"/>
      <c r="K172"/>
      <c r="L172"/>
      <c r="M172"/>
    </row>
    <row r="173" spans="7:13">
      <c r="G173"/>
      <c r="H173"/>
      <c r="I173"/>
      <c r="J173"/>
      <c r="K173"/>
      <c r="L173"/>
      <c r="M173"/>
    </row>
    <row r="174" spans="7:13">
      <c r="G174"/>
      <c r="H174"/>
      <c r="I174"/>
      <c r="J174"/>
      <c r="K174"/>
      <c r="L174"/>
      <c r="M174"/>
    </row>
    <row r="175" spans="7:13">
      <c r="G175"/>
      <c r="H175"/>
      <c r="I175"/>
      <c r="J175"/>
      <c r="K175"/>
      <c r="L175"/>
      <c r="M175"/>
    </row>
    <row r="176" spans="7:13">
      <c r="G176"/>
      <c r="H176"/>
      <c r="I176"/>
      <c r="J176"/>
      <c r="K176"/>
      <c r="L176"/>
      <c r="M176"/>
    </row>
    <row r="177" spans="7:13">
      <c r="G177"/>
      <c r="H177"/>
      <c r="I177"/>
      <c r="J177"/>
      <c r="K177"/>
      <c r="L177"/>
      <c r="M177"/>
    </row>
    <row r="178" spans="7:13">
      <c r="G178"/>
      <c r="H178"/>
      <c r="I178"/>
      <c r="J178"/>
      <c r="K178"/>
      <c r="L178"/>
      <c r="M178"/>
    </row>
    <row r="179" spans="7:13">
      <c r="G179"/>
      <c r="H179"/>
      <c r="I179"/>
      <c r="J179"/>
      <c r="K179"/>
      <c r="L179"/>
      <c r="M179"/>
    </row>
    <row r="180" spans="7:13">
      <c r="G180"/>
      <c r="H180"/>
      <c r="I180"/>
      <c r="J180"/>
      <c r="K180"/>
      <c r="L180"/>
      <c r="M180"/>
    </row>
    <row r="181" spans="7:13">
      <c r="G181"/>
      <c r="H181"/>
      <c r="I181"/>
      <c r="J181"/>
      <c r="K181"/>
      <c r="L181"/>
      <c r="M181"/>
    </row>
    <row r="182" spans="7:13">
      <c r="G182"/>
      <c r="H182"/>
      <c r="I182"/>
      <c r="J182"/>
      <c r="K182"/>
      <c r="L182"/>
      <c r="M182"/>
    </row>
    <row r="183" spans="7:13">
      <c r="G183"/>
      <c r="H183"/>
      <c r="I183"/>
      <c r="J183"/>
      <c r="K183"/>
      <c r="L183"/>
      <c r="M183"/>
    </row>
    <row r="184" spans="7:13">
      <c r="G184"/>
      <c r="H184"/>
      <c r="I184"/>
      <c r="J184"/>
      <c r="K184"/>
      <c r="L184"/>
      <c r="M184"/>
    </row>
    <row r="185" spans="7:13">
      <c r="G185"/>
      <c r="H185"/>
      <c r="I185"/>
      <c r="J185"/>
      <c r="K185"/>
      <c r="L185"/>
      <c r="M185"/>
    </row>
    <row r="186" spans="7:13">
      <c r="G186"/>
      <c r="H186"/>
      <c r="I186"/>
      <c r="J186"/>
      <c r="K186"/>
      <c r="L186"/>
      <c r="M186"/>
    </row>
    <row r="187" spans="7:13">
      <c r="G187"/>
      <c r="H187"/>
      <c r="I187"/>
      <c r="J187"/>
      <c r="K187"/>
      <c r="L187"/>
      <c r="M187"/>
    </row>
    <row r="188" spans="7:13">
      <c r="G188"/>
      <c r="H188"/>
      <c r="I188"/>
      <c r="J188"/>
      <c r="K188"/>
      <c r="L188"/>
      <c r="M188"/>
    </row>
    <row r="189" spans="7:13">
      <c r="G189"/>
      <c r="H189"/>
      <c r="I189"/>
      <c r="J189"/>
      <c r="K189"/>
      <c r="L189"/>
      <c r="M189"/>
    </row>
    <row r="190" spans="7:13">
      <c r="G190"/>
      <c r="H190"/>
      <c r="I190"/>
      <c r="J190"/>
      <c r="K190"/>
      <c r="L190"/>
      <c r="M190"/>
    </row>
    <row r="191" spans="7:13">
      <c r="G191"/>
      <c r="H191"/>
      <c r="I191"/>
      <c r="J191"/>
      <c r="K191"/>
      <c r="L191"/>
      <c r="M191"/>
    </row>
    <row r="192" spans="7:13">
      <c r="G192"/>
      <c r="H192"/>
      <c r="I192"/>
      <c r="J192"/>
      <c r="K192"/>
      <c r="L192"/>
      <c r="M192"/>
    </row>
    <row r="193" spans="7:13">
      <c r="G193"/>
      <c r="H193"/>
      <c r="I193"/>
      <c r="J193"/>
      <c r="K193"/>
      <c r="L193"/>
      <c r="M193"/>
    </row>
    <row r="194" spans="7:13">
      <c r="G194"/>
      <c r="H194"/>
      <c r="I194"/>
      <c r="J194"/>
      <c r="K194"/>
      <c r="L194"/>
      <c r="M194"/>
    </row>
    <row r="195" spans="7:13">
      <c r="G195"/>
      <c r="H195"/>
      <c r="I195"/>
      <c r="J195"/>
      <c r="K195"/>
      <c r="L195"/>
      <c r="M195"/>
    </row>
    <row r="196" spans="7:13">
      <c r="G196"/>
      <c r="H196"/>
      <c r="I196"/>
      <c r="J196"/>
      <c r="K196"/>
      <c r="L196"/>
      <c r="M196"/>
    </row>
    <row r="197" spans="7:13">
      <c r="G197"/>
      <c r="H197"/>
      <c r="I197"/>
      <c r="J197"/>
      <c r="K197"/>
      <c r="L197"/>
      <c r="M197"/>
    </row>
    <row r="198" spans="7:13">
      <c r="G198"/>
      <c r="H198"/>
      <c r="I198"/>
      <c r="J198"/>
      <c r="K198"/>
      <c r="L198"/>
      <c r="M198"/>
    </row>
    <row r="199" spans="7:13">
      <c r="G199"/>
      <c r="H199"/>
      <c r="I199"/>
      <c r="J199"/>
      <c r="K199"/>
      <c r="L199"/>
      <c r="M199"/>
    </row>
    <row r="200" spans="7:13">
      <c r="G200"/>
      <c r="H200"/>
      <c r="I200"/>
      <c r="J200"/>
      <c r="K200"/>
      <c r="L200"/>
      <c r="M200"/>
    </row>
    <row r="201" spans="7:13">
      <c r="G201"/>
      <c r="H201"/>
      <c r="I201"/>
      <c r="J201"/>
      <c r="K201"/>
      <c r="L201"/>
      <c r="M201"/>
    </row>
    <row r="202" spans="7:13">
      <c r="G202"/>
      <c r="H202"/>
      <c r="I202"/>
      <c r="J202"/>
      <c r="K202"/>
      <c r="L202"/>
      <c r="M202"/>
    </row>
    <row r="203" spans="7:13">
      <c r="G203"/>
      <c r="H203"/>
      <c r="I203"/>
      <c r="J203"/>
      <c r="K203"/>
      <c r="L203"/>
      <c r="M203"/>
    </row>
    <row r="204" spans="7:13">
      <c r="G204"/>
      <c r="H204"/>
      <c r="I204"/>
      <c r="J204"/>
      <c r="K204"/>
      <c r="L204"/>
      <c r="M204"/>
    </row>
    <row r="205" spans="7:13">
      <c r="G205"/>
      <c r="H205"/>
      <c r="I205"/>
      <c r="J205"/>
      <c r="K205"/>
      <c r="L205"/>
      <c r="M205"/>
    </row>
    <row r="206" spans="7:13">
      <c r="G206"/>
      <c r="H206"/>
      <c r="I206"/>
      <c r="J206"/>
      <c r="K206"/>
      <c r="L206"/>
      <c r="M206"/>
    </row>
    <row r="207" spans="7:13">
      <c r="G207"/>
      <c r="H207"/>
      <c r="I207"/>
      <c r="J207"/>
      <c r="K207"/>
      <c r="L207"/>
      <c r="M207"/>
    </row>
    <row r="208" spans="7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96">
    <mergeCell ref="C146:E146"/>
    <mergeCell ref="F146:G146"/>
    <mergeCell ref="C147:E147"/>
    <mergeCell ref="F147:G147"/>
    <mergeCell ref="C143:E143"/>
    <mergeCell ref="F143:G143"/>
    <mergeCell ref="C144:E144"/>
    <mergeCell ref="F144:G144"/>
    <mergeCell ref="C145:E145"/>
    <mergeCell ref="F145:G145"/>
    <mergeCell ref="C140:E140"/>
    <mergeCell ref="F140:G140"/>
    <mergeCell ref="C141:E141"/>
    <mergeCell ref="F141:G141"/>
    <mergeCell ref="C142:E142"/>
    <mergeCell ref="F142:G142"/>
    <mergeCell ref="C135:E135"/>
    <mergeCell ref="F135:G135"/>
    <mergeCell ref="B138:G138"/>
    <mergeCell ref="C139:E139"/>
    <mergeCell ref="F139:G139"/>
    <mergeCell ref="C132:E132"/>
    <mergeCell ref="F132:G132"/>
    <mergeCell ref="C133:E133"/>
    <mergeCell ref="F133:G133"/>
    <mergeCell ref="C134:E134"/>
    <mergeCell ref="F134:G134"/>
    <mergeCell ref="C129:E129"/>
    <mergeCell ref="F129:G129"/>
    <mergeCell ref="C130:E130"/>
    <mergeCell ref="F130:G130"/>
    <mergeCell ref="C131:E131"/>
    <mergeCell ref="F131:G131"/>
    <mergeCell ref="B126:G126"/>
    <mergeCell ref="C127:E127"/>
    <mergeCell ref="F127:G127"/>
    <mergeCell ref="C128:E128"/>
    <mergeCell ref="F128:G128"/>
    <mergeCell ref="C121:E121"/>
    <mergeCell ref="F121:G121"/>
    <mergeCell ref="C122:E122"/>
    <mergeCell ref="F122:G122"/>
    <mergeCell ref="C123:E123"/>
    <mergeCell ref="F123:G123"/>
    <mergeCell ref="C118:E118"/>
    <mergeCell ref="F118:G118"/>
    <mergeCell ref="C119:E119"/>
    <mergeCell ref="F119:G119"/>
    <mergeCell ref="C120:E120"/>
    <mergeCell ref="F120:G120"/>
    <mergeCell ref="C115:E115"/>
    <mergeCell ref="F115:G115"/>
    <mergeCell ref="C116:E116"/>
    <mergeCell ref="F116:G116"/>
    <mergeCell ref="C117:E117"/>
    <mergeCell ref="F117:G117"/>
    <mergeCell ref="C110:E110"/>
    <mergeCell ref="F110:G110"/>
    <mergeCell ref="C111:E111"/>
    <mergeCell ref="F111:G111"/>
    <mergeCell ref="B114:G114"/>
    <mergeCell ref="C107:E107"/>
    <mergeCell ref="F107:G107"/>
    <mergeCell ref="C108:E108"/>
    <mergeCell ref="F108:G108"/>
    <mergeCell ref="C109:E109"/>
    <mergeCell ref="F109:G109"/>
    <mergeCell ref="C104:E104"/>
    <mergeCell ref="F104:G104"/>
    <mergeCell ref="C105:E105"/>
    <mergeCell ref="F105:G105"/>
    <mergeCell ref="C106:E106"/>
    <mergeCell ref="F106:G106"/>
    <mergeCell ref="C99:E99"/>
    <mergeCell ref="F99:G99"/>
    <mergeCell ref="B102:G102"/>
    <mergeCell ref="C103:E103"/>
    <mergeCell ref="F103:G103"/>
    <mergeCell ref="C96:E96"/>
    <mergeCell ref="F96:G96"/>
    <mergeCell ref="C97:E97"/>
    <mergeCell ref="F97:G97"/>
    <mergeCell ref="C98:E98"/>
    <mergeCell ref="F98:G98"/>
    <mergeCell ref="C93:E93"/>
    <mergeCell ref="F93:G93"/>
    <mergeCell ref="C94:E94"/>
    <mergeCell ref="F94:G94"/>
    <mergeCell ref="C95:E95"/>
    <mergeCell ref="F95:G95"/>
    <mergeCell ref="A1:C1"/>
    <mergeCell ref="B90:G90"/>
    <mergeCell ref="C91:E91"/>
    <mergeCell ref="F91:G91"/>
    <mergeCell ref="C92:E92"/>
    <mergeCell ref="F92:G9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2176-1258-4998-A550-FF0A4220F454}">
  <dimension ref="A1:M800"/>
  <sheetViews>
    <sheetView rightToLeft="1" workbookViewId="0">
      <pane ySplit="3" topLeftCell="A106" activePane="bottomLeft" state="frozen"/>
      <selection pane="bottomLeft" activeCell="F80" sqref="C80:G88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6.08203125" style="44" bestFit="1" customWidth="1"/>
    <col min="5" max="5" width="33.3320312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529</v>
      </c>
      <c r="B1" s="91"/>
      <c r="C1" s="91"/>
      <c r="D1" s="47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7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41" t="s">
        <v>85</v>
      </c>
      <c r="E3" s="47"/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40</v>
      </c>
      <c r="E4" s="47"/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833</v>
      </c>
      <c r="C5" s="43">
        <v>1</v>
      </c>
      <c r="D5" s="43" t="s">
        <v>33</v>
      </c>
      <c r="E5" s="47"/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2</v>
      </c>
      <c r="D6" s="43" t="s">
        <v>16</v>
      </c>
      <c r="E6" s="47"/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834</v>
      </c>
      <c r="C7" s="43">
        <v>1</v>
      </c>
      <c r="D7" s="43" t="s">
        <v>26</v>
      </c>
      <c r="E7" s="47"/>
      <c r="G7"/>
      <c r="H7"/>
      <c r="I7"/>
      <c r="J7"/>
      <c r="K7"/>
      <c r="L7"/>
      <c r="M7"/>
    </row>
    <row r="8" spans="1:13" ht="14" customHeight="1">
      <c r="A8" s="42">
        <v>2</v>
      </c>
      <c r="B8" s="43" t="s">
        <v>832</v>
      </c>
      <c r="C8" s="43">
        <v>1</v>
      </c>
      <c r="D8" s="43" t="s">
        <v>12</v>
      </c>
      <c r="E8" s="47"/>
      <c r="G8"/>
      <c r="H8"/>
      <c r="I8"/>
      <c r="J8"/>
      <c r="K8"/>
      <c r="L8"/>
      <c r="M8"/>
    </row>
    <row r="9" spans="1:13" ht="14" customHeight="1">
      <c r="A9" s="42">
        <v>2</v>
      </c>
      <c r="B9" s="43" t="s">
        <v>832</v>
      </c>
      <c r="C9" s="43">
        <v>2</v>
      </c>
      <c r="D9" s="43" t="s">
        <v>10</v>
      </c>
      <c r="E9" s="47"/>
      <c r="G9"/>
      <c r="H9"/>
      <c r="I9"/>
      <c r="J9"/>
      <c r="K9"/>
      <c r="L9"/>
      <c r="M9"/>
    </row>
    <row r="10" spans="1:13" ht="14" customHeight="1">
      <c r="A10" s="42">
        <v>2</v>
      </c>
      <c r="B10" s="43" t="s">
        <v>833</v>
      </c>
      <c r="C10" s="43">
        <v>1</v>
      </c>
      <c r="D10" s="43" t="s">
        <v>36</v>
      </c>
      <c r="E10" s="47"/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834</v>
      </c>
      <c r="C11" s="43">
        <v>1</v>
      </c>
      <c r="D11" s="43" t="s">
        <v>22</v>
      </c>
      <c r="E11" s="47"/>
      <c r="G11"/>
      <c r="H11"/>
      <c r="I11"/>
      <c r="J11"/>
      <c r="K11"/>
      <c r="L11"/>
      <c r="M11"/>
    </row>
    <row r="12" spans="1:13" ht="14" customHeight="1">
      <c r="A12" s="42">
        <v>3</v>
      </c>
      <c r="B12" s="43" t="s">
        <v>832</v>
      </c>
      <c r="C12" s="43">
        <v>1</v>
      </c>
      <c r="D12" s="43" t="s">
        <v>441</v>
      </c>
      <c r="E12" s="47"/>
      <c r="G12"/>
      <c r="H12"/>
      <c r="I12"/>
      <c r="J12"/>
      <c r="K12"/>
      <c r="L12"/>
      <c r="M12"/>
    </row>
    <row r="13" spans="1:13" ht="14" customHeight="1">
      <c r="A13" s="42">
        <v>3</v>
      </c>
      <c r="B13" s="43" t="s">
        <v>833</v>
      </c>
      <c r="C13" s="43">
        <v>1</v>
      </c>
      <c r="D13" s="43" t="s">
        <v>7</v>
      </c>
      <c r="E13" s="47"/>
      <c r="G13"/>
      <c r="H13"/>
      <c r="I13"/>
      <c r="J13"/>
      <c r="K13"/>
      <c r="L13"/>
      <c r="M13"/>
    </row>
    <row r="14" spans="1:13" ht="14" customHeight="1">
      <c r="A14" s="42">
        <v>3</v>
      </c>
      <c r="B14" s="43" t="s">
        <v>833</v>
      </c>
      <c r="C14" s="43">
        <v>2</v>
      </c>
      <c r="D14" s="43" t="s">
        <v>19</v>
      </c>
      <c r="E14" s="47"/>
      <c r="G14"/>
      <c r="H14"/>
      <c r="I14"/>
      <c r="J14"/>
      <c r="K14"/>
      <c r="L14"/>
      <c r="M14"/>
    </row>
    <row r="15" spans="1:13" ht="14" customHeight="1">
      <c r="A15" s="42">
        <v>3</v>
      </c>
      <c r="B15" s="43" t="s">
        <v>834</v>
      </c>
      <c r="C15" s="43">
        <v>1</v>
      </c>
      <c r="D15" s="43" t="s">
        <v>29</v>
      </c>
      <c r="E15" s="47"/>
      <c r="G15"/>
      <c r="H15"/>
      <c r="I15"/>
      <c r="J15"/>
      <c r="K15"/>
      <c r="L15"/>
      <c r="M15"/>
    </row>
    <row r="16" spans="1:13" ht="14" customHeight="1">
      <c r="A16" s="42">
        <v>4</v>
      </c>
      <c r="B16" s="43" t="s">
        <v>832</v>
      </c>
      <c r="C16" s="43">
        <v>1</v>
      </c>
      <c r="D16" s="43" t="s">
        <v>25</v>
      </c>
      <c r="E16" s="47"/>
      <c r="G16"/>
      <c r="H16"/>
      <c r="I16"/>
      <c r="J16"/>
      <c r="K16"/>
      <c r="L16"/>
      <c r="M16"/>
    </row>
    <row r="17" spans="1:13" ht="14" customHeight="1">
      <c r="A17" s="42">
        <v>4</v>
      </c>
      <c r="B17" s="43" t="s">
        <v>833</v>
      </c>
      <c r="C17" s="43">
        <v>1</v>
      </c>
      <c r="D17" s="43" t="s">
        <v>724</v>
      </c>
      <c r="E17" s="47"/>
      <c r="G17"/>
      <c r="H17"/>
      <c r="I17"/>
      <c r="J17"/>
      <c r="K17"/>
      <c r="L17"/>
      <c r="M17"/>
    </row>
    <row r="18" spans="1:13" ht="14" customHeight="1">
      <c r="A18" s="42">
        <v>4</v>
      </c>
      <c r="B18" s="43" t="s">
        <v>834</v>
      </c>
      <c r="C18" s="43">
        <v>1</v>
      </c>
      <c r="D18" s="43" t="s">
        <v>17</v>
      </c>
      <c r="E18" s="47"/>
      <c r="G18"/>
      <c r="H18"/>
      <c r="I18"/>
      <c r="J18"/>
      <c r="K18"/>
      <c r="L18"/>
      <c r="M18"/>
    </row>
    <row r="19" spans="1:13" ht="14" customHeight="1">
      <c r="A19" s="42">
        <v>4</v>
      </c>
      <c r="B19" s="43" t="s">
        <v>834</v>
      </c>
      <c r="C19" s="43">
        <v>2</v>
      </c>
      <c r="D19" s="43" t="s">
        <v>453</v>
      </c>
      <c r="E19" s="47"/>
      <c r="G19"/>
      <c r="H19"/>
      <c r="I19"/>
      <c r="J19"/>
      <c r="K19"/>
      <c r="L19"/>
      <c r="M19"/>
    </row>
    <row r="20" spans="1:13" ht="14" customHeight="1">
      <c r="A20" s="42">
        <v>5</v>
      </c>
      <c r="B20" s="43" t="s">
        <v>832</v>
      </c>
      <c r="C20" s="43">
        <v>1</v>
      </c>
      <c r="D20" s="43" t="s">
        <v>464</v>
      </c>
      <c r="E20" s="47"/>
      <c r="G20"/>
      <c r="H20"/>
      <c r="I20"/>
      <c r="J20"/>
      <c r="K20"/>
      <c r="L20"/>
      <c r="M20"/>
    </row>
    <row r="21" spans="1:13" ht="14" customHeight="1">
      <c r="A21" s="42">
        <v>5</v>
      </c>
      <c r="B21" s="43" t="s">
        <v>833</v>
      </c>
      <c r="C21" s="43">
        <v>1</v>
      </c>
      <c r="D21" s="43" t="s">
        <v>378</v>
      </c>
      <c r="E21" s="47"/>
      <c r="G21"/>
      <c r="H21"/>
      <c r="I21"/>
      <c r="J21"/>
      <c r="K21"/>
      <c r="L21"/>
      <c r="M21"/>
    </row>
    <row r="22" spans="1:13" ht="14" customHeight="1">
      <c r="A22" s="42">
        <v>5</v>
      </c>
      <c r="B22" s="43" t="s">
        <v>833</v>
      </c>
      <c r="C22" s="43">
        <v>2</v>
      </c>
      <c r="D22" s="43" t="s">
        <v>379</v>
      </c>
      <c r="E22" s="47"/>
      <c r="G22"/>
      <c r="H22"/>
      <c r="I22"/>
      <c r="J22"/>
      <c r="K22"/>
      <c r="L22"/>
      <c r="M22"/>
    </row>
    <row r="23" spans="1:13" ht="14" customHeight="1">
      <c r="A23" s="42">
        <v>5</v>
      </c>
      <c r="B23" s="43" t="s">
        <v>834</v>
      </c>
      <c r="C23" s="43">
        <v>1</v>
      </c>
      <c r="D23" s="43" t="s">
        <v>15</v>
      </c>
      <c r="E23" s="47"/>
      <c r="G23"/>
      <c r="H23"/>
      <c r="I23"/>
      <c r="J23"/>
      <c r="K23"/>
      <c r="L23"/>
      <c r="M23"/>
    </row>
    <row r="24" spans="1:13" ht="14" customHeight="1">
      <c r="A24" s="42">
        <v>6</v>
      </c>
      <c r="B24" s="43" t="s">
        <v>832</v>
      </c>
      <c r="C24" s="43">
        <v>1</v>
      </c>
      <c r="D24" s="43" t="s">
        <v>20</v>
      </c>
      <c r="E24" s="47"/>
      <c r="G24"/>
      <c r="H24"/>
      <c r="I24"/>
      <c r="J24"/>
      <c r="K24"/>
      <c r="L24"/>
      <c r="M24"/>
    </row>
    <row r="25" spans="1:13" ht="14" customHeight="1">
      <c r="A25" s="42">
        <v>6</v>
      </c>
      <c r="B25" s="43" t="s">
        <v>832</v>
      </c>
      <c r="C25" s="43">
        <v>2</v>
      </c>
      <c r="D25" s="43" t="s">
        <v>388</v>
      </c>
      <c r="E25" s="47"/>
      <c r="G25"/>
      <c r="H25"/>
      <c r="I25"/>
      <c r="J25"/>
      <c r="K25"/>
      <c r="L25"/>
      <c r="M25"/>
    </row>
    <row r="26" spans="1:13" ht="14" customHeight="1">
      <c r="A26" s="42">
        <v>6</v>
      </c>
      <c r="B26" s="43" t="s">
        <v>833</v>
      </c>
      <c r="C26" s="43">
        <v>1</v>
      </c>
      <c r="D26" s="43" t="s">
        <v>389</v>
      </c>
      <c r="E26" s="47"/>
      <c r="G26"/>
      <c r="H26"/>
      <c r="I26"/>
      <c r="J26"/>
      <c r="K26"/>
      <c r="L26"/>
      <c r="M26"/>
    </row>
    <row r="27" spans="1:13" ht="14" customHeight="1">
      <c r="A27" s="42">
        <v>6</v>
      </c>
      <c r="B27" s="43" t="s">
        <v>834</v>
      </c>
      <c r="C27" s="43">
        <v>1</v>
      </c>
      <c r="D27" s="43" t="s">
        <v>390</v>
      </c>
      <c r="E27" s="47"/>
      <c r="G27"/>
      <c r="H27"/>
      <c r="I27"/>
      <c r="J27"/>
      <c r="K27"/>
      <c r="L27"/>
      <c r="M27"/>
    </row>
    <row r="28" spans="1:13" ht="14" customHeight="1">
      <c r="A28" s="42">
        <v>7</v>
      </c>
      <c r="B28" s="43" t="s">
        <v>833</v>
      </c>
      <c r="C28" s="43">
        <v>1</v>
      </c>
      <c r="D28" s="43" t="s">
        <v>399</v>
      </c>
      <c r="E28" s="47"/>
      <c r="G28"/>
      <c r="H28"/>
      <c r="I28"/>
      <c r="J28"/>
      <c r="K28"/>
      <c r="L28"/>
      <c r="M28"/>
    </row>
    <row r="29" spans="1:13" ht="14" customHeight="1">
      <c r="A29" s="42">
        <v>7</v>
      </c>
      <c r="B29" s="43" t="s">
        <v>833</v>
      </c>
      <c r="C29" s="43">
        <v>2</v>
      </c>
      <c r="D29" s="43" t="s">
        <v>41</v>
      </c>
      <c r="E29" s="47"/>
      <c r="G29"/>
      <c r="H29"/>
      <c r="I29"/>
      <c r="J29"/>
      <c r="K29"/>
      <c r="L29"/>
      <c r="M29"/>
    </row>
    <row r="30" spans="1:13" ht="14" customHeight="1">
      <c r="A30" s="42">
        <v>7</v>
      </c>
      <c r="B30" s="43" t="s">
        <v>834</v>
      </c>
      <c r="C30" s="43">
        <v>1</v>
      </c>
      <c r="D30" s="43" t="s">
        <v>18</v>
      </c>
      <c r="E30" s="47"/>
      <c r="G30"/>
      <c r="H30"/>
      <c r="I30"/>
      <c r="J30"/>
      <c r="K30"/>
      <c r="L30"/>
      <c r="M30"/>
    </row>
    <row r="31" spans="1:13" ht="14" customHeight="1">
      <c r="A31" s="42">
        <v>7</v>
      </c>
      <c r="B31" s="43" t="s">
        <v>834</v>
      </c>
      <c r="C31" s="43">
        <v>2</v>
      </c>
      <c r="D31" s="43" t="s">
        <v>398</v>
      </c>
      <c r="E31" s="47"/>
      <c r="G31"/>
      <c r="H31"/>
      <c r="I31"/>
      <c r="J31"/>
      <c r="K31"/>
      <c r="L31"/>
      <c r="M31"/>
    </row>
    <row r="32" spans="1:13" ht="14" customHeight="1">
      <c r="A32" s="42">
        <v>8</v>
      </c>
      <c r="B32" s="43" t="s">
        <v>832</v>
      </c>
      <c r="C32" s="43">
        <v>1</v>
      </c>
      <c r="D32" s="43" t="s">
        <v>30</v>
      </c>
      <c r="E32" s="47"/>
      <c r="G32"/>
      <c r="H32"/>
      <c r="I32"/>
      <c r="J32"/>
      <c r="K32"/>
      <c r="L32"/>
      <c r="M32"/>
    </row>
    <row r="33" spans="1:13" ht="14" customHeight="1">
      <c r="A33" s="42">
        <v>8</v>
      </c>
      <c r="B33" s="43" t="s">
        <v>833</v>
      </c>
      <c r="C33" s="43">
        <v>1</v>
      </c>
      <c r="D33" s="43" t="s">
        <v>8</v>
      </c>
      <c r="E33" s="47"/>
      <c r="G33"/>
      <c r="H33"/>
      <c r="I33"/>
      <c r="J33"/>
      <c r="K33"/>
      <c r="L33"/>
      <c r="M33"/>
    </row>
    <row r="34" spans="1:13" ht="14" customHeight="1">
      <c r="A34" s="42">
        <v>8</v>
      </c>
      <c r="B34" s="43" t="s">
        <v>834</v>
      </c>
      <c r="C34" s="43">
        <v>1</v>
      </c>
      <c r="D34" s="43" t="s">
        <v>408</v>
      </c>
      <c r="E34" s="47"/>
      <c r="G34"/>
      <c r="H34"/>
      <c r="I34"/>
      <c r="J34"/>
      <c r="K34"/>
      <c r="L34"/>
      <c r="M34"/>
    </row>
    <row r="35" spans="1:13" ht="14" customHeight="1">
      <c r="A35" s="42">
        <v>8</v>
      </c>
      <c r="B35" s="43" t="s">
        <v>834</v>
      </c>
      <c r="C35" s="43">
        <v>2</v>
      </c>
      <c r="D35" s="43" t="s">
        <v>37</v>
      </c>
      <c r="E35" s="47"/>
      <c r="G35"/>
      <c r="H35"/>
      <c r="I35"/>
      <c r="J35"/>
      <c r="K35"/>
      <c r="L35"/>
      <c r="M35"/>
    </row>
    <row r="36" spans="1:13" ht="14" customHeight="1">
      <c r="A36" s="42">
        <v>9</v>
      </c>
      <c r="B36" s="43" t="s">
        <v>832</v>
      </c>
      <c r="C36" s="43">
        <v>1</v>
      </c>
      <c r="D36" s="43" t="s">
        <v>11</v>
      </c>
      <c r="E36" s="47"/>
      <c r="G36"/>
      <c r="H36"/>
      <c r="I36"/>
      <c r="J36"/>
      <c r="K36"/>
      <c r="L36"/>
      <c r="M36"/>
    </row>
    <row r="37" spans="1:13" ht="14" customHeight="1">
      <c r="A37" s="42">
        <v>9</v>
      </c>
      <c r="B37" s="43" t="s">
        <v>833</v>
      </c>
      <c r="C37" s="43">
        <v>1</v>
      </c>
      <c r="D37" s="43" t="s">
        <v>35</v>
      </c>
      <c r="E37" s="47"/>
      <c r="G37"/>
      <c r="H37"/>
      <c r="I37"/>
      <c r="J37"/>
      <c r="K37"/>
      <c r="L37"/>
      <c r="M37"/>
    </row>
    <row r="38" spans="1:13" ht="14" customHeight="1">
      <c r="A38" s="42">
        <v>9</v>
      </c>
      <c r="B38" s="43" t="s">
        <v>834</v>
      </c>
      <c r="C38" s="43">
        <v>1</v>
      </c>
      <c r="D38" s="43" t="s">
        <v>34</v>
      </c>
      <c r="E38" s="47"/>
      <c r="G38"/>
      <c r="H38"/>
      <c r="I38"/>
      <c r="J38"/>
      <c r="K38"/>
      <c r="L38"/>
      <c r="M38"/>
    </row>
    <row r="39" spans="1:13" ht="14" customHeight="1">
      <c r="A39" s="42">
        <v>9</v>
      </c>
      <c r="B39" s="43" t="s">
        <v>834</v>
      </c>
      <c r="C39" s="43">
        <v>2</v>
      </c>
      <c r="D39" s="43" t="s">
        <v>23</v>
      </c>
      <c r="E39" s="47"/>
      <c r="G39"/>
      <c r="H39"/>
      <c r="I39"/>
      <c r="J39"/>
      <c r="K39"/>
      <c r="L39"/>
      <c r="M39"/>
    </row>
    <row r="40" spans="1:13" ht="14" customHeight="1">
      <c r="A40" s="42">
        <v>10</v>
      </c>
      <c r="B40" s="43" t="s">
        <v>832</v>
      </c>
      <c r="C40" s="43">
        <v>1</v>
      </c>
      <c r="D40" s="43" t="s">
        <v>568</v>
      </c>
      <c r="E40" s="47"/>
      <c r="G40"/>
      <c r="H40"/>
      <c r="I40"/>
      <c r="J40"/>
      <c r="K40"/>
      <c r="L40"/>
      <c r="M40"/>
    </row>
    <row r="41" spans="1:13" ht="14" customHeight="1">
      <c r="A41" s="42">
        <v>10</v>
      </c>
      <c r="B41" s="43" t="s">
        <v>832</v>
      </c>
      <c r="C41" s="43">
        <v>2</v>
      </c>
      <c r="D41" s="43" t="s">
        <v>572</v>
      </c>
      <c r="E41" s="47"/>
      <c r="G41"/>
      <c r="H41"/>
      <c r="I41"/>
      <c r="J41"/>
      <c r="K41"/>
      <c r="L41"/>
      <c r="M41"/>
    </row>
    <row r="42" spans="1:13" ht="14" customHeight="1">
      <c r="A42" s="42">
        <v>10</v>
      </c>
      <c r="B42" s="43" t="s">
        <v>833</v>
      </c>
      <c r="C42" s="43">
        <v>1</v>
      </c>
      <c r="D42" s="43" t="s">
        <v>565</v>
      </c>
      <c r="E42" s="47"/>
      <c r="G42"/>
      <c r="H42"/>
      <c r="I42"/>
      <c r="J42"/>
      <c r="K42"/>
      <c r="L42"/>
      <c r="M42"/>
    </row>
    <row r="43" spans="1:13" ht="14" customHeight="1">
      <c r="A43" s="42">
        <v>10</v>
      </c>
      <c r="B43" s="43" t="s">
        <v>834</v>
      </c>
      <c r="C43" s="43">
        <v>1</v>
      </c>
      <c r="D43" s="43" t="s">
        <v>576</v>
      </c>
      <c r="E43" s="47"/>
      <c r="G43"/>
      <c r="H43"/>
      <c r="I43"/>
      <c r="J43"/>
      <c r="K43"/>
      <c r="L43"/>
      <c r="M43"/>
    </row>
    <row r="44" spans="1:13" ht="14" customHeight="1">
      <c r="A44" s="42">
        <v>11</v>
      </c>
      <c r="B44" s="43" t="s">
        <v>832</v>
      </c>
      <c r="C44" s="43">
        <v>1</v>
      </c>
      <c r="D44" s="43" t="s">
        <v>481</v>
      </c>
      <c r="E44" s="47"/>
      <c r="G44"/>
      <c r="H44"/>
      <c r="I44"/>
      <c r="J44"/>
      <c r="K44"/>
      <c r="L44"/>
      <c r="M44"/>
    </row>
    <row r="45" spans="1:13" ht="14" customHeight="1">
      <c r="A45" s="42">
        <v>11</v>
      </c>
      <c r="B45" s="43" t="s">
        <v>833</v>
      </c>
      <c r="C45" s="43">
        <v>1</v>
      </c>
      <c r="D45" s="43" t="s">
        <v>569</v>
      </c>
      <c r="E45" s="47"/>
      <c r="G45"/>
      <c r="H45"/>
      <c r="I45"/>
      <c r="J45"/>
      <c r="K45"/>
      <c r="L45"/>
      <c r="M45"/>
    </row>
    <row r="46" spans="1:13" ht="14" customHeight="1">
      <c r="A46" s="42">
        <v>11</v>
      </c>
      <c r="B46" s="43" t="s">
        <v>834</v>
      </c>
      <c r="C46" s="43">
        <v>1</v>
      </c>
      <c r="D46" s="43" t="s">
        <v>562</v>
      </c>
      <c r="E46" s="47"/>
      <c r="G46"/>
      <c r="H46"/>
      <c r="I46"/>
      <c r="J46"/>
      <c r="K46"/>
      <c r="L46"/>
      <c r="M46"/>
    </row>
    <row r="47" spans="1:13" ht="14" customHeight="1">
      <c r="A47" s="42">
        <v>11</v>
      </c>
      <c r="B47" s="43" t="s">
        <v>834</v>
      </c>
      <c r="C47" s="43">
        <v>2</v>
      </c>
      <c r="D47" s="43" t="s">
        <v>560</v>
      </c>
      <c r="E47" s="47"/>
      <c r="G47"/>
      <c r="H47"/>
      <c r="I47"/>
      <c r="J47"/>
      <c r="K47"/>
      <c r="L47"/>
      <c r="M47"/>
    </row>
    <row r="48" spans="1:13" ht="14" customHeight="1">
      <c r="A48" s="42">
        <v>12</v>
      </c>
      <c r="B48" s="43" t="s">
        <v>832</v>
      </c>
      <c r="C48" s="43">
        <v>1</v>
      </c>
      <c r="D48" s="43" t="s">
        <v>604</v>
      </c>
      <c r="E48" s="47"/>
      <c r="G48"/>
      <c r="H48"/>
      <c r="I48"/>
      <c r="J48"/>
      <c r="K48"/>
      <c r="L48"/>
      <c r="M48"/>
    </row>
    <row r="49" spans="1:13" ht="14" customHeight="1">
      <c r="A49" s="42">
        <v>12</v>
      </c>
      <c r="B49" s="43" t="s">
        <v>832</v>
      </c>
      <c r="C49" s="43">
        <v>2</v>
      </c>
      <c r="D49" s="43" t="s">
        <v>566</v>
      </c>
      <c r="E49" s="47"/>
      <c r="G49"/>
      <c r="H49"/>
      <c r="I49"/>
      <c r="J49"/>
      <c r="K49"/>
      <c r="L49"/>
      <c r="M49"/>
    </row>
    <row r="50" spans="1:13" ht="14" customHeight="1">
      <c r="A50" s="42">
        <v>12</v>
      </c>
      <c r="B50" s="43" t="s">
        <v>833</v>
      </c>
      <c r="C50" s="43">
        <v>1</v>
      </c>
      <c r="D50" s="43" t="s">
        <v>573</v>
      </c>
      <c r="E50" s="47"/>
      <c r="G50"/>
      <c r="H50"/>
      <c r="I50"/>
      <c r="J50"/>
      <c r="K50"/>
      <c r="L50"/>
      <c r="M50"/>
    </row>
    <row r="51" spans="1:13" ht="14" customHeight="1">
      <c r="A51" s="42">
        <v>12</v>
      </c>
      <c r="B51" s="43" t="s">
        <v>834</v>
      </c>
      <c r="C51" s="43">
        <v>1</v>
      </c>
      <c r="D51" s="43" t="s">
        <v>42</v>
      </c>
      <c r="E51" s="47"/>
      <c r="G51"/>
      <c r="H51"/>
      <c r="I51"/>
      <c r="J51"/>
      <c r="K51"/>
      <c r="L51"/>
      <c r="M51"/>
    </row>
    <row r="52" spans="1:13" ht="14" customHeight="1">
      <c r="A52" s="42">
        <v>13</v>
      </c>
      <c r="B52" s="43" t="s">
        <v>832</v>
      </c>
      <c r="C52" s="43">
        <v>1</v>
      </c>
      <c r="D52" s="43" t="s">
        <v>28</v>
      </c>
      <c r="E52" s="47"/>
      <c r="G52"/>
      <c r="H52"/>
      <c r="I52"/>
      <c r="J52"/>
      <c r="K52"/>
      <c r="L52"/>
      <c r="M52"/>
    </row>
    <row r="53" spans="1:13" ht="14" customHeight="1">
      <c r="A53" s="42">
        <v>13</v>
      </c>
      <c r="B53" s="43" t="s">
        <v>833</v>
      </c>
      <c r="C53" s="43">
        <v>1</v>
      </c>
      <c r="D53" s="43" t="s">
        <v>571</v>
      </c>
      <c r="E53" s="47"/>
      <c r="G53"/>
      <c r="H53"/>
      <c r="I53"/>
      <c r="J53"/>
      <c r="K53"/>
      <c r="L53"/>
      <c r="M53"/>
    </row>
    <row r="54" spans="1:13" ht="14" customHeight="1">
      <c r="A54" s="42">
        <v>13</v>
      </c>
      <c r="B54" s="43" t="s">
        <v>834</v>
      </c>
      <c r="C54" s="43">
        <v>1</v>
      </c>
      <c r="D54" s="43" t="s">
        <v>605</v>
      </c>
      <c r="E54" s="47"/>
      <c r="G54"/>
      <c r="H54"/>
      <c r="I54"/>
      <c r="J54"/>
      <c r="K54"/>
      <c r="L54"/>
      <c r="M54"/>
    </row>
    <row r="55" spans="1:13" ht="14" customHeight="1">
      <c r="A55" s="42">
        <v>13</v>
      </c>
      <c r="B55" s="43" t="s">
        <v>834</v>
      </c>
      <c r="C55" s="43">
        <v>2</v>
      </c>
      <c r="D55" s="43" t="s">
        <v>38</v>
      </c>
      <c r="E55" s="47"/>
      <c r="G55"/>
      <c r="H55"/>
      <c r="I55"/>
      <c r="J55"/>
      <c r="K55"/>
      <c r="L55"/>
      <c r="M55"/>
    </row>
    <row r="56" spans="1:13" ht="14" customHeight="1">
      <c r="A56" s="42">
        <v>14</v>
      </c>
      <c r="B56" s="43" t="s">
        <v>832</v>
      </c>
      <c r="C56" s="43">
        <v>1</v>
      </c>
      <c r="D56" s="43" t="s">
        <v>24</v>
      </c>
      <c r="E56" s="47"/>
      <c r="G56"/>
      <c r="H56"/>
      <c r="I56"/>
      <c r="J56"/>
      <c r="K56"/>
      <c r="L56"/>
      <c r="M56"/>
    </row>
    <row r="57" spans="1:13" ht="14" customHeight="1">
      <c r="A57" s="42">
        <v>14</v>
      </c>
      <c r="B57" s="43" t="s">
        <v>833</v>
      </c>
      <c r="C57" s="43">
        <v>1</v>
      </c>
      <c r="D57" s="43" t="s">
        <v>39</v>
      </c>
      <c r="E57" s="47"/>
      <c r="G57"/>
      <c r="H57"/>
      <c r="I57"/>
      <c r="J57"/>
      <c r="K57"/>
      <c r="L57"/>
      <c r="M57"/>
    </row>
    <row r="58" spans="1:13" ht="14" customHeight="1">
      <c r="A58" s="42">
        <v>14</v>
      </c>
      <c r="B58" s="43" t="s">
        <v>834</v>
      </c>
      <c r="C58" s="43">
        <v>1</v>
      </c>
      <c r="D58" s="43" t="s">
        <v>32</v>
      </c>
      <c r="E58" s="47"/>
      <c r="G58"/>
      <c r="H58"/>
      <c r="I58"/>
      <c r="J58"/>
      <c r="K58"/>
      <c r="L58"/>
      <c r="M58"/>
    </row>
    <row r="59" spans="1:13" ht="14" customHeight="1">
      <c r="A59" s="42">
        <v>14</v>
      </c>
      <c r="B59" s="43" t="s">
        <v>834</v>
      </c>
      <c r="C59" s="43">
        <v>2</v>
      </c>
      <c r="D59" s="43" t="s">
        <v>563</v>
      </c>
      <c r="E59" s="47"/>
      <c r="G59"/>
      <c r="H59"/>
      <c r="I59"/>
      <c r="J59"/>
      <c r="K59"/>
      <c r="L59"/>
      <c r="M59"/>
    </row>
    <row r="60" spans="1:13" ht="14" customHeight="1">
      <c r="A60" s="42">
        <v>15</v>
      </c>
      <c r="B60" s="43" t="s">
        <v>832</v>
      </c>
      <c r="C60" s="43">
        <v>1</v>
      </c>
      <c r="D60" s="43" t="s">
        <v>31</v>
      </c>
      <c r="E60" s="47"/>
      <c r="G60"/>
      <c r="H60"/>
      <c r="I60"/>
      <c r="J60"/>
      <c r="K60"/>
      <c r="L60"/>
      <c r="M60"/>
    </row>
    <row r="61" spans="1:13" ht="14" customHeight="1">
      <c r="A61" s="42">
        <v>15</v>
      </c>
      <c r="B61" s="43" t="s">
        <v>832</v>
      </c>
      <c r="C61" s="43">
        <v>2</v>
      </c>
      <c r="D61" s="43" t="s">
        <v>9</v>
      </c>
      <c r="E61" s="47"/>
      <c r="G61"/>
      <c r="H61"/>
      <c r="I61"/>
      <c r="J61"/>
      <c r="K61"/>
      <c r="L61"/>
      <c r="M61"/>
    </row>
    <row r="62" spans="1:13" ht="14" customHeight="1">
      <c r="A62" s="42">
        <v>15</v>
      </c>
      <c r="B62" s="43" t="s">
        <v>833</v>
      </c>
      <c r="C62" s="43">
        <v>1</v>
      </c>
      <c r="D62" s="43" t="s">
        <v>559</v>
      </c>
      <c r="E62" s="47"/>
      <c r="G62"/>
      <c r="H62"/>
      <c r="I62"/>
      <c r="J62"/>
      <c r="K62"/>
      <c r="L62"/>
      <c r="M62"/>
    </row>
    <row r="63" spans="1:13" ht="14" customHeight="1">
      <c r="A63" s="42">
        <v>15</v>
      </c>
      <c r="B63" s="43" t="s">
        <v>834</v>
      </c>
      <c r="C63" s="43">
        <v>1</v>
      </c>
      <c r="D63" s="43" t="s">
        <v>27</v>
      </c>
      <c r="E63" s="47"/>
      <c r="G63"/>
      <c r="H63"/>
      <c r="I63"/>
      <c r="J63"/>
      <c r="K63"/>
      <c r="L63"/>
      <c r="M63"/>
    </row>
    <row r="64" spans="1:13" ht="14" customHeight="1">
      <c r="A64" s="42">
        <v>16</v>
      </c>
      <c r="B64" s="43" t="s">
        <v>832</v>
      </c>
      <c r="C64" s="43">
        <v>1</v>
      </c>
      <c r="D64" s="43" t="s">
        <v>13</v>
      </c>
      <c r="E64" s="47"/>
      <c r="G64"/>
      <c r="H64"/>
      <c r="I64"/>
      <c r="J64"/>
      <c r="K64"/>
      <c r="L64"/>
      <c r="M64"/>
    </row>
    <row r="65" spans="1:13" ht="14" customHeight="1">
      <c r="A65" s="42">
        <v>16</v>
      </c>
      <c r="B65" s="43" t="s">
        <v>832</v>
      </c>
      <c r="C65" s="43">
        <v>2</v>
      </c>
      <c r="D65" s="43" t="s">
        <v>567</v>
      </c>
      <c r="E65" s="47"/>
      <c r="G65"/>
      <c r="H65"/>
      <c r="I65"/>
      <c r="J65"/>
      <c r="K65"/>
      <c r="L65"/>
      <c r="M65"/>
    </row>
    <row r="66" spans="1:13" ht="14" customHeight="1">
      <c r="A66" s="42">
        <v>16</v>
      </c>
      <c r="B66" s="43" t="s">
        <v>833</v>
      </c>
      <c r="C66" s="43">
        <v>1</v>
      </c>
      <c r="D66" s="43" t="s">
        <v>21</v>
      </c>
      <c r="E66" s="47"/>
      <c r="G66"/>
      <c r="H66"/>
      <c r="I66"/>
      <c r="J66"/>
      <c r="K66"/>
      <c r="L66"/>
      <c r="M66"/>
    </row>
    <row r="67" spans="1:13" ht="14" customHeight="1">
      <c r="A67" s="42">
        <v>16</v>
      </c>
      <c r="B67" s="43" t="s">
        <v>834</v>
      </c>
      <c r="C67" s="43">
        <v>1</v>
      </c>
      <c r="D67" s="43" t="s">
        <v>575</v>
      </c>
      <c r="E67" s="47"/>
      <c r="G67"/>
      <c r="H67"/>
      <c r="I67"/>
      <c r="J67"/>
      <c r="K67"/>
      <c r="L67"/>
      <c r="M67"/>
    </row>
    <row r="68" spans="1:13" ht="14" customHeight="1">
      <c r="A68" s="42">
        <v>17</v>
      </c>
      <c r="B68" s="43" t="s">
        <v>832</v>
      </c>
      <c r="C68" s="43">
        <v>1</v>
      </c>
      <c r="D68" s="43" t="s">
        <v>577</v>
      </c>
      <c r="E68" s="47"/>
      <c r="G68"/>
      <c r="H68"/>
      <c r="I68"/>
      <c r="J68"/>
      <c r="K68"/>
      <c r="L68"/>
      <c r="M68"/>
    </row>
    <row r="69" spans="1:13" ht="14" customHeight="1">
      <c r="A69" s="42">
        <v>17</v>
      </c>
      <c r="B69" s="43" t="s">
        <v>832</v>
      </c>
      <c r="C69" s="43">
        <v>2</v>
      </c>
      <c r="D69" s="43" t="s">
        <v>581</v>
      </c>
      <c r="E69" s="47"/>
      <c r="G69"/>
      <c r="H69"/>
      <c r="I69"/>
      <c r="J69"/>
      <c r="K69"/>
      <c r="L69"/>
      <c r="M69"/>
    </row>
    <row r="70" spans="1:13" ht="14" customHeight="1">
      <c r="A70" s="42">
        <v>17</v>
      </c>
      <c r="B70" s="43" t="s">
        <v>833</v>
      </c>
      <c r="C70" s="43">
        <v>1</v>
      </c>
      <c r="D70" s="43" t="s">
        <v>14</v>
      </c>
      <c r="E70" s="47"/>
      <c r="G70"/>
      <c r="H70"/>
      <c r="I70"/>
      <c r="J70"/>
      <c r="K70"/>
      <c r="L70"/>
      <c r="M70"/>
    </row>
    <row r="71" spans="1:13" ht="14" customHeight="1">
      <c r="A71" s="42">
        <v>17</v>
      </c>
      <c r="B71" s="43" t="s">
        <v>834</v>
      </c>
      <c r="C71" s="43">
        <v>1</v>
      </c>
      <c r="D71" s="43" t="s">
        <v>564</v>
      </c>
      <c r="E71" s="47"/>
      <c r="G71"/>
      <c r="H71"/>
      <c r="I71"/>
      <c r="J71"/>
      <c r="K71"/>
      <c r="L71"/>
      <c r="M71"/>
    </row>
    <row r="72" spans="1:13" ht="14" customHeight="1">
      <c r="A72" s="42">
        <v>18</v>
      </c>
      <c r="B72" s="43" t="s">
        <v>832</v>
      </c>
      <c r="C72" s="43">
        <v>1</v>
      </c>
      <c r="D72" s="43" t="s">
        <v>561</v>
      </c>
      <c r="E72" s="47"/>
      <c r="G72"/>
      <c r="H72"/>
      <c r="I72"/>
      <c r="J72"/>
      <c r="K72"/>
      <c r="L72"/>
      <c r="M72"/>
    </row>
    <row r="73" spans="1:13" ht="14" customHeight="1">
      <c r="A73" s="42">
        <v>18</v>
      </c>
      <c r="B73" s="43" t="s">
        <v>833</v>
      </c>
      <c r="C73" s="43">
        <v>1</v>
      </c>
      <c r="D73" s="43" t="s">
        <v>570</v>
      </c>
      <c r="E73" s="47"/>
      <c r="G73"/>
      <c r="H73"/>
      <c r="I73"/>
      <c r="J73"/>
      <c r="K73"/>
      <c r="L73"/>
      <c r="M73"/>
    </row>
    <row r="74" spans="1:13" ht="14" customHeight="1">
      <c r="A74" s="42">
        <v>18</v>
      </c>
      <c r="B74" s="43" t="s">
        <v>833</v>
      </c>
      <c r="C74" s="43">
        <v>2</v>
      </c>
      <c r="D74" s="43" t="s">
        <v>583</v>
      </c>
      <c r="E74" s="47"/>
      <c r="G74"/>
      <c r="H74"/>
      <c r="I74"/>
      <c r="J74"/>
      <c r="K74"/>
      <c r="L74"/>
      <c r="M74"/>
    </row>
    <row r="75" spans="1:13" ht="14" customHeight="1">
      <c r="A75" s="42">
        <v>18</v>
      </c>
      <c r="B75" s="43" t="s">
        <v>834</v>
      </c>
      <c r="C75" s="43">
        <v>1</v>
      </c>
      <c r="D75" s="43" t="s">
        <v>574</v>
      </c>
      <c r="E75" s="47"/>
      <c r="G75"/>
      <c r="H75"/>
      <c r="I75"/>
      <c r="J75"/>
      <c r="K75"/>
      <c r="L75"/>
      <c r="M75"/>
    </row>
    <row r="76" spans="1:13" ht="14" customHeight="1">
      <c r="A76" s="47"/>
      <c r="B76" s="47"/>
      <c r="C76" s="47"/>
      <c r="D76" s="47"/>
      <c r="E76" s="47"/>
      <c r="G76"/>
      <c r="H76"/>
      <c r="I76"/>
      <c r="J76"/>
      <c r="K76"/>
      <c r="L76"/>
      <c r="M76"/>
    </row>
    <row r="77" spans="1:13" ht="14" customHeight="1">
      <c r="A77" s="47"/>
      <c r="B77" s="47"/>
      <c r="C77" s="47"/>
      <c r="D77" s="47"/>
      <c r="E77" s="47"/>
      <c r="G77"/>
      <c r="H77"/>
      <c r="I77"/>
      <c r="J77"/>
      <c r="K77"/>
      <c r="L77"/>
      <c r="M77"/>
    </row>
    <row r="78" spans="1:13" ht="14" customHeight="1">
      <c r="B78" s="109" t="s">
        <v>1372</v>
      </c>
      <c r="C78" s="109"/>
      <c r="D78" s="109"/>
      <c r="E78" s="109"/>
      <c r="F78" s="109"/>
      <c r="G78" s="109"/>
      <c r="H78"/>
      <c r="I78"/>
      <c r="J78"/>
      <c r="K78"/>
      <c r="L78"/>
      <c r="M78"/>
    </row>
    <row r="79" spans="1:13" ht="14" customHeight="1">
      <c r="B79" s="90" t="s">
        <v>1261</v>
      </c>
      <c r="C79" s="95" t="s">
        <v>1885</v>
      </c>
      <c r="D79" s="95"/>
      <c r="E79" s="95"/>
      <c r="F79" s="95" t="s">
        <v>1263</v>
      </c>
      <c r="G79" s="95"/>
      <c r="H79"/>
      <c r="I79"/>
      <c r="J79"/>
      <c r="K79"/>
      <c r="L79"/>
      <c r="M79"/>
    </row>
    <row r="80" spans="1:13" ht="14" customHeight="1">
      <c r="B80" s="89">
        <v>1</v>
      </c>
      <c r="C80" s="97" t="s">
        <v>1373</v>
      </c>
      <c r="D80" s="97"/>
      <c r="E80" s="97"/>
      <c r="F80" s="97" t="s">
        <v>1266</v>
      </c>
      <c r="G80" s="97"/>
      <c r="H80"/>
      <c r="I80"/>
      <c r="J80"/>
      <c r="K80"/>
      <c r="L80"/>
      <c r="M80"/>
    </row>
    <row r="81" spans="2:13" ht="14" customHeight="1">
      <c r="B81" s="89">
        <v>2</v>
      </c>
      <c r="C81" s="97" t="s">
        <v>1374</v>
      </c>
      <c r="D81" s="97"/>
      <c r="E81" s="97"/>
      <c r="F81" s="97" t="s">
        <v>1271</v>
      </c>
      <c r="G81" s="97"/>
      <c r="H81"/>
      <c r="I81"/>
      <c r="J81"/>
      <c r="K81"/>
      <c r="L81"/>
      <c r="M81"/>
    </row>
    <row r="82" spans="2:13" ht="14" customHeight="1">
      <c r="B82" s="89">
        <v>3</v>
      </c>
      <c r="C82" s="97" t="s">
        <v>1375</v>
      </c>
      <c r="D82" s="97"/>
      <c r="E82" s="97"/>
      <c r="F82" s="97" t="s">
        <v>1271</v>
      </c>
      <c r="G82" s="97"/>
      <c r="H82"/>
      <c r="I82"/>
      <c r="J82"/>
      <c r="K82"/>
      <c r="L82"/>
      <c r="M82"/>
    </row>
    <row r="83" spans="2:13" ht="14" customHeight="1">
      <c r="B83" s="89">
        <v>4</v>
      </c>
      <c r="C83" s="97" t="s">
        <v>1376</v>
      </c>
      <c r="D83" s="97"/>
      <c r="E83" s="97"/>
      <c r="F83" s="97" t="s">
        <v>1271</v>
      </c>
      <c r="G83" s="97"/>
      <c r="H83"/>
      <c r="I83"/>
      <c r="J83"/>
      <c r="K83"/>
      <c r="L83"/>
      <c r="M83"/>
    </row>
    <row r="84" spans="2:13" ht="14" customHeight="1">
      <c r="B84" s="89">
        <v>5</v>
      </c>
      <c r="C84" s="97" t="s">
        <v>1377</v>
      </c>
      <c r="D84" s="97"/>
      <c r="E84" s="97"/>
      <c r="F84" s="97" t="s">
        <v>1271</v>
      </c>
      <c r="G84" s="97"/>
      <c r="H84"/>
      <c r="I84"/>
      <c r="J84"/>
      <c r="K84"/>
      <c r="L84"/>
      <c r="M84"/>
    </row>
    <row r="85" spans="2:13" ht="14.5">
      <c r="B85" s="89">
        <v>6</v>
      </c>
      <c r="C85" s="97" t="s">
        <v>1378</v>
      </c>
      <c r="D85" s="97"/>
      <c r="E85" s="97"/>
      <c r="F85" s="97" t="s">
        <v>1284</v>
      </c>
      <c r="G85" s="97"/>
      <c r="H85"/>
      <c r="I85"/>
      <c r="J85"/>
      <c r="K85"/>
      <c r="L85"/>
      <c r="M85"/>
    </row>
    <row r="86" spans="2:13" ht="14.5">
      <c r="B86" s="89">
        <v>7</v>
      </c>
      <c r="C86" s="97" t="s">
        <v>1379</v>
      </c>
      <c r="D86" s="97"/>
      <c r="E86" s="97"/>
      <c r="F86" s="97" t="s">
        <v>1284</v>
      </c>
      <c r="G86" s="97"/>
      <c r="H86"/>
      <c r="I86"/>
      <c r="J86"/>
      <c r="K86"/>
      <c r="L86"/>
      <c r="M86"/>
    </row>
    <row r="87" spans="2:13" ht="14.5">
      <c r="B87" s="89">
        <v>8</v>
      </c>
      <c r="C87" s="97" t="s">
        <v>1380</v>
      </c>
      <c r="D87" s="97"/>
      <c r="E87" s="97"/>
      <c r="F87" s="97" t="s">
        <v>1284</v>
      </c>
      <c r="G87" s="97"/>
      <c r="H87"/>
      <c r="I87"/>
      <c r="J87"/>
      <c r="K87"/>
      <c r="L87"/>
      <c r="M87"/>
    </row>
    <row r="88" spans="2:13" ht="14.5">
      <c r="B88" s="89">
        <v>9</v>
      </c>
      <c r="C88" s="97" t="s">
        <v>1381</v>
      </c>
      <c r="D88" s="97"/>
      <c r="E88" s="97"/>
      <c r="F88" s="97" t="s">
        <v>1284</v>
      </c>
      <c r="G88" s="97"/>
      <c r="H88"/>
      <c r="I88"/>
      <c r="J88"/>
      <c r="K88"/>
      <c r="L88"/>
      <c r="M88"/>
    </row>
    <row r="89" spans="2:13">
      <c r="G89"/>
      <c r="H89"/>
      <c r="I89"/>
      <c r="J89"/>
      <c r="K89"/>
      <c r="L89"/>
      <c r="M89"/>
    </row>
    <row r="90" spans="2:13">
      <c r="G90"/>
      <c r="H90"/>
      <c r="I90"/>
      <c r="J90"/>
      <c r="K90"/>
      <c r="L90"/>
      <c r="M90"/>
    </row>
    <row r="91" spans="2:13" ht="15.5">
      <c r="B91" s="109" t="s">
        <v>1382</v>
      </c>
      <c r="C91" s="109"/>
      <c r="D91" s="109"/>
      <c r="E91" s="109"/>
      <c r="F91" s="109"/>
      <c r="G91" s="109"/>
      <c r="H91"/>
      <c r="I91"/>
      <c r="J91"/>
      <c r="K91"/>
      <c r="L91"/>
      <c r="M91"/>
    </row>
    <row r="92" spans="2:13" ht="14.5">
      <c r="B92" s="90" t="s">
        <v>1261</v>
      </c>
      <c r="C92" s="95" t="s">
        <v>1885</v>
      </c>
      <c r="D92" s="95"/>
      <c r="E92" s="95"/>
      <c r="F92" s="95" t="s">
        <v>1263</v>
      </c>
      <c r="G92" s="95"/>
      <c r="H92"/>
      <c r="I92"/>
      <c r="J92"/>
      <c r="K92"/>
      <c r="L92"/>
      <c r="M92"/>
    </row>
    <row r="93" spans="2:13" ht="14.5">
      <c r="B93" s="89">
        <v>1</v>
      </c>
      <c r="C93" s="97" t="s">
        <v>1354</v>
      </c>
      <c r="D93" s="97"/>
      <c r="E93" s="97"/>
      <c r="F93" s="97" t="s">
        <v>1271</v>
      </c>
      <c r="G93" s="97"/>
      <c r="H93"/>
      <c r="I93"/>
      <c r="J93"/>
      <c r="K93"/>
      <c r="L93"/>
      <c r="M93"/>
    </row>
    <row r="94" spans="2:13" ht="14.5">
      <c r="B94" s="89">
        <v>2</v>
      </c>
      <c r="C94" s="97" t="s">
        <v>1355</v>
      </c>
      <c r="D94" s="97"/>
      <c r="E94" s="97"/>
      <c r="F94" s="97" t="s">
        <v>1284</v>
      </c>
      <c r="G94" s="97"/>
      <c r="H94"/>
      <c r="I94"/>
      <c r="J94"/>
      <c r="K94"/>
      <c r="L94"/>
      <c r="M94"/>
    </row>
    <row r="95" spans="2:13" ht="14.5">
      <c r="B95" s="89">
        <v>3</v>
      </c>
      <c r="C95" s="97" t="s">
        <v>1356</v>
      </c>
      <c r="D95" s="97"/>
      <c r="E95" s="97"/>
      <c r="F95" s="97" t="s">
        <v>1284</v>
      </c>
      <c r="G95" s="97"/>
      <c r="H95"/>
      <c r="I95"/>
      <c r="J95"/>
      <c r="K95"/>
      <c r="L95"/>
      <c r="M95"/>
    </row>
    <row r="96" spans="2:13" ht="14.5">
      <c r="B96" s="89">
        <v>4</v>
      </c>
      <c r="C96" s="97" t="s">
        <v>1357</v>
      </c>
      <c r="D96" s="97"/>
      <c r="E96" s="97"/>
      <c r="F96" s="97" t="s">
        <v>1284</v>
      </c>
      <c r="G96" s="97"/>
      <c r="H96"/>
      <c r="I96"/>
      <c r="J96"/>
      <c r="K96"/>
      <c r="L96"/>
      <c r="M96"/>
    </row>
    <row r="97" spans="2:13" ht="14.5">
      <c r="B97" s="89">
        <v>5</v>
      </c>
      <c r="C97" s="97" t="s">
        <v>1358</v>
      </c>
      <c r="D97" s="97"/>
      <c r="E97" s="97"/>
      <c r="F97" s="97" t="s">
        <v>1284</v>
      </c>
      <c r="G97" s="97"/>
      <c r="H97"/>
      <c r="I97"/>
      <c r="J97"/>
      <c r="K97"/>
      <c r="L97"/>
      <c r="M97"/>
    </row>
    <row r="98" spans="2:13" ht="14.5">
      <c r="B98" s="89">
        <v>6</v>
      </c>
      <c r="C98" s="97" t="s">
        <v>1359</v>
      </c>
      <c r="D98" s="97"/>
      <c r="E98" s="97"/>
      <c r="F98" s="97" t="s">
        <v>1284</v>
      </c>
      <c r="G98" s="97"/>
      <c r="H98"/>
      <c r="I98"/>
      <c r="J98"/>
      <c r="K98"/>
      <c r="L98"/>
      <c r="M98"/>
    </row>
    <row r="99" spans="2:13" ht="14.5">
      <c r="B99" s="89">
        <v>7</v>
      </c>
      <c r="C99" s="97" t="s">
        <v>1383</v>
      </c>
      <c r="D99" s="97"/>
      <c r="E99" s="97"/>
      <c r="F99" s="97" t="s">
        <v>1284</v>
      </c>
      <c r="G99" s="97"/>
      <c r="H99"/>
      <c r="I99"/>
      <c r="J99"/>
      <c r="K99"/>
      <c r="L99"/>
      <c r="M99"/>
    </row>
    <row r="100" spans="2:13" ht="14.5">
      <c r="B100" s="89">
        <v>8</v>
      </c>
      <c r="C100" s="97" t="s">
        <v>1360</v>
      </c>
      <c r="D100" s="97"/>
      <c r="E100" s="97"/>
      <c r="F100" s="97" t="s">
        <v>1284</v>
      </c>
      <c r="G100" s="97"/>
      <c r="H100"/>
      <c r="I100"/>
      <c r="J100"/>
      <c r="K100"/>
      <c r="L100"/>
      <c r="M100"/>
    </row>
    <row r="101" spans="2:13" ht="14.5">
      <c r="B101" s="89">
        <v>9</v>
      </c>
      <c r="C101" s="97" t="s">
        <v>1361</v>
      </c>
      <c r="D101" s="97"/>
      <c r="E101" s="97"/>
      <c r="F101" s="97" t="s">
        <v>1284</v>
      </c>
      <c r="G101" s="97"/>
      <c r="H101"/>
      <c r="I101"/>
      <c r="J101"/>
      <c r="K101"/>
      <c r="L101"/>
      <c r="M101"/>
    </row>
    <row r="102" spans="2:13">
      <c r="G102"/>
      <c r="H102"/>
      <c r="I102"/>
      <c r="J102"/>
      <c r="K102"/>
      <c r="L102"/>
      <c r="M102"/>
    </row>
    <row r="103" spans="2:13">
      <c r="G103"/>
      <c r="H103"/>
      <c r="I103"/>
      <c r="J103"/>
      <c r="K103"/>
      <c r="L103"/>
      <c r="M103"/>
    </row>
    <row r="104" spans="2:13" ht="15.5">
      <c r="B104" s="109" t="s">
        <v>1384</v>
      </c>
      <c r="C104" s="109"/>
      <c r="D104" s="109"/>
      <c r="E104" s="109"/>
      <c r="F104" s="109"/>
      <c r="G104" s="109"/>
      <c r="H104"/>
      <c r="I104"/>
      <c r="J104"/>
      <c r="K104"/>
      <c r="L104"/>
      <c r="M104"/>
    </row>
    <row r="105" spans="2:13" ht="14.5">
      <c r="B105" s="90" t="s">
        <v>1261</v>
      </c>
      <c r="C105" s="95" t="s">
        <v>1885</v>
      </c>
      <c r="D105" s="95"/>
      <c r="E105" s="95"/>
      <c r="F105" s="95" t="s">
        <v>1263</v>
      </c>
      <c r="G105" s="95"/>
      <c r="H105"/>
      <c r="I105"/>
      <c r="J105"/>
      <c r="K105"/>
      <c r="L105"/>
      <c r="M105"/>
    </row>
    <row r="106" spans="2:13" ht="14.5">
      <c r="B106" s="89">
        <v>1</v>
      </c>
      <c r="C106" s="97" t="s">
        <v>1373</v>
      </c>
      <c r="D106" s="97"/>
      <c r="E106" s="97"/>
      <c r="F106" s="97" t="s">
        <v>1266</v>
      </c>
      <c r="G106" s="97"/>
      <c r="H106"/>
      <c r="I106"/>
      <c r="J106"/>
      <c r="K106"/>
      <c r="L106"/>
      <c r="M106"/>
    </row>
    <row r="107" spans="2:13" ht="14.5">
      <c r="B107" s="89">
        <v>2</v>
      </c>
      <c r="C107" s="97" t="s">
        <v>1385</v>
      </c>
      <c r="D107" s="97"/>
      <c r="E107" s="97"/>
      <c r="F107" s="97" t="s">
        <v>1271</v>
      </c>
      <c r="G107" s="97"/>
      <c r="H107"/>
      <c r="I107"/>
      <c r="J107"/>
      <c r="K107"/>
      <c r="L107"/>
      <c r="M107"/>
    </row>
    <row r="108" spans="2:13" ht="14.5">
      <c r="B108" s="89">
        <v>3</v>
      </c>
      <c r="C108" s="97" t="s">
        <v>1376</v>
      </c>
      <c r="D108" s="97"/>
      <c r="E108" s="97"/>
      <c r="F108" s="97" t="s">
        <v>1271</v>
      </c>
      <c r="G108" s="97"/>
      <c r="H108"/>
      <c r="I108"/>
      <c r="J108"/>
      <c r="K108"/>
      <c r="L108"/>
      <c r="M108"/>
    </row>
    <row r="109" spans="2:13" ht="14.5">
      <c r="B109" s="89">
        <v>4</v>
      </c>
      <c r="C109" s="97" t="s">
        <v>1377</v>
      </c>
      <c r="D109" s="97"/>
      <c r="E109" s="97"/>
      <c r="F109" s="97" t="s">
        <v>1271</v>
      </c>
      <c r="G109" s="97"/>
      <c r="H109"/>
      <c r="I109"/>
      <c r="J109"/>
      <c r="K109"/>
      <c r="L109"/>
      <c r="M109"/>
    </row>
    <row r="110" spans="2:13" ht="14.5">
      <c r="B110" s="89">
        <v>5</v>
      </c>
      <c r="C110" s="97" t="s">
        <v>1378</v>
      </c>
      <c r="D110" s="97"/>
      <c r="E110" s="97"/>
      <c r="F110" s="97" t="s">
        <v>1284</v>
      </c>
      <c r="G110" s="97"/>
      <c r="H110"/>
      <c r="I110"/>
      <c r="J110"/>
      <c r="K110"/>
      <c r="L110"/>
      <c r="M110"/>
    </row>
    <row r="111" spans="2:13" ht="14.5">
      <c r="B111" s="89">
        <v>6</v>
      </c>
      <c r="C111" s="97" t="s">
        <v>1379</v>
      </c>
      <c r="D111" s="97"/>
      <c r="E111" s="97"/>
      <c r="F111" s="97" t="s">
        <v>1284</v>
      </c>
      <c r="G111" s="97"/>
      <c r="H111"/>
      <c r="I111"/>
      <c r="J111"/>
      <c r="K111"/>
      <c r="L111"/>
      <c r="M111"/>
    </row>
    <row r="112" spans="2:13" ht="14.5">
      <c r="B112" s="89">
        <v>7</v>
      </c>
      <c r="C112" s="97" t="s">
        <v>1380</v>
      </c>
      <c r="D112" s="97"/>
      <c r="E112" s="97"/>
      <c r="F112" s="97" t="s">
        <v>1284</v>
      </c>
      <c r="G112" s="97"/>
      <c r="H112"/>
      <c r="I112"/>
      <c r="J112"/>
      <c r="K112"/>
      <c r="L112"/>
      <c r="M112"/>
    </row>
    <row r="113" spans="2:13" ht="14.5">
      <c r="B113" s="89">
        <v>8</v>
      </c>
      <c r="C113" s="97" t="s">
        <v>1386</v>
      </c>
      <c r="D113" s="97"/>
      <c r="E113" s="97"/>
      <c r="F113" s="97" t="s">
        <v>1284</v>
      </c>
      <c r="G113" s="97"/>
      <c r="H113"/>
      <c r="I113"/>
      <c r="J113"/>
      <c r="K113"/>
      <c r="L113"/>
      <c r="M113"/>
    </row>
    <row r="114" spans="2:13" ht="14.5">
      <c r="B114" s="89">
        <v>9</v>
      </c>
      <c r="C114" s="97" t="s">
        <v>1381</v>
      </c>
      <c r="D114" s="97"/>
      <c r="E114" s="97"/>
      <c r="F114" s="97" t="s">
        <v>1284</v>
      </c>
      <c r="G114" s="97"/>
      <c r="H114"/>
      <c r="I114"/>
      <c r="J114"/>
      <c r="K114"/>
      <c r="L114"/>
      <c r="M114"/>
    </row>
    <row r="115" spans="2:13">
      <c r="G115"/>
      <c r="H115"/>
      <c r="I115"/>
      <c r="J115"/>
      <c r="K115"/>
      <c r="L115"/>
      <c r="M115"/>
    </row>
    <row r="116" spans="2:13">
      <c r="G116"/>
      <c r="H116"/>
      <c r="I116"/>
      <c r="J116"/>
      <c r="K116"/>
      <c r="L116"/>
      <c r="M116"/>
    </row>
    <row r="117" spans="2:13" ht="15.5">
      <c r="B117" s="109" t="s">
        <v>1886</v>
      </c>
      <c r="C117" s="109"/>
      <c r="D117" s="109"/>
      <c r="E117" s="109"/>
      <c r="F117" s="109"/>
      <c r="G117" s="109"/>
      <c r="H117"/>
      <c r="I117"/>
      <c r="J117"/>
      <c r="K117"/>
      <c r="L117"/>
      <c r="M117"/>
    </row>
    <row r="118" spans="2:13" ht="14.5">
      <c r="B118" s="90" t="s">
        <v>1261</v>
      </c>
      <c r="C118" s="95" t="s">
        <v>1885</v>
      </c>
      <c r="D118" s="95"/>
      <c r="E118" s="95"/>
      <c r="F118" s="95" t="s">
        <v>1263</v>
      </c>
      <c r="G118" s="95"/>
      <c r="H118"/>
      <c r="I118"/>
      <c r="J118"/>
      <c r="K118"/>
      <c r="L118"/>
      <c r="M118"/>
    </row>
    <row r="119" spans="2:13" ht="14.5">
      <c r="B119" s="89">
        <v>1</v>
      </c>
      <c r="C119" s="97" t="s">
        <v>1387</v>
      </c>
      <c r="D119" s="97"/>
      <c r="E119" s="97"/>
      <c r="F119" s="97" t="s">
        <v>1266</v>
      </c>
      <c r="G119" s="97"/>
      <c r="H119"/>
      <c r="I119"/>
      <c r="J119"/>
      <c r="K119"/>
      <c r="L119"/>
      <c r="M119"/>
    </row>
    <row r="120" spans="2:13" ht="14.5">
      <c r="B120" s="89">
        <v>2</v>
      </c>
      <c r="C120" s="97" t="s">
        <v>1388</v>
      </c>
      <c r="D120" s="97"/>
      <c r="E120" s="97"/>
      <c r="F120" s="97" t="s">
        <v>1266</v>
      </c>
      <c r="G120" s="97"/>
      <c r="H120"/>
      <c r="I120"/>
      <c r="J120"/>
      <c r="K120"/>
      <c r="L120"/>
      <c r="M120"/>
    </row>
    <row r="121" spans="2:13" ht="14.5">
      <c r="B121" s="89">
        <v>3</v>
      </c>
      <c r="C121" s="97" t="s">
        <v>1389</v>
      </c>
      <c r="D121" s="97"/>
      <c r="E121" s="97"/>
      <c r="F121" s="97" t="s">
        <v>1266</v>
      </c>
      <c r="G121" s="97"/>
      <c r="H121"/>
      <c r="I121"/>
      <c r="J121"/>
      <c r="K121"/>
      <c r="L121"/>
      <c r="M121"/>
    </row>
    <row r="122" spans="2:13" ht="14.5">
      <c r="B122" s="89">
        <v>4</v>
      </c>
      <c r="C122" s="97" t="s">
        <v>1390</v>
      </c>
      <c r="D122" s="97"/>
      <c r="E122" s="97"/>
      <c r="F122" s="97" t="s">
        <v>1266</v>
      </c>
      <c r="G122" s="97"/>
      <c r="H122"/>
      <c r="I122"/>
      <c r="J122"/>
      <c r="K122"/>
      <c r="L122"/>
      <c r="M122"/>
    </row>
    <row r="123" spans="2:13" ht="14.5">
      <c r="B123" s="89">
        <v>5</v>
      </c>
      <c r="C123" s="97" t="s">
        <v>1391</v>
      </c>
      <c r="D123" s="97"/>
      <c r="E123" s="97"/>
      <c r="F123" s="97" t="s">
        <v>1271</v>
      </c>
      <c r="G123" s="97"/>
      <c r="H123"/>
      <c r="I123"/>
      <c r="J123"/>
      <c r="K123"/>
      <c r="L123"/>
      <c r="M123"/>
    </row>
    <row r="124" spans="2:13" ht="14.5">
      <c r="B124" s="89">
        <v>6</v>
      </c>
      <c r="C124" s="97" t="s">
        <v>1392</v>
      </c>
      <c r="D124" s="97"/>
      <c r="E124" s="97"/>
      <c r="F124" s="97" t="s">
        <v>1271</v>
      </c>
      <c r="G124" s="97"/>
      <c r="H124"/>
      <c r="I124"/>
      <c r="J124"/>
      <c r="K124"/>
      <c r="L124"/>
      <c r="M124"/>
    </row>
    <row r="125" spans="2:13" ht="14.5">
      <c r="B125" s="89">
        <v>7</v>
      </c>
      <c r="C125" s="97" t="s">
        <v>1393</v>
      </c>
      <c r="D125" s="97"/>
      <c r="E125" s="97"/>
      <c r="F125" s="97" t="s">
        <v>1271</v>
      </c>
      <c r="G125" s="97"/>
      <c r="H125"/>
      <c r="I125"/>
      <c r="J125"/>
      <c r="K125"/>
      <c r="L125"/>
      <c r="M125"/>
    </row>
    <row r="126" spans="2:13" ht="14.5">
      <c r="B126" s="89">
        <v>8</v>
      </c>
      <c r="C126" s="97" t="s">
        <v>1394</v>
      </c>
      <c r="D126" s="97"/>
      <c r="E126" s="97"/>
      <c r="F126" s="97" t="s">
        <v>1284</v>
      </c>
      <c r="G126" s="97"/>
      <c r="H126"/>
      <c r="I126"/>
      <c r="J126"/>
      <c r="K126"/>
      <c r="L126"/>
      <c r="M126"/>
    </row>
    <row r="127" spans="2:13" ht="14.5">
      <c r="B127" s="89">
        <v>9</v>
      </c>
      <c r="C127" s="97" t="s">
        <v>1395</v>
      </c>
      <c r="D127" s="97"/>
      <c r="E127" s="97"/>
      <c r="F127" s="97" t="s">
        <v>1284</v>
      </c>
      <c r="G127" s="97"/>
      <c r="H127"/>
      <c r="I127"/>
      <c r="J127"/>
      <c r="K127"/>
      <c r="L127"/>
      <c r="M127"/>
    </row>
    <row r="128" spans="2:13">
      <c r="G128"/>
      <c r="H128"/>
      <c r="I128"/>
      <c r="J128"/>
      <c r="K128"/>
      <c r="L128"/>
      <c r="M128"/>
    </row>
    <row r="129" spans="7:13">
      <c r="G129"/>
      <c r="H129"/>
      <c r="I129"/>
      <c r="J129"/>
      <c r="K129"/>
      <c r="L129"/>
      <c r="M129"/>
    </row>
    <row r="130" spans="7:13">
      <c r="G130"/>
      <c r="H130"/>
      <c r="I130"/>
      <c r="J130"/>
      <c r="K130"/>
      <c r="L130"/>
      <c r="M130"/>
    </row>
    <row r="131" spans="7:13">
      <c r="G131"/>
      <c r="H131"/>
      <c r="I131"/>
      <c r="J131"/>
      <c r="K131"/>
      <c r="L131"/>
      <c r="M131"/>
    </row>
    <row r="132" spans="7:13">
      <c r="G132"/>
      <c r="H132"/>
      <c r="I132"/>
      <c r="J132"/>
      <c r="K132"/>
      <c r="L132"/>
      <c r="M132"/>
    </row>
    <row r="133" spans="7:13">
      <c r="G133"/>
      <c r="H133"/>
      <c r="I133"/>
      <c r="J133"/>
      <c r="K133"/>
      <c r="L133"/>
      <c r="M133"/>
    </row>
    <row r="134" spans="7:13">
      <c r="G134"/>
      <c r="H134"/>
      <c r="I134"/>
      <c r="J134"/>
      <c r="K134"/>
      <c r="L134"/>
      <c r="M134"/>
    </row>
    <row r="135" spans="7:13">
      <c r="G135"/>
      <c r="H135"/>
      <c r="I135"/>
      <c r="J135"/>
      <c r="K135"/>
      <c r="L135"/>
      <c r="M135"/>
    </row>
    <row r="136" spans="7:13">
      <c r="G136"/>
      <c r="H136"/>
      <c r="I136"/>
      <c r="J136"/>
      <c r="K136"/>
      <c r="L136"/>
      <c r="M136"/>
    </row>
    <row r="137" spans="7:13">
      <c r="G137"/>
      <c r="H137"/>
      <c r="I137"/>
      <c r="J137"/>
      <c r="K137"/>
      <c r="L137"/>
      <c r="M137"/>
    </row>
    <row r="138" spans="7:13">
      <c r="G138"/>
      <c r="H138"/>
      <c r="I138"/>
      <c r="J138"/>
      <c r="K138"/>
      <c r="L138"/>
      <c r="M138"/>
    </row>
    <row r="139" spans="7:13">
      <c r="G139"/>
      <c r="H139"/>
      <c r="I139"/>
      <c r="J139"/>
      <c r="K139"/>
      <c r="L139"/>
      <c r="M139"/>
    </row>
    <row r="140" spans="7:13">
      <c r="G140"/>
      <c r="H140"/>
      <c r="I140"/>
      <c r="J140"/>
      <c r="K140"/>
      <c r="L140"/>
      <c r="M140"/>
    </row>
    <row r="141" spans="7:13">
      <c r="G141"/>
      <c r="H141"/>
      <c r="I141"/>
      <c r="J141"/>
      <c r="K141"/>
      <c r="L141"/>
      <c r="M141"/>
    </row>
    <row r="142" spans="7:13">
      <c r="G142"/>
      <c r="H142"/>
      <c r="I142"/>
      <c r="J142"/>
      <c r="K142"/>
      <c r="L142"/>
      <c r="M142"/>
    </row>
    <row r="143" spans="7:13">
      <c r="G143"/>
      <c r="H143"/>
      <c r="I143"/>
      <c r="J143"/>
      <c r="K143"/>
      <c r="L143"/>
      <c r="M143"/>
    </row>
    <row r="144" spans="7:13">
      <c r="G144"/>
      <c r="H144"/>
      <c r="I144"/>
      <c r="J144"/>
      <c r="K144"/>
      <c r="L144"/>
      <c r="M144"/>
    </row>
    <row r="145" spans="7:13">
      <c r="G145"/>
      <c r="H145"/>
      <c r="I145"/>
      <c r="J145"/>
      <c r="K145"/>
      <c r="L145"/>
      <c r="M145"/>
    </row>
    <row r="146" spans="7:13">
      <c r="G146"/>
      <c r="H146"/>
      <c r="I146"/>
      <c r="J146"/>
      <c r="K146"/>
      <c r="L146"/>
      <c r="M146"/>
    </row>
    <row r="147" spans="7:13">
      <c r="G147"/>
      <c r="H147"/>
      <c r="I147"/>
      <c r="J147"/>
      <c r="K147"/>
      <c r="L147"/>
      <c r="M147"/>
    </row>
    <row r="148" spans="7:13">
      <c r="G148"/>
      <c r="H148"/>
      <c r="I148"/>
      <c r="J148"/>
      <c r="K148"/>
      <c r="L148"/>
      <c r="M148"/>
    </row>
    <row r="149" spans="7:13">
      <c r="G149"/>
      <c r="H149"/>
      <c r="I149"/>
      <c r="J149"/>
      <c r="K149"/>
      <c r="L149"/>
      <c r="M149"/>
    </row>
    <row r="150" spans="7:13">
      <c r="G150"/>
      <c r="H150"/>
      <c r="I150"/>
      <c r="J150"/>
      <c r="K150"/>
      <c r="L150"/>
      <c r="M150"/>
    </row>
    <row r="151" spans="7:13">
      <c r="G151"/>
      <c r="H151"/>
      <c r="I151"/>
      <c r="J151"/>
      <c r="K151"/>
      <c r="L151"/>
      <c r="M151"/>
    </row>
    <row r="152" spans="7:13">
      <c r="G152"/>
      <c r="H152"/>
      <c r="I152"/>
      <c r="J152"/>
      <c r="K152"/>
      <c r="L152"/>
      <c r="M152"/>
    </row>
    <row r="153" spans="7:13">
      <c r="G153"/>
      <c r="H153"/>
      <c r="I153"/>
      <c r="J153"/>
      <c r="K153"/>
      <c r="L153"/>
      <c r="M153"/>
    </row>
    <row r="154" spans="7:13">
      <c r="G154"/>
      <c r="H154"/>
      <c r="I154"/>
      <c r="J154"/>
      <c r="K154"/>
      <c r="L154"/>
      <c r="M154"/>
    </row>
    <row r="155" spans="7:13">
      <c r="G155"/>
      <c r="H155"/>
      <c r="I155"/>
      <c r="J155"/>
      <c r="K155"/>
      <c r="L155"/>
      <c r="M155"/>
    </row>
    <row r="156" spans="7:13">
      <c r="G156"/>
      <c r="H156"/>
      <c r="I156"/>
      <c r="J156"/>
      <c r="K156"/>
      <c r="L156"/>
      <c r="M156"/>
    </row>
    <row r="157" spans="7:13">
      <c r="G157"/>
      <c r="H157"/>
      <c r="I157"/>
      <c r="J157"/>
      <c r="K157"/>
      <c r="L157"/>
      <c r="M157"/>
    </row>
    <row r="158" spans="7:13">
      <c r="G158"/>
      <c r="H158"/>
      <c r="I158"/>
      <c r="J158"/>
      <c r="K158"/>
      <c r="L158"/>
      <c r="M158"/>
    </row>
    <row r="159" spans="7:13">
      <c r="G159"/>
      <c r="H159"/>
      <c r="I159"/>
      <c r="J159"/>
      <c r="K159"/>
      <c r="L159"/>
      <c r="M159"/>
    </row>
    <row r="160" spans="7:13">
      <c r="G160"/>
      <c r="H160"/>
      <c r="I160"/>
      <c r="J160"/>
      <c r="K160"/>
      <c r="L160"/>
      <c r="M160"/>
    </row>
    <row r="161" spans="7:13">
      <c r="G161"/>
      <c r="H161"/>
      <c r="I161"/>
      <c r="J161"/>
      <c r="K161"/>
      <c r="L161"/>
      <c r="M161"/>
    </row>
    <row r="162" spans="7:13">
      <c r="G162"/>
      <c r="H162"/>
      <c r="I162"/>
      <c r="J162"/>
      <c r="K162"/>
      <c r="L162"/>
      <c r="M162"/>
    </row>
    <row r="163" spans="7:13">
      <c r="G163"/>
      <c r="H163"/>
      <c r="I163"/>
      <c r="J163"/>
      <c r="K163"/>
      <c r="L163"/>
      <c r="M163"/>
    </row>
    <row r="164" spans="7:13">
      <c r="G164"/>
      <c r="H164"/>
      <c r="I164"/>
      <c r="J164"/>
      <c r="K164"/>
      <c r="L164"/>
      <c r="M164"/>
    </row>
    <row r="165" spans="7:13">
      <c r="G165"/>
      <c r="H165"/>
      <c r="I165"/>
      <c r="J165"/>
      <c r="K165"/>
      <c r="L165"/>
      <c r="M165"/>
    </row>
    <row r="166" spans="7:13">
      <c r="G166"/>
      <c r="H166"/>
      <c r="I166"/>
      <c r="J166"/>
      <c r="K166"/>
      <c r="L166"/>
      <c r="M166"/>
    </row>
    <row r="167" spans="7:13">
      <c r="G167"/>
      <c r="H167"/>
      <c r="I167"/>
      <c r="J167"/>
      <c r="K167"/>
      <c r="L167"/>
      <c r="M167"/>
    </row>
    <row r="168" spans="7:13">
      <c r="G168"/>
      <c r="H168"/>
      <c r="I168"/>
      <c r="J168"/>
      <c r="K168"/>
      <c r="L168"/>
      <c r="M168"/>
    </row>
    <row r="169" spans="7:13">
      <c r="G169"/>
      <c r="H169"/>
      <c r="I169"/>
      <c r="J169"/>
      <c r="K169"/>
      <c r="L169"/>
      <c r="M169"/>
    </row>
    <row r="170" spans="7:13">
      <c r="G170"/>
      <c r="H170"/>
      <c r="I170"/>
      <c r="J170"/>
      <c r="K170"/>
      <c r="L170"/>
      <c r="M170"/>
    </row>
    <row r="171" spans="7:13">
      <c r="G171"/>
      <c r="H171"/>
      <c r="I171"/>
      <c r="J171"/>
      <c r="K171"/>
      <c r="L171"/>
      <c r="M171"/>
    </row>
    <row r="172" spans="7:13">
      <c r="G172"/>
      <c r="H172"/>
      <c r="I172"/>
      <c r="J172"/>
      <c r="K172"/>
      <c r="L172"/>
      <c r="M172"/>
    </row>
    <row r="173" spans="7:13">
      <c r="G173"/>
      <c r="H173"/>
      <c r="I173"/>
      <c r="J173"/>
      <c r="K173"/>
      <c r="L173"/>
      <c r="M173"/>
    </row>
    <row r="174" spans="7:13">
      <c r="G174"/>
      <c r="H174"/>
      <c r="I174"/>
      <c r="J174"/>
      <c r="K174"/>
      <c r="L174"/>
      <c r="M174"/>
    </row>
    <row r="175" spans="7:13">
      <c r="G175"/>
      <c r="H175"/>
      <c r="I175"/>
      <c r="J175"/>
      <c r="K175"/>
      <c r="L175"/>
      <c r="M175"/>
    </row>
    <row r="176" spans="7:13">
      <c r="G176"/>
      <c r="H176"/>
      <c r="I176"/>
      <c r="J176"/>
      <c r="K176"/>
      <c r="L176"/>
      <c r="M176"/>
    </row>
    <row r="177" spans="7:13">
      <c r="G177"/>
      <c r="H177"/>
      <c r="I177"/>
      <c r="J177"/>
      <c r="K177"/>
      <c r="L177"/>
      <c r="M177"/>
    </row>
    <row r="178" spans="7:13">
      <c r="G178"/>
      <c r="H178"/>
      <c r="I178"/>
      <c r="J178"/>
      <c r="K178"/>
      <c r="L178"/>
      <c r="M178"/>
    </row>
    <row r="179" spans="7:13">
      <c r="G179"/>
      <c r="H179"/>
      <c r="I179"/>
      <c r="J179"/>
      <c r="K179"/>
      <c r="L179"/>
      <c r="M179"/>
    </row>
    <row r="180" spans="7:13">
      <c r="G180"/>
      <c r="H180"/>
      <c r="I180"/>
      <c r="J180"/>
      <c r="K180"/>
      <c r="L180"/>
      <c r="M180"/>
    </row>
    <row r="181" spans="7:13">
      <c r="G181"/>
      <c r="H181"/>
      <c r="I181"/>
      <c r="J181"/>
      <c r="K181"/>
      <c r="L181"/>
      <c r="M181"/>
    </row>
    <row r="182" spans="7:13">
      <c r="G182"/>
      <c r="H182"/>
      <c r="I182"/>
      <c r="J182"/>
      <c r="K182"/>
      <c r="L182"/>
      <c r="M182"/>
    </row>
    <row r="183" spans="7:13">
      <c r="G183"/>
      <c r="H183"/>
      <c r="I183"/>
      <c r="J183"/>
      <c r="K183"/>
      <c r="L183"/>
      <c r="M183"/>
    </row>
    <row r="184" spans="7:13">
      <c r="G184"/>
      <c r="H184"/>
      <c r="I184"/>
      <c r="J184"/>
      <c r="K184"/>
      <c r="L184"/>
      <c r="M184"/>
    </row>
    <row r="185" spans="7:13">
      <c r="G185"/>
      <c r="H185"/>
      <c r="I185"/>
      <c r="J185"/>
      <c r="K185"/>
      <c r="L185"/>
      <c r="M185"/>
    </row>
    <row r="186" spans="7:13">
      <c r="G186"/>
      <c r="H186"/>
      <c r="I186"/>
      <c r="J186"/>
      <c r="K186"/>
      <c r="L186"/>
      <c r="M186"/>
    </row>
    <row r="187" spans="7:13">
      <c r="G187"/>
      <c r="H187"/>
      <c r="I187"/>
      <c r="J187"/>
      <c r="K187"/>
      <c r="L187"/>
      <c r="M187"/>
    </row>
    <row r="188" spans="7:13">
      <c r="G188"/>
      <c r="H188"/>
      <c r="I188"/>
      <c r="J188"/>
      <c r="K188"/>
      <c r="L188"/>
      <c r="M188"/>
    </row>
    <row r="189" spans="7:13">
      <c r="G189"/>
      <c r="H189"/>
      <c r="I189"/>
      <c r="J189"/>
      <c r="K189"/>
      <c r="L189"/>
      <c r="M189"/>
    </row>
    <row r="190" spans="7:13">
      <c r="G190"/>
      <c r="H190"/>
      <c r="I190"/>
      <c r="J190"/>
      <c r="K190"/>
      <c r="L190"/>
      <c r="M190"/>
    </row>
    <row r="191" spans="7:13">
      <c r="G191"/>
      <c r="H191"/>
      <c r="I191"/>
      <c r="J191"/>
      <c r="K191"/>
      <c r="L191"/>
      <c r="M191"/>
    </row>
    <row r="192" spans="7:13">
      <c r="G192"/>
      <c r="H192"/>
      <c r="I192"/>
      <c r="J192"/>
      <c r="K192"/>
      <c r="L192"/>
      <c r="M192"/>
    </row>
    <row r="193" spans="7:13">
      <c r="G193"/>
      <c r="H193"/>
      <c r="I193"/>
      <c r="J193"/>
      <c r="K193"/>
      <c r="L193"/>
      <c r="M193"/>
    </row>
    <row r="194" spans="7:13">
      <c r="G194"/>
      <c r="H194"/>
      <c r="I194"/>
      <c r="J194"/>
      <c r="K194"/>
      <c r="L194"/>
      <c r="M194"/>
    </row>
    <row r="195" spans="7:13">
      <c r="G195"/>
      <c r="H195"/>
      <c r="I195"/>
      <c r="J195"/>
      <c r="K195"/>
      <c r="L195"/>
      <c r="M195"/>
    </row>
    <row r="196" spans="7:13">
      <c r="G196"/>
      <c r="H196"/>
      <c r="I196"/>
      <c r="J196"/>
      <c r="K196"/>
      <c r="L196"/>
      <c r="M196"/>
    </row>
    <row r="197" spans="7:13">
      <c r="G197"/>
      <c r="H197"/>
      <c r="I197"/>
      <c r="J197"/>
      <c r="K197"/>
      <c r="L197"/>
      <c r="M197"/>
    </row>
    <row r="198" spans="7:13">
      <c r="G198"/>
      <c r="H198"/>
      <c r="I198"/>
      <c r="J198"/>
      <c r="K198"/>
      <c r="L198"/>
      <c r="M198"/>
    </row>
    <row r="199" spans="7:13">
      <c r="G199"/>
      <c r="H199"/>
      <c r="I199"/>
      <c r="J199"/>
      <c r="K199"/>
      <c r="L199"/>
      <c r="M199"/>
    </row>
    <row r="200" spans="7:13">
      <c r="G200"/>
      <c r="H200"/>
      <c r="I200"/>
      <c r="J200"/>
      <c r="K200"/>
      <c r="L200"/>
      <c r="M200"/>
    </row>
    <row r="201" spans="7:13">
      <c r="G201"/>
      <c r="H201"/>
      <c r="I201"/>
      <c r="J201"/>
      <c r="K201"/>
      <c r="L201"/>
      <c r="M201"/>
    </row>
    <row r="202" spans="7:13">
      <c r="G202"/>
      <c r="H202"/>
      <c r="I202"/>
      <c r="J202"/>
      <c r="K202"/>
      <c r="L202"/>
      <c r="M202"/>
    </row>
    <row r="203" spans="7:13">
      <c r="G203"/>
      <c r="H203"/>
      <c r="I203"/>
      <c r="J203"/>
      <c r="K203"/>
      <c r="L203"/>
      <c r="M203"/>
    </row>
    <row r="204" spans="7:13">
      <c r="G204"/>
      <c r="H204"/>
      <c r="I204"/>
      <c r="J204"/>
      <c r="K204"/>
      <c r="L204"/>
      <c r="M204"/>
    </row>
    <row r="205" spans="7:13">
      <c r="G205"/>
      <c r="H205"/>
      <c r="I205"/>
      <c r="J205"/>
      <c r="K205"/>
      <c r="L205"/>
      <c r="M205"/>
    </row>
    <row r="206" spans="7:13">
      <c r="G206"/>
      <c r="H206"/>
      <c r="I206"/>
      <c r="J206"/>
      <c r="K206"/>
      <c r="L206"/>
      <c r="M206"/>
    </row>
    <row r="207" spans="7:13">
      <c r="G207"/>
      <c r="H207"/>
      <c r="I207"/>
      <c r="J207"/>
      <c r="K207"/>
      <c r="L207"/>
      <c r="M207"/>
    </row>
    <row r="208" spans="7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85">
    <mergeCell ref="C126:E126"/>
    <mergeCell ref="F126:G126"/>
    <mergeCell ref="C127:E127"/>
    <mergeCell ref="F127:G127"/>
    <mergeCell ref="C123:E123"/>
    <mergeCell ref="F123:G123"/>
    <mergeCell ref="C124:E124"/>
    <mergeCell ref="F124:G124"/>
    <mergeCell ref="C125:E125"/>
    <mergeCell ref="F125:G125"/>
    <mergeCell ref="C120:E120"/>
    <mergeCell ref="F120:G120"/>
    <mergeCell ref="C121:E121"/>
    <mergeCell ref="F121:G121"/>
    <mergeCell ref="C122:E122"/>
    <mergeCell ref="F122:G122"/>
    <mergeCell ref="B117:G117"/>
    <mergeCell ref="C118:E118"/>
    <mergeCell ref="F118:G118"/>
    <mergeCell ref="C119:E119"/>
    <mergeCell ref="F119:G119"/>
    <mergeCell ref="C112:E112"/>
    <mergeCell ref="F112:G112"/>
    <mergeCell ref="C113:E113"/>
    <mergeCell ref="F113:G113"/>
    <mergeCell ref="C114:E114"/>
    <mergeCell ref="F114:G114"/>
    <mergeCell ref="C109:E109"/>
    <mergeCell ref="F109:G109"/>
    <mergeCell ref="C110:E110"/>
    <mergeCell ref="F110:G110"/>
    <mergeCell ref="C111:E111"/>
    <mergeCell ref="F111:G111"/>
    <mergeCell ref="C106:E106"/>
    <mergeCell ref="F106:G106"/>
    <mergeCell ref="C107:E107"/>
    <mergeCell ref="F107:G107"/>
    <mergeCell ref="C108:E108"/>
    <mergeCell ref="F108:G108"/>
    <mergeCell ref="C101:E101"/>
    <mergeCell ref="F101:G101"/>
    <mergeCell ref="B104:G104"/>
    <mergeCell ref="C105:E105"/>
    <mergeCell ref="F105:G105"/>
    <mergeCell ref="C98:E98"/>
    <mergeCell ref="F98:G98"/>
    <mergeCell ref="C99:E99"/>
    <mergeCell ref="F99:G99"/>
    <mergeCell ref="C100:E100"/>
    <mergeCell ref="F100:G100"/>
    <mergeCell ref="C95:E95"/>
    <mergeCell ref="F95:G95"/>
    <mergeCell ref="C96:E96"/>
    <mergeCell ref="F96:G96"/>
    <mergeCell ref="C97:E97"/>
    <mergeCell ref="F97:G97"/>
    <mergeCell ref="C92:E92"/>
    <mergeCell ref="F92:G92"/>
    <mergeCell ref="C93:E93"/>
    <mergeCell ref="F93:G93"/>
    <mergeCell ref="C94:E94"/>
    <mergeCell ref="F94:G94"/>
    <mergeCell ref="C87:E87"/>
    <mergeCell ref="F87:G87"/>
    <mergeCell ref="C88:E88"/>
    <mergeCell ref="F88:G88"/>
    <mergeCell ref="B91:G91"/>
    <mergeCell ref="C84:E84"/>
    <mergeCell ref="F84:G84"/>
    <mergeCell ref="C85:E85"/>
    <mergeCell ref="F85:G85"/>
    <mergeCell ref="C86:E86"/>
    <mergeCell ref="F86:G86"/>
    <mergeCell ref="C81:E81"/>
    <mergeCell ref="F81:G81"/>
    <mergeCell ref="C82:E82"/>
    <mergeCell ref="F82:G82"/>
    <mergeCell ref="C83:E83"/>
    <mergeCell ref="F83:G83"/>
    <mergeCell ref="A1:C1"/>
    <mergeCell ref="B78:G78"/>
    <mergeCell ref="C79:E79"/>
    <mergeCell ref="F79:G79"/>
    <mergeCell ref="C80:E80"/>
    <mergeCell ref="F80:G8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56D1-74EB-43D8-88C0-4F4D39A66C50}">
  <dimension ref="A1:M800"/>
  <sheetViews>
    <sheetView rightToLeft="1" workbookViewId="0">
      <pane ySplit="3" topLeftCell="A183" activePane="bottomLeft" state="frozen"/>
      <selection pane="bottomLeft" activeCell="F196" sqref="C196:G199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6.08203125" style="44" bestFit="1" customWidth="1"/>
    <col min="5" max="5" width="33.3320312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950</v>
      </c>
      <c r="B1" s="91"/>
      <c r="C1" s="91"/>
      <c r="D1" s="47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7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41" t="s">
        <v>85</v>
      </c>
      <c r="E3" s="47"/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40</v>
      </c>
      <c r="E4" s="47"/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26</v>
      </c>
      <c r="E5" s="47"/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1</v>
      </c>
      <c r="D6" s="43" t="s">
        <v>43</v>
      </c>
      <c r="E6" s="47"/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834</v>
      </c>
      <c r="C7" s="43">
        <v>1</v>
      </c>
      <c r="D7" s="43" t="s">
        <v>33</v>
      </c>
      <c r="E7" s="47"/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834</v>
      </c>
      <c r="C8" s="43">
        <v>2</v>
      </c>
      <c r="D8" s="43" t="s">
        <v>16</v>
      </c>
      <c r="E8" s="47"/>
      <c r="G8"/>
      <c r="H8"/>
      <c r="I8"/>
      <c r="J8"/>
      <c r="K8"/>
      <c r="L8"/>
      <c r="M8"/>
    </row>
    <row r="9" spans="1:13" ht="14" customHeight="1">
      <c r="A9" s="42">
        <v>2</v>
      </c>
      <c r="B9" s="43" t="s">
        <v>832</v>
      </c>
      <c r="C9" s="43">
        <v>1</v>
      </c>
      <c r="D9" s="43" t="s">
        <v>560</v>
      </c>
      <c r="E9" s="47"/>
      <c r="G9"/>
      <c r="H9"/>
      <c r="I9"/>
      <c r="J9"/>
      <c r="K9"/>
      <c r="L9"/>
      <c r="M9"/>
    </row>
    <row r="10" spans="1:13" ht="14" customHeight="1">
      <c r="A10" s="42">
        <v>2</v>
      </c>
      <c r="B10" s="43" t="s">
        <v>832</v>
      </c>
      <c r="C10" s="43">
        <v>2</v>
      </c>
      <c r="D10" s="43" t="s">
        <v>45</v>
      </c>
      <c r="E10" s="47"/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833</v>
      </c>
      <c r="C11" s="43">
        <v>1</v>
      </c>
      <c r="D11" s="43" t="s">
        <v>562</v>
      </c>
      <c r="E11" s="47"/>
      <c r="G11"/>
      <c r="H11"/>
      <c r="I11"/>
      <c r="J11"/>
      <c r="K11"/>
      <c r="L11"/>
      <c r="M11"/>
    </row>
    <row r="12" spans="1:13" ht="14" customHeight="1">
      <c r="A12" s="42">
        <v>2</v>
      </c>
      <c r="B12" s="43" t="s">
        <v>833</v>
      </c>
      <c r="C12" s="43">
        <v>2</v>
      </c>
      <c r="D12" s="43" t="s">
        <v>569</v>
      </c>
      <c r="E12" s="47"/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834</v>
      </c>
      <c r="C13" s="43">
        <v>1</v>
      </c>
      <c r="D13" s="43" t="s">
        <v>481</v>
      </c>
      <c r="E13" s="47"/>
      <c r="G13"/>
      <c r="H13"/>
      <c r="I13"/>
      <c r="J13"/>
      <c r="K13"/>
      <c r="L13"/>
      <c r="M13"/>
    </row>
    <row r="14" spans="1:13" ht="14" customHeight="1">
      <c r="A14" s="42">
        <v>3</v>
      </c>
      <c r="B14" s="43" t="s">
        <v>832</v>
      </c>
      <c r="C14" s="43">
        <v>1</v>
      </c>
      <c r="D14" s="43" t="s">
        <v>7</v>
      </c>
      <c r="E14" s="47"/>
      <c r="G14"/>
      <c r="H14"/>
      <c r="I14"/>
      <c r="J14"/>
      <c r="K14"/>
      <c r="L14"/>
      <c r="M14"/>
    </row>
    <row r="15" spans="1:13" ht="14" customHeight="1">
      <c r="A15" s="42">
        <v>3</v>
      </c>
      <c r="B15" s="43" t="s">
        <v>832</v>
      </c>
      <c r="C15" s="43">
        <v>2</v>
      </c>
      <c r="D15" s="43" t="s">
        <v>441</v>
      </c>
      <c r="E15" s="47"/>
      <c r="G15"/>
      <c r="H15"/>
      <c r="I15"/>
      <c r="J15"/>
      <c r="K15"/>
      <c r="L15"/>
      <c r="M15"/>
    </row>
    <row r="16" spans="1:13" ht="14" customHeight="1">
      <c r="A16" s="42">
        <v>3</v>
      </c>
      <c r="B16" s="43" t="s">
        <v>833</v>
      </c>
      <c r="C16" s="43">
        <v>1</v>
      </c>
      <c r="D16" s="43" t="s">
        <v>29</v>
      </c>
      <c r="E16" s="47"/>
      <c r="G16"/>
      <c r="H16"/>
      <c r="I16"/>
      <c r="J16"/>
      <c r="K16"/>
      <c r="L16"/>
      <c r="M16"/>
    </row>
    <row r="17" spans="1:13" ht="14" customHeight="1">
      <c r="A17" s="42">
        <v>3</v>
      </c>
      <c r="B17" s="43" t="s">
        <v>833</v>
      </c>
      <c r="C17" s="43">
        <v>2</v>
      </c>
      <c r="D17" s="43" t="s">
        <v>442</v>
      </c>
      <c r="E17" s="47"/>
      <c r="G17"/>
      <c r="H17"/>
      <c r="I17"/>
      <c r="J17"/>
      <c r="K17"/>
      <c r="L17"/>
      <c r="M17"/>
    </row>
    <row r="18" spans="1:13" ht="14" customHeight="1">
      <c r="A18" s="42">
        <v>3</v>
      </c>
      <c r="B18" s="43" t="s">
        <v>834</v>
      </c>
      <c r="C18" s="43">
        <v>1</v>
      </c>
      <c r="D18" s="43" t="s">
        <v>19</v>
      </c>
      <c r="E18" s="47"/>
      <c r="G18"/>
      <c r="H18"/>
      <c r="I18"/>
      <c r="J18"/>
      <c r="K18"/>
      <c r="L18"/>
      <c r="M18"/>
    </row>
    <row r="19" spans="1:13" ht="14" customHeight="1">
      <c r="A19" s="42">
        <v>4</v>
      </c>
      <c r="B19" s="43" t="s">
        <v>832</v>
      </c>
      <c r="C19" s="43">
        <v>1</v>
      </c>
      <c r="D19" s="43" t="s">
        <v>48</v>
      </c>
      <c r="E19" s="47"/>
      <c r="G19"/>
      <c r="H19"/>
      <c r="I19"/>
      <c r="J19"/>
      <c r="K19"/>
      <c r="L19"/>
      <c r="M19"/>
    </row>
    <row r="20" spans="1:13" ht="14" customHeight="1">
      <c r="A20" s="42">
        <v>4</v>
      </c>
      <c r="B20" s="43" t="s">
        <v>832</v>
      </c>
      <c r="C20" s="43">
        <v>2</v>
      </c>
      <c r="D20" s="43" t="s">
        <v>28</v>
      </c>
      <c r="E20" s="47"/>
      <c r="G20"/>
      <c r="H20"/>
      <c r="I20"/>
      <c r="J20"/>
      <c r="K20"/>
      <c r="L20"/>
      <c r="M20"/>
    </row>
    <row r="21" spans="1:13" ht="14" customHeight="1">
      <c r="A21" s="42">
        <v>4</v>
      </c>
      <c r="B21" s="43" t="s">
        <v>833</v>
      </c>
      <c r="C21" s="43">
        <v>1</v>
      </c>
      <c r="D21" s="43" t="s">
        <v>605</v>
      </c>
      <c r="E21" s="47"/>
      <c r="G21"/>
      <c r="H21"/>
      <c r="I21"/>
      <c r="J21"/>
      <c r="K21"/>
      <c r="L21"/>
      <c r="M21"/>
    </row>
    <row r="22" spans="1:13" ht="14" customHeight="1">
      <c r="A22" s="42">
        <v>4</v>
      </c>
      <c r="B22" s="43" t="s">
        <v>834</v>
      </c>
      <c r="C22" s="43">
        <v>1</v>
      </c>
      <c r="D22" s="43" t="s">
        <v>38</v>
      </c>
      <c r="E22" s="47"/>
      <c r="G22"/>
      <c r="H22"/>
      <c r="I22"/>
      <c r="J22"/>
      <c r="K22"/>
      <c r="L22"/>
      <c r="M22"/>
    </row>
    <row r="23" spans="1:13" ht="14" customHeight="1">
      <c r="A23" s="42">
        <v>4</v>
      </c>
      <c r="B23" s="43" t="s">
        <v>834</v>
      </c>
      <c r="C23" s="43">
        <v>2</v>
      </c>
      <c r="D23" s="43" t="s">
        <v>571</v>
      </c>
      <c r="E23" s="47"/>
      <c r="G23"/>
      <c r="H23"/>
      <c r="I23"/>
      <c r="J23"/>
      <c r="K23"/>
      <c r="L23"/>
      <c r="M23"/>
    </row>
    <row r="24" spans="1:13" ht="14" customHeight="1">
      <c r="A24" s="42">
        <v>5</v>
      </c>
      <c r="B24" s="43" t="s">
        <v>832</v>
      </c>
      <c r="C24" s="43">
        <v>1</v>
      </c>
      <c r="D24" s="43" t="s">
        <v>378</v>
      </c>
      <c r="E24" s="47"/>
      <c r="G24"/>
      <c r="H24"/>
      <c r="I24"/>
      <c r="J24"/>
      <c r="K24"/>
      <c r="L24"/>
      <c r="M24"/>
    </row>
    <row r="25" spans="1:13" ht="14" customHeight="1">
      <c r="A25" s="42">
        <v>5</v>
      </c>
      <c r="B25" s="43" t="s">
        <v>832</v>
      </c>
      <c r="C25" s="43">
        <v>2</v>
      </c>
      <c r="D25" s="43" t="s">
        <v>464</v>
      </c>
      <c r="E25" s="47"/>
      <c r="G25"/>
      <c r="H25"/>
      <c r="I25"/>
      <c r="J25"/>
      <c r="K25"/>
      <c r="L25"/>
      <c r="M25"/>
    </row>
    <row r="26" spans="1:13" ht="14" customHeight="1">
      <c r="A26" s="42">
        <v>5</v>
      </c>
      <c r="B26" s="43" t="s">
        <v>833</v>
      </c>
      <c r="C26" s="43">
        <v>1</v>
      </c>
      <c r="D26" s="43" t="s">
        <v>15</v>
      </c>
      <c r="E26" s="47"/>
      <c r="G26"/>
      <c r="H26"/>
      <c r="I26"/>
      <c r="J26"/>
      <c r="K26"/>
      <c r="L26"/>
      <c r="M26"/>
    </row>
    <row r="27" spans="1:13" ht="14" customHeight="1">
      <c r="A27" s="42">
        <v>5</v>
      </c>
      <c r="B27" s="43" t="s">
        <v>834</v>
      </c>
      <c r="C27" s="43">
        <v>1</v>
      </c>
      <c r="D27" s="43" t="s">
        <v>379</v>
      </c>
      <c r="E27" s="47"/>
      <c r="G27"/>
      <c r="H27"/>
      <c r="I27"/>
      <c r="J27"/>
      <c r="K27"/>
      <c r="L27"/>
      <c r="M27"/>
    </row>
    <row r="28" spans="1:13" ht="14" customHeight="1">
      <c r="A28" s="42">
        <v>5</v>
      </c>
      <c r="B28" s="43" t="s">
        <v>834</v>
      </c>
      <c r="C28" s="43">
        <v>2</v>
      </c>
      <c r="D28" s="43" t="s">
        <v>465</v>
      </c>
      <c r="E28" s="47"/>
      <c r="G28"/>
      <c r="H28"/>
      <c r="I28"/>
      <c r="J28"/>
      <c r="K28"/>
      <c r="L28"/>
      <c r="M28"/>
    </row>
    <row r="29" spans="1:13" ht="14" customHeight="1">
      <c r="A29" s="42">
        <v>6</v>
      </c>
      <c r="B29" s="43" t="s">
        <v>832</v>
      </c>
      <c r="C29" s="43">
        <v>1</v>
      </c>
      <c r="D29" s="43" t="s">
        <v>31</v>
      </c>
      <c r="E29" s="47"/>
      <c r="G29"/>
      <c r="H29"/>
      <c r="I29"/>
      <c r="J29"/>
      <c r="K29"/>
      <c r="L29"/>
      <c r="M29"/>
    </row>
    <row r="30" spans="1:13" ht="14" customHeight="1">
      <c r="A30" s="42">
        <v>6</v>
      </c>
      <c r="B30" s="43" t="s">
        <v>832</v>
      </c>
      <c r="C30" s="43">
        <v>2</v>
      </c>
      <c r="D30" s="43" t="s">
        <v>9</v>
      </c>
      <c r="E30" s="47"/>
      <c r="G30"/>
      <c r="H30"/>
      <c r="I30"/>
      <c r="J30"/>
      <c r="K30"/>
      <c r="L30"/>
      <c r="M30"/>
    </row>
    <row r="31" spans="1:13" ht="14" customHeight="1">
      <c r="A31" s="42">
        <v>6</v>
      </c>
      <c r="B31" s="43" t="s">
        <v>833</v>
      </c>
      <c r="C31" s="43">
        <v>1</v>
      </c>
      <c r="D31" s="43" t="s">
        <v>596</v>
      </c>
      <c r="E31" s="47"/>
      <c r="G31"/>
      <c r="H31"/>
      <c r="I31"/>
      <c r="J31"/>
      <c r="K31"/>
      <c r="L31"/>
      <c r="M31"/>
    </row>
    <row r="32" spans="1:13" ht="14" customHeight="1">
      <c r="A32" s="42">
        <v>6</v>
      </c>
      <c r="B32" s="43" t="s">
        <v>834</v>
      </c>
      <c r="C32" s="43">
        <v>1</v>
      </c>
      <c r="D32" s="43" t="s">
        <v>27</v>
      </c>
      <c r="E32" s="47"/>
      <c r="G32"/>
      <c r="H32"/>
      <c r="I32"/>
      <c r="J32"/>
      <c r="K32"/>
      <c r="L32"/>
      <c r="M32"/>
    </row>
    <row r="33" spans="1:13" ht="14" customHeight="1">
      <c r="A33" s="42">
        <v>6</v>
      </c>
      <c r="B33" s="43" t="s">
        <v>834</v>
      </c>
      <c r="C33" s="43">
        <v>2</v>
      </c>
      <c r="D33" s="43" t="s">
        <v>559</v>
      </c>
      <c r="E33" s="47"/>
      <c r="G33"/>
      <c r="H33"/>
      <c r="I33"/>
      <c r="J33"/>
      <c r="K33"/>
      <c r="L33"/>
      <c r="M33"/>
    </row>
    <row r="34" spans="1:13" ht="14" customHeight="1">
      <c r="A34" s="42">
        <v>7</v>
      </c>
      <c r="B34" s="43" t="s">
        <v>832</v>
      </c>
      <c r="C34" s="43">
        <v>1</v>
      </c>
      <c r="D34" s="43" t="s">
        <v>18</v>
      </c>
      <c r="E34" s="47"/>
      <c r="G34"/>
      <c r="H34"/>
      <c r="I34"/>
      <c r="J34"/>
      <c r="K34"/>
      <c r="L34"/>
      <c r="M34"/>
    </row>
    <row r="35" spans="1:13" ht="14" customHeight="1">
      <c r="A35" s="42">
        <v>7</v>
      </c>
      <c r="B35" s="43" t="s">
        <v>832</v>
      </c>
      <c r="C35" s="43">
        <v>2</v>
      </c>
      <c r="D35" s="43" t="s">
        <v>49</v>
      </c>
      <c r="E35" s="47"/>
      <c r="G35"/>
      <c r="H35"/>
      <c r="I35"/>
      <c r="J35"/>
      <c r="K35"/>
      <c r="L35"/>
      <c r="M35"/>
    </row>
    <row r="36" spans="1:13" ht="14" customHeight="1">
      <c r="A36" s="42">
        <v>7</v>
      </c>
      <c r="B36" s="43" t="s">
        <v>833</v>
      </c>
      <c r="C36" s="43">
        <v>1</v>
      </c>
      <c r="D36" s="43" t="s">
        <v>398</v>
      </c>
      <c r="E36" s="47"/>
      <c r="G36"/>
      <c r="H36"/>
      <c r="I36"/>
      <c r="J36"/>
      <c r="K36"/>
      <c r="L36"/>
      <c r="M36"/>
    </row>
    <row r="37" spans="1:13" ht="14" customHeight="1">
      <c r="A37" s="42">
        <v>7</v>
      </c>
      <c r="B37" s="43" t="s">
        <v>834</v>
      </c>
      <c r="C37" s="43">
        <v>1</v>
      </c>
      <c r="D37" s="43" t="s">
        <v>399</v>
      </c>
      <c r="E37" s="47"/>
      <c r="G37"/>
      <c r="H37"/>
      <c r="I37"/>
      <c r="J37"/>
      <c r="K37"/>
      <c r="L37"/>
      <c r="M37"/>
    </row>
    <row r="38" spans="1:13" ht="14" customHeight="1">
      <c r="A38" s="42">
        <v>7</v>
      </c>
      <c r="B38" s="43" t="s">
        <v>834</v>
      </c>
      <c r="C38" s="43">
        <v>2</v>
      </c>
      <c r="D38" s="43" t="s">
        <v>41</v>
      </c>
      <c r="E38" s="47"/>
      <c r="G38"/>
      <c r="H38"/>
      <c r="I38"/>
      <c r="J38"/>
      <c r="K38"/>
      <c r="L38"/>
      <c r="M38"/>
    </row>
    <row r="39" spans="1:13" ht="14" customHeight="1">
      <c r="A39" s="42">
        <v>8</v>
      </c>
      <c r="B39" s="43" t="s">
        <v>832</v>
      </c>
      <c r="C39" s="43">
        <v>1</v>
      </c>
      <c r="D39" s="43" t="s">
        <v>564</v>
      </c>
      <c r="E39" s="47"/>
      <c r="G39"/>
      <c r="H39"/>
      <c r="I39"/>
      <c r="J39"/>
      <c r="K39"/>
      <c r="L39"/>
      <c r="M39"/>
    </row>
    <row r="40" spans="1:13" ht="14" customHeight="1">
      <c r="A40" s="42">
        <v>8</v>
      </c>
      <c r="B40" s="43" t="s">
        <v>832</v>
      </c>
      <c r="C40" s="43">
        <v>2</v>
      </c>
      <c r="D40" s="43" t="s">
        <v>581</v>
      </c>
      <c r="E40" s="47"/>
      <c r="G40"/>
      <c r="H40"/>
      <c r="I40"/>
      <c r="J40"/>
      <c r="K40"/>
      <c r="L40"/>
      <c r="M40"/>
    </row>
    <row r="41" spans="1:13" ht="14" customHeight="1">
      <c r="A41" s="42">
        <v>8</v>
      </c>
      <c r="B41" s="43" t="s">
        <v>833</v>
      </c>
      <c r="C41" s="43">
        <v>1</v>
      </c>
      <c r="D41" s="43" t="s">
        <v>14</v>
      </c>
      <c r="E41" s="47"/>
      <c r="G41"/>
      <c r="H41"/>
      <c r="I41"/>
      <c r="J41"/>
      <c r="K41"/>
      <c r="L41"/>
      <c r="M41"/>
    </row>
    <row r="42" spans="1:13" ht="14" customHeight="1">
      <c r="A42" s="42">
        <v>8</v>
      </c>
      <c r="B42" s="43" t="s">
        <v>833</v>
      </c>
      <c r="C42" s="43">
        <v>2</v>
      </c>
      <c r="D42" s="43" t="s">
        <v>577</v>
      </c>
      <c r="E42" s="47"/>
      <c r="G42"/>
      <c r="H42"/>
      <c r="I42"/>
      <c r="J42"/>
      <c r="K42"/>
      <c r="L42"/>
      <c r="M42"/>
    </row>
    <row r="43" spans="1:13" ht="14" customHeight="1">
      <c r="A43" s="42">
        <v>8</v>
      </c>
      <c r="B43" s="43" t="s">
        <v>834</v>
      </c>
      <c r="C43" s="43">
        <v>1</v>
      </c>
      <c r="D43" s="43" t="s">
        <v>582</v>
      </c>
      <c r="E43" s="47"/>
      <c r="G43"/>
      <c r="H43"/>
      <c r="I43"/>
      <c r="J43"/>
      <c r="K43"/>
      <c r="L43"/>
      <c r="M43"/>
    </row>
    <row r="44" spans="1:13" ht="14" customHeight="1">
      <c r="A44" s="42">
        <v>9</v>
      </c>
      <c r="B44" s="43" t="s">
        <v>832</v>
      </c>
      <c r="C44" s="43">
        <v>1</v>
      </c>
      <c r="D44" s="43" t="s">
        <v>34</v>
      </c>
      <c r="E44" s="47"/>
      <c r="G44"/>
      <c r="H44"/>
      <c r="I44"/>
      <c r="J44"/>
      <c r="K44"/>
      <c r="L44"/>
      <c r="M44"/>
    </row>
    <row r="45" spans="1:13" ht="14" customHeight="1">
      <c r="A45" s="42">
        <v>9</v>
      </c>
      <c r="B45" s="43" t="s">
        <v>833</v>
      </c>
      <c r="C45" s="43">
        <v>1</v>
      </c>
      <c r="D45" s="43" t="s">
        <v>11</v>
      </c>
      <c r="E45" s="47"/>
      <c r="G45"/>
      <c r="H45"/>
      <c r="I45"/>
      <c r="J45"/>
      <c r="K45"/>
      <c r="L45"/>
      <c r="M45"/>
    </row>
    <row r="46" spans="1:13" ht="14" customHeight="1">
      <c r="A46" s="42">
        <v>9</v>
      </c>
      <c r="B46" s="43" t="s">
        <v>833</v>
      </c>
      <c r="C46" s="43">
        <v>2</v>
      </c>
      <c r="D46" s="43" t="s">
        <v>50</v>
      </c>
      <c r="E46" s="47"/>
      <c r="G46"/>
      <c r="H46"/>
      <c r="I46"/>
      <c r="J46"/>
      <c r="K46"/>
      <c r="L46"/>
      <c r="M46"/>
    </row>
    <row r="47" spans="1:13" ht="14" customHeight="1">
      <c r="A47" s="42">
        <v>9</v>
      </c>
      <c r="B47" s="43" t="s">
        <v>834</v>
      </c>
      <c r="C47" s="43">
        <v>1</v>
      </c>
      <c r="D47" s="43" t="s">
        <v>35</v>
      </c>
      <c r="E47" s="47"/>
      <c r="G47"/>
      <c r="H47"/>
      <c r="I47"/>
      <c r="J47"/>
      <c r="K47"/>
      <c r="L47"/>
      <c r="M47"/>
    </row>
    <row r="48" spans="1:13" ht="14" customHeight="1">
      <c r="A48" s="42">
        <v>9</v>
      </c>
      <c r="B48" s="43" t="s">
        <v>834</v>
      </c>
      <c r="C48" s="43">
        <v>2</v>
      </c>
      <c r="D48" s="43" t="s">
        <v>23</v>
      </c>
      <c r="E48" s="47"/>
      <c r="G48"/>
      <c r="H48"/>
      <c r="I48"/>
      <c r="J48"/>
      <c r="K48"/>
      <c r="L48"/>
      <c r="M48"/>
    </row>
    <row r="49" spans="1:13" ht="14" customHeight="1">
      <c r="A49" s="42">
        <v>10</v>
      </c>
      <c r="B49" s="43" t="s">
        <v>832</v>
      </c>
      <c r="C49" s="43">
        <v>1</v>
      </c>
      <c r="D49" s="43" t="s">
        <v>576</v>
      </c>
      <c r="E49" s="47"/>
      <c r="G49"/>
      <c r="H49"/>
      <c r="I49"/>
      <c r="J49"/>
      <c r="K49"/>
      <c r="L49"/>
      <c r="M49"/>
    </row>
    <row r="50" spans="1:13" ht="14" customHeight="1">
      <c r="A50" s="42">
        <v>10</v>
      </c>
      <c r="B50" s="43" t="s">
        <v>833</v>
      </c>
      <c r="C50" s="43">
        <v>1</v>
      </c>
      <c r="D50" s="43" t="s">
        <v>565</v>
      </c>
      <c r="E50" s="47"/>
      <c r="G50"/>
      <c r="H50"/>
      <c r="I50"/>
      <c r="J50"/>
      <c r="K50"/>
      <c r="L50"/>
      <c r="M50"/>
    </row>
    <row r="51" spans="1:13" ht="14" customHeight="1">
      <c r="A51" s="42">
        <v>10</v>
      </c>
      <c r="B51" s="43" t="s">
        <v>833</v>
      </c>
      <c r="C51" s="43">
        <v>2</v>
      </c>
      <c r="D51" s="43" t="s">
        <v>568</v>
      </c>
      <c r="E51" s="47"/>
      <c r="G51"/>
      <c r="H51"/>
      <c r="I51"/>
      <c r="J51"/>
      <c r="K51"/>
      <c r="L51"/>
      <c r="M51"/>
    </row>
    <row r="52" spans="1:13" ht="14" customHeight="1">
      <c r="A52" s="42">
        <v>10</v>
      </c>
      <c r="B52" s="43" t="s">
        <v>834</v>
      </c>
      <c r="C52" s="43">
        <v>1</v>
      </c>
      <c r="D52" s="43" t="s">
        <v>572</v>
      </c>
      <c r="E52" s="47"/>
      <c r="G52"/>
      <c r="H52"/>
      <c r="I52"/>
      <c r="J52"/>
      <c r="K52"/>
      <c r="L52"/>
      <c r="M52"/>
    </row>
    <row r="53" spans="1:13" ht="14" customHeight="1">
      <c r="A53" s="42">
        <v>10</v>
      </c>
      <c r="B53" s="43" t="s">
        <v>834</v>
      </c>
      <c r="C53" s="43">
        <v>2</v>
      </c>
      <c r="D53" s="43" t="s">
        <v>578</v>
      </c>
      <c r="E53" s="47"/>
      <c r="G53"/>
      <c r="H53"/>
      <c r="I53"/>
      <c r="J53"/>
      <c r="K53"/>
      <c r="L53"/>
      <c r="M53"/>
    </row>
    <row r="54" spans="1:13" ht="14" customHeight="1">
      <c r="A54" s="42">
        <v>11</v>
      </c>
      <c r="B54" s="43" t="s">
        <v>832</v>
      </c>
      <c r="C54" s="43">
        <v>1</v>
      </c>
      <c r="D54" s="43" t="s">
        <v>432</v>
      </c>
      <c r="E54" s="47"/>
      <c r="G54"/>
      <c r="H54"/>
      <c r="I54"/>
      <c r="J54"/>
      <c r="K54"/>
      <c r="L54"/>
      <c r="M54"/>
    </row>
    <row r="55" spans="1:13" ht="14" customHeight="1">
      <c r="A55" s="42">
        <v>11</v>
      </c>
      <c r="B55" s="43" t="s">
        <v>833</v>
      </c>
      <c r="C55" s="43">
        <v>1</v>
      </c>
      <c r="D55" s="43" t="s">
        <v>36</v>
      </c>
      <c r="E55" s="47"/>
      <c r="G55"/>
      <c r="H55"/>
      <c r="I55"/>
      <c r="J55"/>
      <c r="K55"/>
      <c r="L55"/>
      <c r="M55"/>
    </row>
    <row r="56" spans="1:13" ht="14" customHeight="1">
      <c r="A56" s="42">
        <v>11</v>
      </c>
      <c r="B56" s="43" t="s">
        <v>833</v>
      </c>
      <c r="C56" s="43">
        <v>2</v>
      </c>
      <c r="D56" s="43" t="s">
        <v>12</v>
      </c>
      <c r="E56" s="47"/>
      <c r="G56"/>
      <c r="H56"/>
      <c r="I56"/>
      <c r="J56"/>
      <c r="K56"/>
      <c r="L56"/>
      <c r="M56"/>
    </row>
    <row r="57" spans="1:13" ht="14" customHeight="1">
      <c r="A57" s="42">
        <v>11</v>
      </c>
      <c r="B57" s="43" t="s">
        <v>834</v>
      </c>
      <c r="C57" s="43">
        <v>1</v>
      </c>
      <c r="D57" s="43" t="s">
        <v>22</v>
      </c>
      <c r="E57" s="47"/>
      <c r="G57"/>
      <c r="H57"/>
      <c r="I57"/>
      <c r="J57"/>
      <c r="K57"/>
      <c r="L57"/>
      <c r="M57"/>
    </row>
    <row r="58" spans="1:13" ht="14" customHeight="1">
      <c r="A58" s="42">
        <v>11</v>
      </c>
      <c r="B58" s="43" t="s">
        <v>834</v>
      </c>
      <c r="C58" s="43">
        <v>2</v>
      </c>
      <c r="D58" s="43" t="s">
        <v>10</v>
      </c>
      <c r="E58" s="47"/>
      <c r="G58"/>
      <c r="H58"/>
      <c r="I58"/>
      <c r="J58"/>
      <c r="K58"/>
      <c r="L58"/>
      <c r="M58"/>
    </row>
    <row r="59" spans="1:13" ht="14" customHeight="1">
      <c r="A59" s="42">
        <v>12</v>
      </c>
      <c r="B59" s="43" t="s">
        <v>832</v>
      </c>
      <c r="C59" s="43">
        <v>1</v>
      </c>
      <c r="D59" s="43" t="s">
        <v>604</v>
      </c>
      <c r="E59" s="47"/>
      <c r="G59"/>
      <c r="H59"/>
      <c r="I59"/>
      <c r="J59"/>
      <c r="K59"/>
      <c r="L59"/>
      <c r="M59"/>
    </row>
    <row r="60" spans="1:13" ht="14" customHeight="1">
      <c r="A60" s="42">
        <v>12</v>
      </c>
      <c r="B60" s="43" t="s">
        <v>833</v>
      </c>
      <c r="C60" s="43">
        <v>1</v>
      </c>
      <c r="D60" s="43" t="s">
        <v>566</v>
      </c>
      <c r="E60" s="47"/>
      <c r="G60"/>
      <c r="H60"/>
      <c r="I60"/>
      <c r="J60"/>
      <c r="K60"/>
      <c r="L60"/>
      <c r="M60"/>
    </row>
    <row r="61" spans="1:13" ht="14" customHeight="1">
      <c r="A61" s="42">
        <v>12</v>
      </c>
      <c r="B61" s="43" t="s">
        <v>833</v>
      </c>
      <c r="C61" s="43">
        <v>2</v>
      </c>
      <c r="D61" s="43" t="s">
        <v>51</v>
      </c>
      <c r="E61" s="47"/>
      <c r="G61"/>
      <c r="H61"/>
      <c r="I61"/>
      <c r="J61"/>
      <c r="K61"/>
      <c r="L61"/>
      <c r="M61"/>
    </row>
    <row r="62" spans="1:13" ht="14" customHeight="1">
      <c r="A62" s="42">
        <v>12</v>
      </c>
      <c r="B62" s="43" t="s">
        <v>834</v>
      </c>
      <c r="C62" s="43">
        <v>1</v>
      </c>
      <c r="D62" s="43" t="s">
        <v>42</v>
      </c>
      <c r="E62" s="47"/>
      <c r="G62"/>
      <c r="H62"/>
      <c r="I62"/>
      <c r="J62"/>
      <c r="K62"/>
      <c r="L62"/>
      <c r="M62"/>
    </row>
    <row r="63" spans="1:13" ht="14" customHeight="1">
      <c r="A63" s="42">
        <v>12</v>
      </c>
      <c r="B63" s="43" t="s">
        <v>834</v>
      </c>
      <c r="C63" s="43">
        <v>2</v>
      </c>
      <c r="D63" s="43" t="s">
        <v>573</v>
      </c>
      <c r="E63" s="47"/>
      <c r="G63"/>
      <c r="H63"/>
      <c r="I63"/>
      <c r="J63"/>
      <c r="K63"/>
      <c r="L63"/>
      <c r="M63"/>
    </row>
    <row r="64" spans="1:13" ht="14" customHeight="1">
      <c r="A64" s="42">
        <v>13</v>
      </c>
      <c r="B64" s="43" t="s">
        <v>832</v>
      </c>
      <c r="C64" s="43">
        <v>1</v>
      </c>
      <c r="D64" s="43" t="s">
        <v>724</v>
      </c>
      <c r="E64" s="47"/>
      <c r="G64"/>
      <c r="H64"/>
      <c r="I64"/>
      <c r="J64"/>
      <c r="K64"/>
      <c r="L64"/>
      <c r="M64"/>
    </row>
    <row r="65" spans="1:13" ht="14" customHeight="1">
      <c r="A65" s="42">
        <v>13</v>
      </c>
      <c r="B65" s="43" t="s">
        <v>832</v>
      </c>
      <c r="C65" s="43">
        <v>2</v>
      </c>
      <c r="D65" s="43" t="s">
        <v>453</v>
      </c>
      <c r="E65" s="47"/>
      <c r="G65"/>
      <c r="H65"/>
      <c r="I65"/>
      <c r="J65"/>
      <c r="K65"/>
      <c r="L65"/>
      <c r="M65"/>
    </row>
    <row r="66" spans="1:13" ht="14" customHeight="1">
      <c r="A66" s="42">
        <v>13</v>
      </c>
      <c r="B66" s="43" t="s">
        <v>833</v>
      </c>
      <c r="C66" s="43">
        <v>1</v>
      </c>
      <c r="D66" s="43" t="s">
        <v>25</v>
      </c>
      <c r="E66" s="47"/>
      <c r="G66"/>
      <c r="H66"/>
      <c r="I66"/>
      <c r="J66"/>
      <c r="K66"/>
      <c r="L66"/>
      <c r="M66"/>
    </row>
    <row r="67" spans="1:13" ht="14" customHeight="1">
      <c r="A67" s="42">
        <v>13</v>
      </c>
      <c r="B67" s="43" t="s">
        <v>834</v>
      </c>
      <c r="C67" s="43">
        <v>1</v>
      </c>
      <c r="D67" s="43" t="s">
        <v>17</v>
      </c>
      <c r="E67" s="47"/>
      <c r="G67"/>
      <c r="H67"/>
      <c r="I67"/>
      <c r="J67"/>
      <c r="K67"/>
      <c r="L67"/>
      <c r="M67"/>
    </row>
    <row r="68" spans="1:13" ht="14" customHeight="1">
      <c r="A68" s="42">
        <v>13</v>
      </c>
      <c r="B68" s="43" t="s">
        <v>834</v>
      </c>
      <c r="C68" s="43">
        <v>2</v>
      </c>
      <c r="D68" s="43" t="s">
        <v>454</v>
      </c>
      <c r="E68" s="47"/>
      <c r="G68"/>
      <c r="H68"/>
      <c r="I68"/>
      <c r="J68"/>
      <c r="K68"/>
      <c r="L68"/>
      <c r="M68"/>
    </row>
    <row r="69" spans="1:13" ht="14" customHeight="1">
      <c r="A69" s="42">
        <v>14</v>
      </c>
      <c r="B69" s="43" t="s">
        <v>832</v>
      </c>
      <c r="C69" s="43">
        <v>1</v>
      </c>
      <c r="D69" s="43" t="s">
        <v>44</v>
      </c>
      <c r="E69" s="47"/>
      <c r="G69"/>
      <c r="H69"/>
      <c r="I69"/>
      <c r="J69"/>
      <c r="K69"/>
      <c r="L69"/>
      <c r="M69"/>
    </row>
    <row r="70" spans="1:13" ht="14" customHeight="1">
      <c r="A70" s="42">
        <v>14</v>
      </c>
      <c r="B70" s="43" t="s">
        <v>833</v>
      </c>
      <c r="C70" s="43">
        <v>1</v>
      </c>
      <c r="D70" s="43" t="s">
        <v>39</v>
      </c>
      <c r="E70" s="47"/>
      <c r="G70"/>
      <c r="H70"/>
      <c r="I70"/>
      <c r="J70"/>
      <c r="K70"/>
      <c r="L70"/>
      <c r="M70"/>
    </row>
    <row r="71" spans="1:13" ht="14" customHeight="1">
      <c r="A71" s="42">
        <v>14</v>
      </c>
      <c r="B71" s="43" t="s">
        <v>833</v>
      </c>
      <c r="C71" s="43">
        <v>2</v>
      </c>
      <c r="D71" s="43" t="s">
        <v>32</v>
      </c>
      <c r="E71" s="47"/>
      <c r="G71"/>
      <c r="H71"/>
      <c r="I71"/>
      <c r="J71"/>
      <c r="K71"/>
      <c r="L71"/>
      <c r="M71"/>
    </row>
    <row r="72" spans="1:13" ht="14" customHeight="1">
      <c r="A72" s="42">
        <v>14</v>
      </c>
      <c r="B72" s="43" t="s">
        <v>834</v>
      </c>
      <c r="C72" s="43">
        <v>1</v>
      </c>
      <c r="D72" s="43" t="s">
        <v>24</v>
      </c>
      <c r="E72" s="47"/>
      <c r="G72"/>
      <c r="H72"/>
      <c r="I72"/>
      <c r="J72"/>
      <c r="K72"/>
      <c r="L72"/>
      <c r="M72"/>
    </row>
    <row r="73" spans="1:13" ht="14" customHeight="1">
      <c r="A73" s="42">
        <v>14</v>
      </c>
      <c r="B73" s="43" t="s">
        <v>834</v>
      </c>
      <c r="C73" s="43">
        <v>2</v>
      </c>
      <c r="D73" s="43" t="s">
        <v>563</v>
      </c>
      <c r="E73" s="47"/>
      <c r="G73"/>
      <c r="H73"/>
      <c r="I73"/>
      <c r="J73"/>
      <c r="K73"/>
      <c r="L73"/>
      <c r="M73"/>
    </row>
    <row r="74" spans="1:13" ht="14" customHeight="1">
      <c r="A74" s="42">
        <v>15</v>
      </c>
      <c r="B74" s="43" t="s">
        <v>832</v>
      </c>
      <c r="C74" s="43">
        <v>1</v>
      </c>
      <c r="D74" s="43" t="s">
        <v>20</v>
      </c>
      <c r="E74" s="47"/>
      <c r="G74"/>
      <c r="H74"/>
      <c r="I74"/>
      <c r="J74"/>
      <c r="K74"/>
      <c r="L74"/>
      <c r="M74"/>
    </row>
    <row r="75" spans="1:13" ht="14" customHeight="1">
      <c r="A75" s="42">
        <v>15</v>
      </c>
      <c r="B75" s="43" t="s">
        <v>832</v>
      </c>
      <c r="C75" s="43">
        <v>2</v>
      </c>
      <c r="D75" s="43" t="s">
        <v>388</v>
      </c>
      <c r="E75" s="47"/>
      <c r="G75"/>
      <c r="H75"/>
      <c r="I75"/>
      <c r="J75"/>
      <c r="K75"/>
      <c r="L75"/>
      <c r="M75"/>
    </row>
    <row r="76" spans="1:13" ht="14" customHeight="1">
      <c r="A76" s="42">
        <v>15</v>
      </c>
      <c r="B76" s="43" t="s">
        <v>833</v>
      </c>
      <c r="C76" s="43">
        <v>1</v>
      </c>
      <c r="D76" s="43" t="s">
        <v>389</v>
      </c>
      <c r="E76" s="47"/>
      <c r="G76"/>
      <c r="H76"/>
      <c r="I76"/>
      <c r="J76"/>
      <c r="K76"/>
      <c r="L76"/>
      <c r="M76"/>
    </row>
    <row r="77" spans="1:13" ht="14" customHeight="1">
      <c r="A77" s="42">
        <v>15</v>
      </c>
      <c r="B77" s="43" t="s">
        <v>833</v>
      </c>
      <c r="C77" s="43">
        <v>2</v>
      </c>
      <c r="D77" s="43" t="s">
        <v>390</v>
      </c>
      <c r="E77" s="47"/>
      <c r="G77"/>
      <c r="H77"/>
      <c r="I77"/>
      <c r="J77"/>
      <c r="K77"/>
      <c r="L77"/>
      <c r="M77"/>
    </row>
    <row r="78" spans="1:13" ht="14" customHeight="1">
      <c r="A78" s="42">
        <v>15</v>
      </c>
      <c r="B78" s="43" t="s">
        <v>834</v>
      </c>
      <c r="C78" s="43">
        <v>1</v>
      </c>
      <c r="D78" s="43" t="s">
        <v>46</v>
      </c>
      <c r="G78"/>
      <c r="H78"/>
      <c r="I78"/>
      <c r="J78"/>
      <c r="K78"/>
      <c r="L78"/>
      <c r="M78"/>
    </row>
    <row r="79" spans="1:13" ht="14" customHeight="1">
      <c r="A79" s="42">
        <v>16</v>
      </c>
      <c r="B79" s="43" t="s">
        <v>832</v>
      </c>
      <c r="C79" s="43">
        <v>1</v>
      </c>
      <c r="D79" s="43" t="s">
        <v>13</v>
      </c>
      <c r="G79"/>
      <c r="H79"/>
      <c r="I79"/>
      <c r="J79"/>
      <c r="K79"/>
      <c r="L79"/>
      <c r="M79"/>
    </row>
    <row r="80" spans="1:13" ht="14" customHeight="1">
      <c r="A80" s="42">
        <v>16</v>
      </c>
      <c r="B80" s="43" t="s">
        <v>832</v>
      </c>
      <c r="C80" s="43">
        <v>2</v>
      </c>
      <c r="D80" s="43" t="s">
        <v>603</v>
      </c>
      <c r="G80"/>
      <c r="H80"/>
      <c r="I80"/>
      <c r="J80"/>
      <c r="K80"/>
      <c r="L80"/>
      <c r="M80"/>
    </row>
    <row r="81" spans="1:13" ht="14" customHeight="1">
      <c r="A81" s="42">
        <v>16</v>
      </c>
      <c r="B81" s="43" t="s">
        <v>833</v>
      </c>
      <c r="C81" s="43">
        <v>1</v>
      </c>
      <c r="D81" s="43" t="s">
        <v>567</v>
      </c>
      <c r="G81"/>
      <c r="H81"/>
      <c r="I81"/>
      <c r="J81"/>
      <c r="K81"/>
      <c r="L81"/>
      <c r="M81"/>
    </row>
    <row r="82" spans="1:13" ht="14" customHeight="1">
      <c r="A82" s="42">
        <v>16</v>
      </c>
      <c r="B82" s="43" t="s">
        <v>833</v>
      </c>
      <c r="C82" s="43">
        <v>2</v>
      </c>
      <c r="D82" s="43" t="s">
        <v>575</v>
      </c>
      <c r="G82"/>
      <c r="H82"/>
      <c r="I82"/>
      <c r="J82"/>
      <c r="K82"/>
      <c r="L82"/>
      <c r="M82"/>
    </row>
    <row r="83" spans="1:13" ht="14" customHeight="1">
      <c r="A83" s="42">
        <v>16</v>
      </c>
      <c r="B83" s="43" t="s">
        <v>834</v>
      </c>
      <c r="C83" s="43">
        <v>1</v>
      </c>
      <c r="D83" s="43" t="s">
        <v>21</v>
      </c>
      <c r="G83"/>
      <c r="H83"/>
      <c r="I83"/>
      <c r="J83"/>
      <c r="K83"/>
      <c r="L83"/>
      <c r="M83"/>
    </row>
    <row r="84" spans="1:13" ht="14" customHeight="1">
      <c r="A84" s="42">
        <v>17</v>
      </c>
      <c r="B84" s="43" t="s">
        <v>832</v>
      </c>
      <c r="C84" s="43">
        <v>1</v>
      </c>
      <c r="D84" s="43" t="s">
        <v>8</v>
      </c>
      <c r="G84"/>
      <c r="H84"/>
      <c r="I84"/>
      <c r="J84"/>
      <c r="K84"/>
      <c r="L84"/>
      <c r="M84"/>
    </row>
    <row r="85" spans="1:13">
      <c r="A85" s="42">
        <v>17</v>
      </c>
      <c r="B85" s="43" t="s">
        <v>833</v>
      </c>
      <c r="C85" s="43">
        <v>1</v>
      </c>
      <c r="D85" s="43" t="s">
        <v>47</v>
      </c>
      <c r="G85"/>
      <c r="H85"/>
      <c r="I85"/>
      <c r="J85"/>
      <c r="K85"/>
      <c r="L85"/>
      <c r="M85"/>
    </row>
    <row r="86" spans="1:13">
      <c r="A86" s="42">
        <v>17</v>
      </c>
      <c r="B86" s="43" t="s">
        <v>833</v>
      </c>
      <c r="C86" s="43">
        <v>2</v>
      </c>
      <c r="D86" s="43" t="s">
        <v>37</v>
      </c>
      <c r="G86"/>
      <c r="H86"/>
      <c r="I86"/>
      <c r="J86"/>
      <c r="K86"/>
      <c r="L86"/>
      <c r="M86"/>
    </row>
    <row r="87" spans="1:13">
      <c r="A87" s="42">
        <v>17</v>
      </c>
      <c r="B87" s="43" t="s">
        <v>834</v>
      </c>
      <c r="C87" s="43">
        <v>1</v>
      </c>
      <c r="D87" s="43" t="s">
        <v>408</v>
      </c>
      <c r="G87"/>
      <c r="H87"/>
      <c r="I87"/>
      <c r="J87"/>
      <c r="K87"/>
      <c r="L87"/>
      <c r="M87"/>
    </row>
    <row r="88" spans="1:13">
      <c r="A88" s="42">
        <v>17</v>
      </c>
      <c r="B88" s="43" t="s">
        <v>834</v>
      </c>
      <c r="C88" s="43">
        <v>2</v>
      </c>
      <c r="D88" s="43" t="s">
        <v>30</v>
      </c>
      <c r="G88"/>
      <c r="H88"/>
      <c r="I88"/>
      <c r="J88"/>
      <c r="K88"/>
      <c r="L88"/>
      <c r="M88"/>
    </row>
    <row r="89" spans="1:13">
      <c r="A89" s="42">
        <v>18</v>
      </c>
      <c r="B89" s="43" t="s">
        <v>832</v>
      </c>
      <c r="C89" s="43">
        <v>1</v>
      </c>
      <c r="D89" s="43" t="s">
        <v>561</v>
      </c>
      <c r="G89"/>
      <c r="H89"/>
      <c r="I89"/>
      <c r="J89"/>
      <c r="K89"/>
      <c r="L89"/>
      <c r="M89"/>
    </row>
    <row r="90" spans="1:13">
      <c r="A90" s="42">
        <v>18</v>
      </c>
      <c r="B90" s="43" t="s">
        <v>832</v>
      </c>
      <c r="C90" s="43">
        <v>2</v>
      </c>
      <c r="D90" s="43" t="s">
        <v>570</v>
      </c>
      <c r="G90"/>
      <c r="H90"/>
      <c r="I90"/>
      <c r="J90"/>
      <c r="K90"/>
      <c r="L90"/>
      <c r="M90"/>
    </row>
    <row r="91" spans="1:13">
      <c r="A91" s="42">
        <v>18</v>
      </c>
      <c r="B91" s="43" t="s">
        <v>833</v>
      </c>
      <c r="C91" s="43">
        <v>1</v>
      </c>
      <c r="D91" s="43" t="s">
        <v>574</v>
      </c>
      <c r="G91"/>
      <c r="H91"/>
      <c r="I91"/>
      <c r="J91"/>
      <c r="K91"/>
      <c r="L91"/>
      <c r="M91"/>
    </row>
    <row r="92" spans="1:13">
      <c r="A92" s="42">
        <v>18</v>
      </c>
      <c r="B92" s="43" t="s">
        <v>833</v>
      </c>
      <c r="C92" s="43">
        <v>2</v>
      </c>
      <c r="D92" s="43" t="s">
        <v>583</v>
      </c>
      <c r="G92"/>
      <c r="H92"/>
      <c r="I92"/>
      <c r="J92"/>
      <c r="K92"/>
      <c r="L92"/>
      <c r="M92"/>
    </row>
    <row r="93" spans="1:13">
      <c r="A93" s="42">
        <v>18</v>
      </c>
      <c r="B93" s="43" t="s">
        <v>834</v>
      </c>
      <c r="C93" s="43">
        <v>1</v>
      </c>
      <c r="D93" s="43" t="s">
        <v>588</v>
      </c>
      <c r="G93"/>
      <c r="H93"/>
      <c r="I93"/>
      <c r="J93"/>
      <c r="K93"/>
      <c r="L93"/>
      <c r="M93"/>
    </row>
    <row r="94" spans="1:13">
      <c r="G94"/>
      <c r="H94"/>
      <c r="I94"/>
      <c r="J94"/>
      <c r="K94"/>
      <c r="L94"/>
      <c r="M94"/>
    </row>
    <row r="95" spans="1:13">
      <c r="G95"/>
      <c r="H95"/>
      <c r="I95"/>
      <c r="J95"/>
      <c r="K95"/>
      <c r="L95"/>
      <c r="M95"/>
    </row>
    <row r="96" spans="1:13" ht="15.5">
      <c r="B96" s="92" t="s">
        <v>1887</v>
      </c>
      <c r="C96" s="92"/>
      <c r="D96" s="92"/>
      <c r="E96" s="92"/>
      <c r="F96" s="92"/>
      <c r="G96" s="92"/>
      <c r="H96"/>
      <c r="I96"/>
      <c r="J96"/>
      <c r="K96"/>
      <c r="L96"/>
      <c r="M96"/>
    </row>
    <row r="97" spans="2:13" ht="14.5">
      <c r="B97" s="90" t="s">
        <v>1261</v>
      </c>
      <c r="C97" s="94" t="s">
        <v>1888</v>
      </c>
      <c r="D97" s="94"/>
      <c r="E97" s="94"/>
      <c r="F97" s="94" t="s">
        <v>1263</v>
      </c>
      <c r="G97" s="94"/>
      <c r="H97"/>
      <c r="I97"/>
      <c r="J97"/>
      <c r="K97"/>
      <c r="L97"/>
      <c r="M97"/>
    </row>
    <row r="98" spans="2:13" ht="14.5">
      <c r="B98" s="89">
        <v>1</v>
      </c>
      <c r="C98" s="96" t="s">
        <v>1387</v>
      </c>
      <c r="D98" s="96"/>
      <c r="E98" s="96"/>
      <c r="F98" s="96" t="s">
        <v>1266</v>
      </c>
      <c r="G98" s="96"/>
      <c r="H98"/>
      <c r="I98"/>
      <c r="J98"/>
      <c r="K98"/>
      <c r="L98"/>
      <c r="M98"/>
    </row>
    <row r="99" spans="2:13" ht="14.5">
      <c r="B99" s="89">
        <v>2</v>
      </c>
      <c r="C99" s="96" t="s">
        <v>1388</v>
      </c>
      <c r="D99" s="96"/>
      <c r="E99" s="96"/>
      <c r="F99" s="96" t="s">
        <v>1266</v>
      </c>
      <c r="G99" s="96"/>
      <c r="H99"/>
      <c r="I99"/>
      <c r="J99"/>
      <c r="K99"/>
      <c r="L99"/>
      <c r="M99"/>
    </row>
    <row r="100" spans="2:13" ht="14.5">
      <c r="B100" s="89">
        <v>3</v>
      </c>
      <c r="C100" s="96" t="s">
        <v>1389</v>
      </c>
      <c r="D100" s="96"/>
      <c r="E100" s="96"/>
      <c r="F100" s="96" t="s">
        <v>1266</v>
      </c>
      <c r="G100" s="96"/>
      <c r="H100"/>
      <c r="I100"/>
      <c r="J100"/>
      <c r="K100"/>
      <c r="L100"/>
      <c r="M100"/>
    </row>
    <row r="101" spans="2:13" ht="14.5">
      <c r="B101" s="89">
        <v>4</v>
      </c>
      <c r="C101" s="96" t="s">
        <v>1390</v>
      </c>
      <c r="D101" s="96"/>
      <c r="E101" s="96"/>
      <c r="F101" s="96" t="s">
        <v>1266</v>
      </c>
      <c r="G101" s="96"/>
      <c r="H101"/>
      <c r="I101"/>
      <c r="J101"/>
      <c r="K101"/>
      <c r="L101"/>
      <c r="M101"/>
    </row>
    <row r="102" spans="2:13" ht="14.5">
      <c r="B102" s="89">
        <v>5</v>
      </c>
      <c r="C102" s="96" t="s">
        <v>1391</v>
      </c>
      <c r="D102" s="96"/>
      <c r="E102" s="96"/>
      <c r="F102" s="96" t="s">
        <v>1271</v>
      </c>
      <c r="G102" s="96"/>
      <c r="H102"/>
      <c r="I102"/>
      <c r="J102"/>
      <c r="K102"/>
      <c r="L102"/>
      <c r="M102"/>
    </row>
    <row r="103" spans="2:13" ht="14.5">
      <c r="B103" s="89">
        <v>6</v>
      </c>
      <c r="C103" s="96" t="s">
        <v>1396</v>
      </c>
      <c r="D103" s="96"/>
      <c r="E103" s="96"/>
      <c r="F103" s="96" t="s">
        <v>1271</v>
      </c>
      <c r="G103" s="96"/>
      <c r="H103"/>
      <c r="I103"/>
      <c r="J103"/>
      <c r="K103"/>
      <c r="L103"/>
      <c r="M103"/>
    </row>
    <row r="104" spans="2:13" ht="14.5">
      <c r="B104" s="89">
        <v>7</v>
      </c>
      <c r="C104" s="96" t="s">
        <v>1397</v>
      </c>
      <c r="D104" s="96"/>
      <c r="E104" s="96"/>
      <c r="F104" s="96" t="s">
        <v>1271</v>
      </c>
      <c r="G104" s="96"/>
      <c r="H104"/>
      <c r="I104"/>
      <c r="J104"/>
      <c r="K104"/>
      <c r="L104"/>
      <c r="M104"/>
    </row>
    <row r="105" spans="2:13" ht="14.5">
      <c r="B105" s="89">
        <v>8</v>
      </c>
      <c r="C105" s="96" t="s">
        <v>1393</v>
      </c>
      <c r="D105" s="96"/>
      <c r="E105" s="96"/>
      <c r="F105" s="96" t="s">
        <v>1271</v>
      </c>
      <c r="G105" s="96"/>
      <c r="H105"/>
      <c r="I105"/>
      <c r="J105"/>
      <c r="K105"/>
      <c r="L105"/>
      <c r="M105"/>
    </row>
    <row r="106" spans="2:13" ht="14.5">
      <c r="B106" s="89">
        <v>9</v>
      </c>
      <c r="C106" s="96" t="s">
        <v>1394</v>
      </c>
      <c r="D106" s="96"/>
      <c r="E106" s="96"/>
      <c r="F106" s="96" t="s">
        <v>1284</v>
      </c>
      <c r="G106" s="96"/>
      <c r="H106"/>
      <c r="I106"/>
      <c r="J106"/>
      <c r="K106"/>
      <c r="L106"/>
      <c r="M106"/>
    </row>
    <row r="107" spans="2:13" ht="14.5">
      <c r="B107" s="89">
        <v>10</v>
      </c>
      <c r="C107" s="96" t="s">
        <v>1395</v>
      </c>
      <c r="D107" s="96"/>
      <c r="E107" s="96"/>
      <c r="F107" s="96" t="s">
        <v>1284</v>
      </c>
      <c r="G107" s="96"/>
      <c r="H107"/>
      <c r="I107"/>
      <c r="J107"/>
      <c r="K107"/>
      <c r="L107"/>
      <c r="M107"/>
    </row>
    <row r="108" spans="2:13">
      <c r="G108"/>
      <c r="H108"/>
      <c r="I108"/>
      <c r="J108"/>
      <c r="K108"/>
      <c r="L108"/>
      <c r="M108"/>
    </row>
    <row r="109" spans="2:13">
      <c r="G109"/>
      <c r="H109"/>
      <c r="I109"/>
      <c r="J109"/>
      <c r="K109"/>
      <c r="L109"/>
      <c r="M109"/>
    </row>
    <row r="110" spans="2:13" ht="15.5">
      <c r="B110" s="92" t="s">
        <v>1889</v>
      </c>
      <c r="C110" s="92"/>
      <c r="D110" s="92"/>
      <c r="E110" s="92"/>
      <c r="F110" s="92"/>
      <c r="G110" s="92"/>
      <c r="H110"/>
      <c r="I110"/>
      <c r="J110"/>
      <c r="K110"/>
      <c r="L110"/>
      <c r="M110"/>
    </row>
    <row r="111" spans="2:13" ht="14.5">
      <c r="B111" s="90" t="s">
        <v>1261</v>
      </c>
      <c r="C111" s="94" t="s">
        <v>1888</v>
      </c>
      <c r="D111" s="94"/>
      <c r="E111" s="94"/>
      <c r="F111" s="94" t="s">
        <v>1263</v>
      </c>
      <c r="G111" s="94"/>
      <c r="H111"/>
      <c r="I111"/>
      <c r="J111"/>
      <c r="K111"/>
      <c r="L111"/>
      <c r="M111"/>
    </row>
    <row r="112" spans="2:13" ht="14.5">
      <c r="B112" s="89">
        <v>1</v>
      </c>
      <c r="C112" s="96" t="s">
        <v>1398</v>
      </c>
      <c r="D112" s="96"/>
      <c r="E112" s="96"/>
      <c r="F112" s="96" t="s">
        <v>1266</v>
      </c>
      <c r="G112" s="96"/>
      <c r="H112"/>
      <c r="I112"/>
      <c r="J112"/>
      <c r="K112"/>
      <c r="L112"/>
      <c r="M112"/>
    </row>
    <row r="113" spans="2:13" ht="14.5">
      <c r="B113" s="89">
        <v>2</v>
      </c>
      <c r="C113" s="96" t="s">
        <v>1399</v>
      </c>
      <c r="D113" s="96"/>
      <c r="E113" s="96"/>
      <c r="F113" s="96" t="s">
        <v>1266</v>
      </c>
      <c r="G113" s="96"/>
      <c r="H113"/>
      <c r="I113"/>
      <c r="J113"/>
      <c r="K113"/>
      <c r="L113"/>
      <c r="M113"/>
    </row>
    <row r="114" spans="2:13" ht="14.5">
      <c r="B114" s="89">
        <v>3</v>
      </c>
      <c r="C114" s="96" t="s">
        <v>1400</v>
      </c>
      <c r="D114" s="96"/>
      <c r="E114" s="96"/>
      <c r="F114" s="96" t="s">
        <v>1271</v>
      </c>
      <c r="G114" s="96"/>
      <c r="H114"/>
      <c r="I114"/>
      <c r="J114"/>
      <c r="K114"/>
      <c r="L114"/>
      <c r="M114"/>
    </row>
    <row r="115" spans="2:13" ht="14.5">
      <c r="B115" s="89">
        <v>4</v>
      </c>
      <c r="C115" s="96" t="s">
        <v>1401</v>
      </c>
      <c r="D115" s="96"/>
      <c r="E115" s="96"/>
      <c r="F115" s="96" t="s">
        <v>1271</v>
      </c>
      <c r="G115" s="96"/>
      <c r="H115"/>
      <c r="I115"/>
      <c r="J115"/>
      <c r="K115"/>
      <c r="L115"/>
      <c r="M115"/>
    </row>
    <row r="116" spans="2:13" ht="14.5">
      <c r="B116" s="89">
        <v>5</v>
      </c>
      <c r="C116" s="96" t="s">
        <v>1402</v>
      </c>
      <c r="D116" s="96"/>
      <c r="E116" s="96"/>
      <c r="F116" s="96" t="s">
        <v>1271</v>
      </c>
      <c r="G116" s="96"/>
      <c r="H116"/>
      <c r="I116"/>
      <c r="J116"/>
      <c r="K116"/>
      <c r="L116"/>
      <c r="M116"/>
    </row>
    <row r="117" spans="2:13" ht="14.5">
      <c r="B117" s="89">
        <v>6</v>
      </c>
      <c r="C117" s="96" t="s">
        <v>1403</v>
      </c>
      <c r="D117" s="96"/>
      <c r="E117" s="96"/>
      <c r="F117" s="96" t="s">
        <v>1271</v>
      </c>
      <c r="G117" s="96"/>
      <c r="H117"/>
      <c r="I117"/>
      <c r="J117"/>
      <c r="K117"/>
      <c r="L117"/>
      <c r="M117"/>
    </row>
    <row r="118" spans="2:13" ht="14.5">
      <c r="B118" s="89">
        <v>7</v>
      </c>
      <c r="C118" s="96" t="s">
        <v>1404</v>
      </c>
      <c r="D118" s="96"/>
      <c r="E118" s="96"/>
      <c r="F118" s="96" t="s">
        <v>1271</v>
      </c>
      <c r="G118" s="96"/>
      <c r="H118"/>
      <c r="I118"/>
      <c r="J118"/>
      <c r="K118"/>
      <c r="L118"/>
      <c r="M118"/>
    </row>
    <row r="119" spans="2:13" ht="14.5">
      <c r="B119" s="89">
        <v>8</v>
      </c>
      <c r="C119" s="96" t="s">
        <v>1405</v>
      </c>
      <c r="D119" s="96"/>
      <c r="E119" s="96"/>
      <c r="F119" s="96" t="s">
        <v>1284</v>
      </c>
      <c r="G119" s="96"/>
      <c r="H119"/>
      <c r="I119"/>
      <c r="J119"/>
      <c r="K119"/>
      <c r="L119"/>
      <c r="M119"/>
    </row>
    <row r="120" spans="2:13" ht="14.5">
      <c r="B120" s="89">
        <v>9</v>
      </c>
      <c r="C120" s="96" t="s">
        <v>1406</v>
      </c>
      <c r="D120" s="96"/>
      <c r="E120" s="96"/>
      <c r="F120" s="96" t="s">
        <v>1284</v>
      </c>
      <c r="G120" s="96"/>
      <c r="H120"/>
      <c r="I120"/>
      <c r="J120"/>
      <c r="K120"/>
      <c r="L120"/>
      <c r="M120"/>
    </row>
    <row r="121" spans="2:13" ht="14.5">
      <c r="B121" s="89">
        <v>10</v>
      </c>
      <c r="C121" s="96" t="s">
        <v>1407</v>
      </c>
      <c r="D121" s="96"/>
      <c r="E121" s="96"/>
      <c r="F121" s="96" t="s">
        <v>1284</v>
      </c>
      <c r="G121" s="96"/>
      <c r="H121"/>
      <c r="I121"/>
      <c r="J121"/>
      <c r="K121"/>
      <c r="L121"/>
      <c r="M121"/>
    </row>
    <row r="122" spans="2:13">
      <c r="G122"/>
      <c r="H122"/>
      <c r="I122"/>
      <c r="J122"/>
      <c r="K122"/>
      <c r="L122"/>
      <c r="M122"/>
    </row>
    <row r="123" spans="2:13">
      <c r="G123"/>
      <c r="H123"/>
      <c r="I123"/>
      <c r="J123"/>
      <c r="K123"/>
      <c r="L123"/>
      <c r="M123"/>
    </row>
    <row r="124" spans="2:13" ht="15.5">
      <c r="B124" s="92" t="s">
        <v>1890</v>
      </c>
      <c r="C124" s="92"/>
      <c r="D124" s="92"/>
      <c r="E124" s="92"/>
      <c r="F124" s="92"/>
      <c r="G124" s="92"/>
      <c r="H124"/>
      <c r="I124"/>
      <c r="J124"/>
      <c r="K124"/>
      <c r="L124"/>
      <c r="M124"/>
    </row>
    <row r="125" spans="2:13" ht="14.5">
      <c r="B125" s="90" t="s">
        <v>1261</v>
      </c>
      <c r="C125" s="94" t="s">
        <v>1888</v>
      </c>
      <c r="D125" s="94"/>
      <c r="E125" s="94"/>
      <c r="F125" s="94" t="s">
        <v>1263</v>
      </c>
      <c r="G125" s="94"/>
      <c r="H125"/>
      <c r="I125"/>
      <c r="J125"/>
      <c r="K125"/>
      <c r="L125"/>
      <c r="M125"/>
    </row>
    <row r="126" spans="2:13" ht="14.5">
      <c r="B126" s="89">
        <v>1</v>
      </c>
      <c r="C126" s="96" t="s">
        <v>1408</v>
      </c>
      <c r="D126" s="96"/>
      <c r="E126" s="96"/>
      <c r="F126" s="96" t="s">
        <v>1266</v>
      </c>
      <c r="G126" s="96"/>
      <c r="H126"/>
      <c r="I126"/>
      <c r="J126"/>
      <c r="K126"/>
      <c r="L126"/>
      <c r="M126"/>
    </row>
    <row r="127" spans="2:13" ht="14.5">
      <c r="B127" s="89">
        <v>2</v>
      </c>
      <c r="C127" s="96" t="s">
        <v>1409</v>
      </c>
      <c r="D127" s="96"/>
      <c r="E127" s="96"/>
      <c r="F127" s="96" t="s">
        <v>1271</v>
      </c>
      <c r="G127" s="96"/>
      <c r="H127"/>
      <c r="I127"/>
      <c r="J127"/>
      <c r="K127"/>
      <c r="L127"/>
      <c r="M127"/>
    </row>
    <row r="128" spans="2:13" ht="14.5">
      <c r="B128" s="89">
        <v>3</v>
      </c>
      <c r="C128" s="96" t="s">
        <v>1410</v>
      </c>
      <c r="D128" s="96"/>
      <c r="E128" s="96"/>
      <c r="F128" s="96" t="s">
        <v>1271</v>
      </c>
      <c r="G128" s="96"/>
      <c r="H128"/>
      <c r="I128"/>
      <c r="J128"/>
      <c r="K128"/>
      <c r="L128"/>
      <c r="M128"/>
    </row>
    <row r="129" spans="2:13" ht="14.5">
      <c r="B129" s="89">
        <v>4</v>
      </c>
      <c r="C129" s="96" t="s">
        <v>1411</v>
      </c>
      <c r="D129" s="96"/>
      <c r="E129" s="96"/>
      <c r="F129" s="96" t="s">
        <v>1271</v>
      </c>
      <c r="G129" s="96"/>
      <c r="H129"/>
      <c r="I129"/>
      <c r="J129"/>
      <c r="K129"/>
      <c r="L129"/>
      <c r="M129"/>
    </row>
    <row r="130" spans="2:13" ht="14.5">
      <c r="B130" s="89">
        <v>5</v>
      </c>
      <c r="C130" s="96" t="s">
        <v>1412</v>
      </c>
      <c r="D130" s="96"/>
      <c r="E130" s="96"/>
      <c r="F130" s="96" t="s">
        <v>1271</v>
      </c>
      <c r="G130" s="96"/>
      <c r="H130"/>
      <c r="I130"/>
      <c r="J130"/>
      <c r="K130"/>
      <c r="L130"/>
      <c r="M130"/>
    </row>
    <row r="131" spans="2:13" ht="14.5">
      <c r="B131" s="89">
        <v>6</v>
      </c>
      <c r="C131" s="96" t="s">
        <v>1413</v>
      </c>
      <c r="D131" s="96"/>
      <c r="E131" s="96"/>
      <c r="F131" s="96" t="s">
        <v>1271</v>
      </c>
      <c r="G131" s="96"/>
      <c r="H131"/>
      <c r="I131"/>
      <c r="J131"/>
      <c r="K131"/>
      <c r="L131"/>
      <c r="M131"/>
    </row>
    <row r="132" spans="2:13" ht="14.5">
      <c r="B132" s="89">
        <v>7</v>
      </c>
      <c r="C132" s="96" t="s">
        <v>1414</v>
      </c>
      <c r="D132" s="96"/>
      <c r="E132" s="96"/>
      <c r="F132" s="96" t="s">
        <v>1271</v>
      </c>
      <c r="G132" s="96"/>
      <c r="H132"/>
      <c r="I132"/>
      <c r="J132"/>
      <c r="K132"/>
      <c r="L132"/>
      <c r="M132"/>
    </row>
    <row r="133" spans="2:13" ht="14.5">
      <c r="B133" s="89">
        <v>8</v>
      </c>
      <c r="C133" s="96" t="s">
        <v>1415</v>
      </c>
      <c r="D133" s="96"/>
      <c r="E133" s="96"/>
      <c r="F133" s="96" t="s">
        <v>1284</v>
      </c>
      <c r="G133" s="96"/>
      <c r="H133"/>
      <c r="I133"/>
      <c r="J133"/>
      <c r="K133"/>
      <c r="L133"/>
      <c r="M133"/>
    </row>
    <row r="134" spans="2:13" ht="14.5">
      <c r="B134" s="89">
        <v>9</v>
      </c>
      <c r="C134" s="96" t="s">
        <v>1416</v>
      </c>
      <c r="D134" s="96"/>
      <c r="E134" s="96"/>
      <c r="F134" s="96" t="s">
        <v>1284</v>
      </c>
      <c r="G134" s="96"/>
      <c r="H134"/>
      <c r="I134"/>
      <c r="J134"/>
      <c r="K134"/>
      <c r="L134"/>
      <c r="M134"/>
    </row>
    <row r="135" spans="2:13" ht="14.5">
      <c r="B135" s="89">
        <v>10</v>
      </c>
      <c r="C135" s="96" t="s">
        <v>1417</v>
      </c>
      <c r="D135" s="96"/>
      <c r="E135" s="96"/>
      <c r="F135" s="96" t="s">
        <v>1284</v>
      </c>
      <c r="G135" s="96"/>
      <c r="H135"/>
      <c r="I135"/>
      <c r="J135"/>
      <c r="K135"/>
      <c r="L135"/>
      <c r="M135"/>
    </row>
    <row r="136" spans="2:13">
      <c r="G136"/>
      <c r="H136"/>
      <c r="I136"/>
      <c r="J136"/>
      <c r="K136"/>
      <c r="L136"/>
      <c r="M136"/>
    </row>
    <row r="137" spans="2:13">
      <c r="G137"/>
      <c r="H137"/>
      <c r="I137"/>
      <c r="J137"/>
      <c r="K137"/>
      <c r="L137"/>
      <c r="M137"/>
    </row>
    <row r="138" spans="2:13" ht="15.5">
      <c r="B138" s="92" t="s">
        <v>1418</v>
      </c>
      <c r="C138" s="92"/>
      <c r="D138" s="92"/>
      <c r="E138" s="92"/>
      <c r="F138" s="92"/>
      <c r="G138" s="92"/>
      <c r="H138"/>
      <c r="I138"/>
      <c r="J138"/>
      <c r="K138"/>
      <c r="L138"/>
      <c r="M138"/>
    </row>
    <row r="139" spans="2:13" ht="14.5">
      <c r="B139" s="90" t="s">
        <v>1261</v>
      </c>
      <c r="C139" s="94" t="s">
        <v>1888</v>
      </c>
      <c r="D139" s="94"/>
      <c r="E139" s="94"/>
      <c r="F139" s="94" t="s">
        <v>1263</v>
      </c>
      <c r="G139" s="94"/>
      <c r="H139"/>
      <c r="I139"/>
      <c r="J139"/>
      <c r="K139"/>
      <c r="L139"/>
      <c r="M139"/>
    </row>
    <row r="140" spans="2:13" ht="14.5">
      <c r="B140" s="89">
        <v>1</v>
      </c>
      <c r="C140" s="96" t="s">
        <v>1419</v>
      </c>
      <c r="D140" s="96"/>
      <c r="E140" s="96"/>
      <c r="F140" s="96" t="s">
        <v>1266</v>
      </c>
      <c r="G140" s="96"/>
      <c r="H140"/>
      <c r="I140"/>
      <c r="J140"/>
      <c r="K140"/>
      <c r="L140"/>
      <c r="M140"/>
    </row>
    <row r="141" spans="2:13" ht="14.5">
      <c r="B141" s="89">
        <v>2</v>
      </c>
      <c r="C141" s="96" t="s">
        <v>1420</v>
      </c>
      <c r="D141" s="96"/>
      <c r="E141" s="96"/>
      <c r="F141" s="96" t="s">
        <v>1266</v>
      </c>
      <c r="G141" s="96"/>
      <c r="H141"/>
      <c r="I141"/>
      <c r="J141"/>
      <c r="K141"/>
      <c r="L141"/>
      <c r="M141"/>
    </row>
    <row r="142" spans="2:13" ht="14.5">
      <c r="B142" s="89">
        <v>3</v>
      </c>
      <c r="C142" s="96" t="s">
        <v>1421</v>
      </c>
      <c r="D142" s="96"/>
      <c r="E142" s="96"/>
      <c r="F142" s="96" t="s">
        <v>1271</v>
      </c>
      <c r="G142" s="96"/>
      <c r="H142"/>
      <c r="I142"/>
      <c r="J142"/>
      <c r="K142"/>
      <c r="L142"/>
      <c r="M142"/>
    </row>
    <row r="143" spans="2:13" ht="14.5">
      <c r="B143" s="89">
        <v>4</v>
      </c>
      <c r="C143" s="96" t="s">
        <v>1422</v>
      </c>
      <c r="D143" s="96"/>
      <c r="E143" s="96"/>
      <c r="F143" s="96" t="s">
        <v>1284</v>
      </c>
      <c r="G143" s="96"/>
      <c r="H143"/>
      <c r="I143"/>
      <c r="J143"/>
      <c r="K143"/>
      <c r="L143"/>
      <c r="M143"/>
    </row>
    <row r="144" spans="2:13" ht="14.5">
      <c r="B144" s="89">
        <v>5</v>
      </c>
      <c r="C144" s="96" t="s">
        <v>1423</v>
      </c>
      <c r="D144" s="96"/>
      <c r="E144" s="96"/>
      <c r="F144" s="96" t="s">
        <v>1284</v>
      </c>
      <c r="G144" s="96"/>
      <c r="H144"/>
      <c r="I144"/>
      <c r="J144"/>
      <c r="K144"/>
      <c r="L144"/>
      <c r="M144"/>
    </row>
    <row r="145" spans="2:13" ht="14.5">
      <c r="B145" s="89">
        <v>6</v>
      </c>
      <c r="C145" s="96" t="s">
        <v>1424</v>
      </c>
      <c r="D145" s="96"/>
      <c r="E145" s="96"/>
      <c r="F145" s="96" t="s">
        <v>1284</v>
      </c>
      <c r="G145" s="96"/>
      <c r="H145"/>
      <c r="I145"/>
      <c r="J145"/>
      <c r="K145"/>
      <c r="L145"/>
      <c r="M145"/>
    </row>
    <row r="146" spans="2:13" ht="14.5">
      <c r="B146" s="89">
        <v>7</v>
      </c>
      <c r="C146" s="96" t="s">
        <v>1425</v>
      </c>
      <c r="D146" s="96"/>
      <c r="E146" s="96"/>
      <c r="F146" s="96" t="s">
        <v>1284</v>
      </c>
      <c r="G146" s="96"/>
      <c r="H146"/>
      <c r="I146"/>
      <c r="J146"/>
      <c r="K146"/>
      <c r="L146"/>
      <c r="M146"/>
    </row>
    <row r="147" spans="2:13" ht="14.5">
      <c r="B147" s="89">
        <v>8</v>
      </c>
      <c r="C147" s="96" t="s">
        <v>1426</v>
      </c>
      <c r="D147" s="96"/>
      <c r="E147" s="96"/>
      <c r="F147" s="96" t="s">
        <v>1284</v>
      </c>
      <c r="G147" s="96"/>
      <c r="H147"/>
      <c r="I147"/>
      <c r="J147"/>
      <c r="K147"/>
      <c r="L147"/>
      <c r="M147"/>
    </row>
    <row r="148" spans="2:13" ht="14.5">
      <c r="B148" s="89">
        <v>9</v>
      </c>
      <c r="C148" s="96" t="s">
        <v>1427</v>
      </c>
      <c r="D148" s="96"/>
      <c r="E148" s="96"/>
      <c r="F148" s="96" t="s">
        <v>1284</v>
      </c>
      <c r="G148" s="96"/>
      <c r="H148"/>
      <c r="I148"/>
      <c r="J148"/>
      <c r="K148"/>
      <c r="L148"/>
      <c r="M148"/>
    </row>
    <row r="149" spans="2:13" ht="14.5">
      <c r="B149" s="89">
        <v>10</v>
      </c>
      <c r="C149" s="96" t="s">
        <v>1428</v>
      </c>
      <c r="D149" s="96"/>
      <c r="E149" s="96"/>
      <c r="F149" s="96" t="s">
        <v>1284</v>
      </c>
      <c r="G149" s="96"/>
      <c r="H149"/>
      <c r="I149"/>
      <c r="J149"/>
      <c r="K149"/>
      <c r="L149"/>
      <c r="M149"/>
    </row>
    <row r="150" spans="2:13">
      <c r="G150"/>
      <c r="H150"/>
      <c r="I150"/>
      <c r="J150"/>
      <c r="K150"/>
      <c r="L150"/>
      <c r="M150"/>
    </row>
    <row r="151" spans="2:13">
      <c r="G151"/>
      <c r="H151"/>
      <c r="I151"/>
      <c r="J151"/>
      <c r="K151"/>
      <c r="L151"/>
      <c r="M151"/>
    </row>
    <row r="152" spans="2:13" ht="15.5">
      <c r="B152" s="92" t="s">
        <v>1429</v>
      </c>
      <c r="C152" s="92"/>
      <c r="D152" s="92"/>
      <c r="E152" s="92"/>
      <c r="F152" s="92"/>
      <c r="G152" s="92"/>
      <c r="H152"/>
      <c r="I152"/>
      <c r="J152"/>
      <c r="K152"/>
      <c r="L152"/>
      <c r="M152"/>
    </row>
    <row r="153" spans="2:13" ht="14.5">
      <c r="B153" s="90" t="s">
        <v>1261</v>
      </c>
      <c r="C153" s="94" t="s">
        <v>1888</v>
      </c>
      <c r="D153" s="94"/>
      <c r="E153" s="94"/>
      <c r="F153" s="94" t="s">
        <v>1263</v>
      </c>
      <c r="G153" s="94"/>
      <c r="H153"/>
      <c r="I153"/>
      <c r="J153"/>
      <c r="K153"/>
      <c r="L153"/>
      <c r="M153"/>
    </row>
    <row r="154" spans="2:13" ht="14.5">
      <c r="B154" s="89">
        <v>1</v>
      </c>
      <c r="C154" s="96" t="s">
        <v>1430</v>
      </c>
      <c r="D154" s="96"/>
      <c r="E154" s="96"/>
      <c r="F154" s="96" t="s">
        <v>1284</v>
      </c>
      <c r="G154" s="96"/>
      <c r="H154"/>
      <c r="I154"/>
      <c r="J154"/>
      <c r="K154"/>
      <c r="L154"/>
      <c r="M154"/>
    </row>
    <row r="155" spans="2:13" ht="14.5">
      <c r="B155" s="89">
        <v>2</v>
      </c>
      <c r="C155" s="96" t="s">
        <v>1431</v>
      </c>
      <c r="D155" s="96"/>
      <c r="E155" s="96"/>
      <c r="F155" s="96" t="s">
        <v>1284</v>
      </c>
      <c r="G155" s="96"/>
      <c r="H155"/>
      <c r="I155"/>
      <c r="J155"/>
      <c r="K155"/>
      <c r="L155"/>
      <c r="M155"/>
    </row>
    <row r="156" spans="2:13" ht="14.5">
      <c r="B156" s="89">
        <v>3</v>
      </c>
      <c r="C156" s="96" t="s">
        <v>1432</v>
      </c>
      <c r="D156" s="96"/>
      <c r="E156" s="96"/>
      <c r="F156" s="96" t="s">
        <v>1284</v>
      </c>
      <c r="G156" s="96"/>
      <c r="H156"/>
      <c r="I156"/>
      <c r="J156"/>
      <c r="K156"/>
      <c r="L156"/>
      <c r="M156"/>
    </row>
    <row r="157" spans="2:13" ht="14.5">
      <c r="B157" s="89">
        <v>4</v>
      </c>
      <c r="C157" s="96" t="s">
        <v>1433</v>
      </c>
      <c r="D157" s="96"/>
      <c r="E157" s="96"/>
      <c r="F157" s="96" t="s">
        <v>1284</v>
      </c>
      <c r="G157" s="96"/>
      <c r="H157"/>
      <c r="I157"/>
      <c r="J157"/>
      <c r="K157"/>
      <c r="L157"/>
      <c r="M157"/>
    </row>
    <row r="158" spans="2:13" ht="14.5">
      <c r="B158" s="89">
        <v>5</v>
      </c>
      <c r="C158" s="96" t="s">
        <v>1434</v>
      </c>
      <c r="D158" s="96"/>
      <c r="E158" s="96"/>
      <c r="F158" s="96" t="s">
        <v>1284</v>
      </c>
      <c r="G158" s="96"/>
      <c r="H158"/>
      <c r="I158"/>
      <c r="J158"/>
      <c r="K158"/>
      <c r="L158"/>
      <c r="M158"/>
    </row>
    <row r="159" spans="2:13" ht="14.5">
      <c r="B159" s="89">
        <v>6</v>
      </c>
      <c r="C159" s="96" t="s">
        <v>1435</v>
      </c>
      <c r="D159" s="96"/>
      <c r="E159" s="96"/>
      <c r="F159" s="96" t="s">
        <v>1284</v>
      </c>
      <c r="G159" s="96"/>
      <c r="H159"/>
      <c r="I159"/>
      <c r="J159"/>
      <c r="K159"/>
      <c r="L159"/>
      <c r="M159"/>
    </row>
    <row r="160" spans="2:13" ht="14.5">
      <c r="B160" s="89">
        <v>7</v>
      </c>
      <c r="C160" s="96" t="s">
        <v>1436</v>
      </c>
      <c r="D160" s="96"/>
      <c r="E160" s="96"/>
      <c r="F160" s="96" t="s">
        <v>1284</v>
      </c>
      <c r="G160" s="96"/>
      <c r="H160"/>
      <c r="I160"/>
      <c r="J160"/>
      <c r="K160"/>
      <c r="L160"/>
      <c r="M160"/>
    </row>
    <row r="161" spans="2:13" ht="14.5">
      <c r="B161" s="89">
        <v>8</v>
      </c>
      <c r="C161" s="96" t="s">
        <v>1437</v>
      </c>
      <c r="D161" s="96"/>
      <c r="E161" s="96"/>
      <c r="F161" s="96" t="s">
        <v>1284</v>
      </c>
      <c r="G161" s="96"/>
      <c r="H161"/>
      <c r="I161"/>
      <c r="J161"/>
      <c r="K161"/>
      <c r="L161"/>
      <c r="M161"/>
    </row>
    <row r="162" spans="2:13" ht="14.5">
      <c r="B162" s="89">
        <v>9</v>
      </c>
      <c r="C162" s="96" t="s">
        <v>1438</v>
      </c>
      <c r="D162" s="96"/>
      <c r="E162" s="96"/>
      <c r="F162" s="96" t="s">
        <v>1284</v>
      </c>
      <c r="G162" s="96"/>
      <c r="H162"/>
      <c r="I162"/>
      <c r="J162"/>
      <c r="K162"/>
      <c r="L162"/>
      <c r="M162"/>
    </row>
    <row r="163" spans="2:13" ht="14.5">
      <c r="B163" s="89">
        <v>10</v>
      </c>
      <c r="C163" s="96" t="s">
        <v>1439</v>
      </c>
      <c r="D163" s="96"/>
      <c r="E163" s="96"/>
      <c r="F163" s="96" t="s">
        <v>1284</v>
      </c>
      <c r="G163" s="96"/>
      <c r="H163"/>
      <c r="I163"/>
      <c r="J163"/>
      <c r="K163"/>
      <c r="L163"/>
      <c r="M163"/>
    </row>
    <row r="164" spans="2:13">
      <c r="G164"/>
      <c r="H164"/>
      <c r="I164"/>
      <c r="J164"/>
      <c r="K164"/>
      <c r="L164"/>
      <c r="M164"/>
    </row>
    <row r="165" spans="2:13">
      <c r="G165"/>
      <c r="H165"/>
      <c r="I165"/>
      <c r="J165"/>
      <c r="K165"/>
      <c r="L165"/>
      <c r="M165"/>
    </row>
    <row r="166" spans="2:13" ht="15.5">
      <c r="B166" s="92" t="s">
        <v>1440</v>
      </c>
      <c r="C166" s="92"/>
      <c r="D166" s="92"/>
      <c r="E166" s="92"/>
      <c r="F166" s="92"/>
      <c r="G166" s="92"/>
      <c r="H166"/>
      <c r="I166"/>
      <c r="J166"/>
      <c r="K166"/>
      <c r="L166"/>
      <c r="M166"/>
    </row>
    <row r="167" spans="2:13" ht="14.5">
      <c r="B167" s="90" t="s">
        <v>1261</v>
      </c>
      <c r="C167" s="94" t="s">
        <v>1888</v>
      </c>
      <c r="D167" s="94"/>
      <c r="E167" s="94"/>
      <c r="F167" s="94" t="s">
        <v>1263</v>
      </c>
      <c r="G167" s="94"/>
      <c r="H167"/>
      <c r="I167"/>
      <c r="J167"/>
      <c r="K167"/>
      <c r="L167"/>
      <c r="M167"/>
    </row>
    <row r="168" spans="2:13" ht="14.5">
      <c r="B168" s="89">
        <v>1</v>
      </c>
      <c r="C168" s="96" t="s">
        <v>1441</v>
      </c>
      <c r="D168" s="96"/>
      <c r="E168" s="96"/>
      <c r="F168" s="96" t="s">
        <v>1266</v>
      </c>
      <c r="G168" s="96"/>
      <c r="H168"/>
      <c r="I168"/>
      <c r="J168"/>
      <c r="K168"/>
      <c r="L168"/>
      <c r="M168"/>
    </row>
    <row r="169" spans="2:13" ht="14.5">
      <c r="B169" s="89">
        <v>2</v>
      </c>
      <c r="C169" s="96" t="s">
        <v>1442</v>
      </c>
      <c r="D169" s="96"/>
      <c r="E169" s="96"/>
      <c r="F169" s="96" t="s">
        <v>1271</v>
      </c>
      <c r="G169" s="96"/>
      <c r="H169"/>
      <c r="I169"/>
      <c r="J169"/>
      <c r="K169"/>
      <c r="L169"/>
      <c r="M169"/>
    </row>
    <row r="170" spans="2:13" ht="14.5">
      <c r="B170" s="89">
        <v>3</v>
      </c>
      <c r="C170" s="96" t="s">
        <v>1443</v>
      </c>
      <c r="D170" s="96"/>
      <c r="E170" s="96"/>
      <c r="F170" s="96" t="s">
        <v>1284</v>
      </c>
      <c r="G170" s="96"/>
      <c r="H170"/>
      <c r="I170"/>
      <c r="J170"/>
      <c r="K170"/>
      <c r="L170"/>
      <c r="M170"/>
    </row>
    <row r="171" spans="2:13" ht="14.5">
      <c r="B171" s="89">
        <v>4</v>
      </c>
      <c r="C171" s="96" t="s">
        <v>1444</v>
      </c>
      <c r="D171" s="96"/>
      <c r="E171" s="96"/>
      <c r="F171" s="96" t="s">
        <v>1284</v>
      </c>
      <c r="G171" s="96"/>
      <c r="H171"/>
      <c r="I171"/>
      <c r="J171"/>
      <c r="K171"/>
      <c r="L171"/>
      <c r="M171"/>
    </row>
    <row r="172" spans="2:13" ht="14.5">
      <c r="B172" s="89">
        <v>5</v>
      </c>
      <c r="C172" s="96" t="s">
        <v>1445</v>
      </c>
      <c r="D172" s="96"/>
      <c r="E172" s="96"/>
      <c r="F172" s="96" t="s">
        <v>1284</v>
      </c>
      <c r="G172" s="96"/>
      <c r="H172"/>
      <c r="I172"/>
      <c r="J172"/>
      <c r="K172"/>
      <c r="L172"/>
      <c r="M172"/>
    </row>
    <row r="173" spans="2:13" ht="14.5">
      <c r="B173" s="89">
        <v>6</v>
      </c>
      <c r="C173" s="96" t="s">
        <v>1446</v>
      </c>
      <c r="D173" s="96"/>
      <c r="E173" s="96"/>
      <c r="F173" s="96" t="s">
        <v>1284</v>
      </c>
      <c r="G173" s="96"/>
      <c r="H173"/>
      <c r="I173"/>
      <c r="J173"/>
      <c r="K173"/>
      <c r="L173"/>
      <c r="M173"/>
    </row>
    <row r="174" spans="2:13" ht="14.5">
      <c r="B174" s="89">
        <v>7</v>
      </c>
      <c r="C174" s="96" t="s">
        <v>1447</v>
      </c>
      <c r="D174" s="96"/>
      <c r="E174" s="96"/>
      <c r="F174" s="96" t="s">
        <v>1284</v>
      </c>
      <c r="G174" s="96"/>
      <c r="H174"/>
      <c r="I174"/>
      <c r="J174"/>
      <c r="K174"/>
      <c r="L174"/>
      <c r="M174"/>
    </row>
    <row r="175" spans="2:13" ht="14.5">
      <c r="B175" s="89">
        <v>8</v>
      </c>
      <c r="C175" s="96" t="s">
        <v>1448</v>
      </c>
      <c r="D175" s="96"/>
      <c r="E175" s="96"/>
      <c r="F175" s="96" t="s">
        <v>1284</v>
      </c>
      <c r="G175" s="96"/>
      <c r="H175"/>
      <c r="I175"/>
      <c r="J175"/>
      <c r="K175"/>
      <c r="L175"/>
      <c r="M175"/>
    </row>
    <row r="176" spans="2:13" ht="14.5">
      <c r="B176" s="89">
        <v>9</v>
      </c>
      <c r="C176" s="96" t="s">
        <v>1449</v>
      </c>
      <c r="D176" s="96"/>
      <c r="E176" s="96"/>
      <c r="F176" s="96" t="s">
        <v>1284</v>
      </c>
      <c r="G176" s="96"/>
      <c r="H176"/>
      <c r="I176"/>
      <c r="J176"/>
      <c r="K176"/>
      <c r="L176"/>
      <c r="M176"/>
    </row>
    <row r="177" spans="2:13" ht="14.5">
      <c r="B177" s="89">
        <v>10</v>
      </c>
      <c r="C177" s="96" t="s">
        <v>1450</v>
      </c>
      <c r="D177" s="96"/>
      <c r="E177" s="96"/>
      <c r="F177" s="96" t="s">
        <v>1284</v>
      </c>
      <c r="G177" s="96"/>
      <c r="H177"/>
      <c r="I177"/>
      <c r="J177"/>
      <c r="K177"/>
      <c r="L177"/>
      <c r="M177"/>
    </row>
    <row r="178" spans="2:13">
      <c r="G178"/>
      <c r="H178"/>
      <c r="I178"/>
      <c r="J178"/>
      <c r="K178"/>
      <c r="L178"/>
      <c r="M178"/>
    </row>
    <row r="179" spans="2:13">
      <c r="G179"/>
      <c r="H179"/>
      <c r="I179"/>
      <c r="J179"/>
      <c r="K179"/>
      <c r="L179"/>
      <c r="M179"/>
    </row>
    <row r="180" spans="2:13" ht="15.5">
      <c r="B180" s="92" t="s">
        <v>1451</v>
      </c>
      <c r="C180" s="92"/>
      <c r="D180" s="92"/>
      <c r="E180" s="92"/>
      <c r="F180" s="92"/>
      <c r="G180" s="92"/>
      <c r="H180"/>
      <c r="I180"/>
      <c r="J180"/>
      <c r="K180"/>
      <c r="L180"/>
      <c r="M180"/>
    </row>
    <row r="181" spans="2:13" ht="14.5">
      <c r="B181" s="90" t="s">
        <v>1261</v>
      </c>
      <c r="C181" s="94" t="s">
        <v>1888</v>
      </c>
      <c r="D181" s="94"/>
      <c r="E181" s="94"/>
      <c r="F181" s="94" t="s">
        <v>1263</v>
      </c>
      <c r="G181" s="94"/>
      <c r="H181"/>
      <c r="I181"/>
      <c r="J181"/>
      <c r="K181"/>
      <c r="L181"/>
      <c r="M181"/>
    </row>
    <row r="182" spans="2:13" ht="14.5">
      <c r="B182" s="89">
        <v>1</v>
      </c>
      <c r="C182" s="96" t="s">
        <v>1430</v>
      </c>
      <c r="D182" s="96"/>
      <c r="E182" s="96"/>
      <c r="F182" s="96" t="s">
        <v>1284</v>
      </c>
      <c r="G182" s="96"/>
      <c r="H182"/>
      <c r="I182"/>
      <c r="J182"/>
      <c r="K182"/>
      <c r="L182"/>
      <c r="M182"/>
    </row>
    <row r="183" spans="2:13" ht="14.5">
      <c r="B183" s="89">
        <v>2</v>
      </c>
      <c r="C183" s="96" t="s">
        <v>1431</v>
      </c>
      <c r="D183" s="96"/>
      <c r="E183" s="96"/>
      <c r="F183" s="96" t="s">
        <v>1284</v>
      </c>
      <c r="G183" s="96"/>
      <c r="H183"/>
      <c r="I183"/>
      <c r="J183"/>
      <c r="K183"/>
      <c r="L183"/>
      <c r="M183"/>
    </row>
    <row r="184" spans="2:13" ht="14.5">
      <c r="B184" s="89">
        <v>3</v>
      </c>
      <c r="C184" s="96" t="s">
        <v>1432</v>
      </c>
      <c r="D184" s="96"/>
      <c r="E184" s="96"/>
      <c r="F184" s="96" t="s">
        <v>1284</v>
      </c>
      <c r="G184" s="96"/>
      <c r="H184"/>
      <c r="I184"/>
      <c r="J184"/>
      <c r="K184"/>
      <c r="L184"/>
      <c r="M184"/>
    </row>
    <row r="185" spans="2:13" ht="14.5">
      <c r="B185" s="89">
        <v>4</v>
      </c>
      <c r="C185" s="96" t="s">
        <v>1433</v>
      </c>
      <c r="D185" s="96"/>
      <c r="E185" s="96"/>
      <c r="F185" s="96" t="s">
        <v>1284</v>
      </c>
      <c r="G185" s="96"/>
      <c r="H185"/>
      <c r="I185"/>
      <c r="J185"/>
      <c r="K185"/>
      <c r="L185"/>
      <c r="M185"/>
    </row>
    <row r="186" spans="2:13" ht="14.5">
      <c r="B186" s="89">
        <v>5</v>
      </c>
      <c r="C186" s="96" t="s">
        <v>1434</v>
      </c>
      <c r="D186" s="96"/>
      <c r="E186" s="96"/>
      <c r="F186" s="96" t="s">
        <v>1284</v>
      </c>
      <c r="G186" s="96"/>
      <c r="H186"/>
      <c r="I186"/>
      <c r="J186"/>
      <c r="K186"/>
      <c r="L186"/>
      <c r="M186"/>
    </row>
    <row r="187" spans="2:13" ht="14.5">
      <c r="B187" s="89">
        <v>6</v>
      </c>
      <c r="C187" s="96" t="s">
        <v>1435</v>
      </c>
      <c r="D187" s="96"/>
      <c r="E187" s="96"/>
      <c r="F187" s="96" t="s">
        <v>1284</v>
      </c>
      <c r="G187" s="96"/>
      <c r="H187"/>
      <c r="I187"/>
      <c r="J187"/>
      <c r="K187"/>
      <c r="L187"/>
      <c r="M187"/>
    </row>
    <row r="188" spans="2:13" ht="14.5">
      <c r="B188" s="89">
        <v>7</v>
      </c>
      <c r="C188" s="96" t="s">
        <v>1436</v>
      </c>
      <c r="D188" s="96"/>
      <c r="E188" s="96"/>
      <c r="F188" s="96" t="s">
        <v>1284</v>
      </c>
      <c r="G188" s="96"/>
      <c r="H188"/>
      <c r="I188"/>
      <c r="J188"/>
      <c r="K188"/>
      <c r="L188"/>
      <c r="M188"/>
    </row>
    <row r="189" spans="2:13" ht="14.5">
      <c r="B189" s="89">
        <v>8</v>
      </c>
      <c r="C189" s="96" t="s">
        <v>1437</v>
      </c>
      <c r="D189" s="96"/>
      <c r="E189" s="96"/>
      <c r="F189" s="96" t="s">
        <v>1284</v>
      </c>
      <c r="G189" s="96"/>
      <c r="H189"/>
      <c r="I189"/>
      <c r="J189"/>
      <c r="K189"/>
      <c r="L189"/>
      <c r="M189"/>
    </row>
    <row r="190" spans="2:13" ht="14.5">
      <c r="B190" s="89">
        <v>9</v>
      </c>
      <c r="C190" s="96" t="s">
        <v>1438</v>
      </c>
      <c r="D190" s="96"/>
      <c r="E190" s="96"/>
      <c r="F190" s="96" t="s">
        <v>1284</v>
      </c>
      <c r="G190" s="96"/>
      <c r="H190"/>
      <c r="I190"/>
      <c r="J190"/>
      <c r="K190"/>
      <c r="L190"/>
      <c r="M190"/>
    </row>
    <row r="191" spans="2:13" ht="14.5">
      <c r="B191" s="89">
        <v>10</v>
      </c>
      <c r="C191" s="96" t="s">
        <v>1439</v>
      </c>
      <c r="D191" s="96"/>
      <c r="E191" s="96"/>
      <c r="F191" s="96" t="s">
        <v>1284</v>
      </c>
      <c r="G191" s="96"/>
      <c r="H191"/>
      <c r="I191"/>
      <c r="J191"/>
      <c r="K191"/>
      <c r="L191"/>
      <c r="M191"/>
    </row>
    <row r="192" spans="2:13">
      <c r="G192"/>
      <c r="H192"/>
      <c r="I192"/>
      <c r="J192"/>
      <c r="K192"/>
      <c r="L192"/>
      <c r="M192"/>
    </row>
    <row r="193" spans="2:13">
      <c r="G193"/>
      <c r="H193"/>
      <c r="I193"/>
      <c r="J193"/>
      <c r="K193"/>
      <c r="L193"/>
      <c r="M193"/>
    </row>
    <row r="194" spans="2:13" ht="15.5">
      <c r="B194" s="92" t="s">
        <v>1452</v>
      </c>
      <c r="C194" s="92"/>
      <c r="D194" s="92"/>
      <c r="E194" s="92"/>
      <c r="F194" s="92"/>
      <c r="G194" s="92"/>
      <c r="H194"/>
      <c r="I194"/>
      <c r="J194"/>
      <c r="K194"/>
      <c r="L194"/>
      <c r="M194"/>
    </row>
    <row r="195" spans="2:13" ht="14.5">
      <c r="B195" s="90" t="s">
        <v>1261</v>
      </c>
      <c r="C195" s="94" t="s">
        <v>1888</v>
      </c>
      <c r="D195" s="94"/>
      <c r="E195" s="94"/>
      <c r="F195" s="94" t="s">
        <v>1263</v>
      </c>
      <c r="G195" s="94"/>
      <c r="H195"/>
      <c r="I195"/>
      <c r="J195"/>
      <c r="K195"/>
      <c r="L195"/>
      <c r="M195"/>
    </row>
    <row r="196" spans="2:13" ht="14.5">
      <c r="B196" s="89">
        <v>1</v>
      </c>
      <c r="C196" s="96" t="s">
        <v>1441</v>
      </c>
      <c r="D196" s="96"/>
      <c r="E196" s="96"/>
      <c r="F196" s="96" t="s">
        <v>1266</v>
      </c>
      <c r="G196" s="96"/>
      <c r="H196"/>
      <c r="I196"/>
      <c r="J196"/>
      <c r="K196"/>
      <c r="L196"/>
      <c r="M196"/>
    </row>
    <row r="197" spans="2:13" ht="14.5">
      <c r="B197" s="89">
        <v>2</v>
      </c>
      <c r="C197" s="96" t="s">
        <v>1442</v>
      </c>
      <c r="D197" s="96"/>
      <c r="E197" s="96"/>
      <c r="F197" s="96" t="s">
        <v>1271</v>
      </c>
      <c r="G197" s="96"/>
      <c r="H197"/>
      <c r="I197"/>
      <c r="J197"/>
      <c r="K197"/>
      <c r="L197"/>
      <c r="M197"/>
    </row>
    <row r="198" spans="2:13" ht="14.5">
      <c r="B198" s="89">
        <v>3</v>
      </c>
      <c r="C198" s="96" t="s">
        <v>1443</v>
      </c>
      <c r="D198" s="96"/>
      <c r="E198" s="96"/>
      <c r="F198" s="96" t="s">
        <v>1284</v>
      </c>
      <c r="G198" s="96"/>
      <c r="H198"/>
      <c r="I198"/>
      <c r="J198"/>
      <c r="K198"/>
      <c r="L198"/>
      <c r="M198"/>
    </row>
    <row r="199" spans="2:13" ht="14.5">
      <c r="B199" s="89">
        <v>4</v>
      </c>
      <c r="C199" s="96" t="s">
        <v>1444</v>
      </c>
      <c r="D199" s="96"/>
      <c r="E199" s="96"/>
      <c r="F199" s="96" t="s">
        <v>1284</v>
      </c>
      <c r="G199" s="96"/>
      <c r="H199"/>
      <c r="I199"/>
      <c r="J199"/>
      <c r="K199"/>
      <c r="L199"/>
      <c r="M199"/>
    </row>
    <row r="200" spans="2:13" ht="14.5">
      <c r="B200" s="89">
        <v>5</v>
      </c>
      <c r="C200" s="96" t="s">
        <v>1445</v>
      </c>
      <c r="D200" s="96"/>
      <c r="E200" s="96"/>
      <c r="F200" s="96" t="s">
        <v>1284</v>
      </c>
      <c r="G200" s="96"/>
      <c r="H200"/>
      <c r="I200"/>
      <c r="J200"/>
      <c r="K200"/>
      <c r="L200"/>
      <c r="M200"/>
    </row>
    <row r="201" spans="2:13" ht="14.5">
      <c r="B201" s="89">
        <v>6</v>
      </c>
      <c r="C201" s="96" t="s">
        <v>1446</v>
      </c>
      <c r="D201" s="96"/>
      <c r="E201" s="96"/>
      <c r="F201" s="96" t="s">
        <v>1284</v>
      </c>
      <c r="G201" s="96"/>
      <c r="H201"/>
      <c r="I201"/>
      <c r="J201"/>
      <c r="K201"/>
      <c r="L201"/>
      <c r="M201"/>
    </row>
    <row r="202" spans="2:13" ht="14.5">
      <c r="B202" s="89">
        <v>7</v>
      </c>
      <c r="C202" s="96" t="s">
        <v>1447</v>
      </c>
      <c r="D202" s="96"/>
      <c r="E202" s="96"/>
      <c r="F202" s="96" t="s">
        <v>1284</v>
      </c>
      <c r="G202" s="96"/>
      <c r="H202"/>
      <c r="I202"/>
      <c r="J202"/>
      <c r="K202"/>
      <c r="L202"/>
      <c r="M202"/>
    </row>
    <row r="203" spans="2:13" ht="14.5">
      <c r="B203" s="89">
        <v>8</v>
      </c>
      <c r="C203" s="96" t="s">
        <v>1448</v>
      </c>
      <c r="D203" s="96"/>
      <c r="E203" s="96"/>
      <c r="F203" s="96" t="s">
        <v>1284</v>
      </c>
      <c r="G203" s="96"/>
      <c r="H203"/>
      <c r="I203"/>
      <c r="J203"/>
      <c r="K203"/>
      <c r="L203"/>
      <c r="M203"/>
    </row>
    <row r="204" spans="2:13" ht="14.5">
      <c r="B204" s="89">
        <v>9</v>
      </c>
      <c r="C204" s="96" t="s">
        <v>1449</v>
      </c>
      <c r="D204" s="96"/>
      <c r="E204" s="96"/>
      <c r="F204" s="96" t="s">
        <v>1284</v>
      </c>
      <c r="G204" s="96"/>
      <c r="H204"/>
      <c r="I204"/>
      <c r="J204"/>
      <c r="K204"/>
      <c r="L204"/>
      <c r="M204"/>
    </row>
    <row r="205" spans="2:13" ht="14.5">
      <c r="B205" s="89">
        <v>10</v>
      </c>
      <c r="C205" s="96" t="s">
        <v>1450</v>
      </c>
      <c r="D205" s="96"/>
      <c r="E205" s="96"/>
      <c r="F205" s="96" t="s">
        <v>1284</v>
      </c>
      <c r="G205" s="96"/>
      <c r="H205"/>
      <c r="I205"/>
      <c r="J205"/>
      <c r="K205"/>
      <c r="L205"/>
      <c r="M205"/>
    </row>
    <row r="206" spans="2:13">
      <c r="G206"/>
      <c r="H206"/>
      <c r="I206"/>
      <c r="J206"/>
      <c r="K206"/>
      <c r="L206"/>
      <c r="M206"/>
    </row>
    <row r="207" spans="2:13">
      <c r="G207"/>
      <c r="H207"/>
      <c r="I207"/>
      <c r="J207"/>
      <c r="K207"/>
      <c r="L207"/>
      <c r="M207"/>
    </row>
    <row r="208" spans="2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185">
    <mergeCell ref="C204:E204"/>
    <mergeCell ref="F204:G204"/>
    <mergeCell ref="C205:E205"/>
    <mergeCell ref="F205:G205"/>
    <mergeCell ref="C201:E201"/>
    <mergeCell ref="F201:G201"/>
    <mergeCell ref="C202:E202"/>
    <mergeCell ref="F202:G202"/>
    <mergeCell ref="C203:E203"/>
    <mergeCell ref="F203:G203"/>
    <mergeCell ref="C198:E198"/>
    <mergeCell ref="F198:G198"/>
    <mergeCell ref="C199:E199"/>
    <mergeCell ref="F199:G199"/>
    <mergeCell ref="C200:E200"/>
    <mergeCell ref="F200:G200"/>
    <mergeCell ref="C195:E195"/>
    <mergeCell ref="F195:G195"/>
    <mergeCell ref="C196:E196"/>
    <mergeCell ref="F196:G196"/>
    <mergeCell ref="C197:E197"/>
    <mergeCell ref="F197:G197"/>
    <mergeCell ref="C190:E190"/>
    <mergeCell ref="F190:G190"/>
    <mergeCell ref="C191:E191"/>
    <mergeCell ref="F191:G191"/>
    <mergeCell ref="B194:G194"/>
    <mergeCell ref="C187:E187"/>
    <mergeCell ref="F187:G187"/>
    <mergeCell ref="C188:E188"/>
    <mergeCell ref="F188:G188"/>
    <mergeCell ref="C189:E189"/>
    <mergeCell ref="F189:G189"/>
    <mergeCell ref="C184:E184"/>
    <mergeCell ref="F184:G184"/>
    <mergeCell ref="C185:E185"/>
    <mergeCell ref="F185:G185"/>
    <mergeCell ref="C186:E186"/>
    <mergeCell ref="F186:G186"/>
    <mergeCell ref="C181:E181"/>
    <mergeCell ref="F181:G181"/>
    <mergeCell ref="C182:E182"/>
    <mergeCell ref="F182:G182"/>
    <mergeCell ref="C183:E183"/>
    <mergeCell ref="F183:G183"/>
    <mergeCell ref="C176:E176"/>
    <mergeCell ref="F176:G176"/>
    <mergeCell ref="C177:E177"/>
    <mergeCell ref="F177:G177"/>
    <mergeCell ref="B180:G180"/>
    <mergeCell ref="C173:E173"/>
    <mergeCell ref="F173:G173"/>
    <mergeCell ref="C174:E174"/>
    <mergeCell ref="F174:G174"/>
    <mergeCell ref="C175:E175"/>
    <mergeCell ref="F175:G175"/>
    <mergeCell ref="C170:E170"/>
    <mergeCell ref="F170:G170"/>
    <mergeCell ref="C171:E171"/>
    <mergeCell ref="F171:G171"/>
    <mergeCell ref="C172:E172"/>
    <mergeCell ref="F172:G172"/>
    <mergeCell ref="C167:E167"/>
    <mergeCell ref="F167:G167"/>
    <mergeCell ref="C168:E168"/>
    <mergeCell ref="F168:G168"/>
    <mergeCell ref="C169:E169"/>
    <mergeCell ref="F169:G169"/>
    <mergeCell ref="C162:E162"/>
    <mergeCell ref="F162:G162"/>
    <mergeCell ref="C163:E163"/>
    <mergeCell ref="F163:G163"/>
    <mergeCell ref="B166:G166"/>
    <mergeCell ref="C159:E159"/>
    <mergeCell ref="F159:G159"/>
    <mergeCell ref="C160:E160"/>
    <mergeCell ref="F160:G160"/>
    <mergeCell ref="C161:E161"/>
    <mergeCell ref="F161:G161"/>
    <mergeCell ref="C156:E156"/>
    <mergeCell ref="F156:G156"/>
    <mergeCell ref="C157:E157"/>
    <mergeCell ref="F157:G157"/>
    <mergeCell ref="C158:E158"/>
    <mergeCell ref="F158:G158"/>
    <mergeCell ref="C153:E153"/>
    <mergeCell ref="F153:G153"/>
    <mergeCell ref="C154:E154"/>
    <mergeCell ref="F154:G154"/>
    <mergeCell ref="C155:E155"/>
    <mergeCell ref="F155:G155"/>
    <mergeCell ref="C148:E148"/>
    <mergeCell ref="F148:G148"/>
    <mergeCell ref="C149:E149"/>
    <mergeCell ref="F149:G149"/>
    <mergeCell ref="B152:G152"/>
    <mergeCell ref="C145:E145"/>
    <mergeCell ref="F145:G145"/>
    <mergeCell ref="C146:E146"/>
    <mergeCell ref="F146:G146"/>
    <mergeCell ref="C147:E147"/>
    <mergeCell ref="F147:G147"/>
    <mergeCell ref="C142:E142"/>
    <mergeCell ref="F142:G142"/>
    <mergeCell ref="C143:E143"/>
    <mergeCell ref="F143:G143"/>
    <mergeCell ref="C144:E144"/>
    <mergeCell ref="F144:G144"/>
    <mergeCell ref="C139:E139"/>
    <mergeCell ref="F139:G139"/>
    <mergeCell ref="C140:E140"/>
    <mergeCell ref="F140:G140"/>
    <mergeCell ref="C141:E141"/>
    <mergeCell ref="F141:G141"/>
    <mergeCell ref="C134:E134"/>
    <mergeCell ref="F134:G134"/>
    <mergeCell ref="C135:E135"/>
    <mergeCell ref="F135:G135"/>
    <mergeCell ref="B138:G138"/>
    <mergeCell ref="C131:E131"/>
    <mergeCell ref="F131:G131"/>
    <mergeCell ref="C132:E132"/>
    <mergeCell ref="F132:G132"/>
    <mergeCell ref="C133:E133"/>
    <mergeCell ref="F133:G133"/>
    <mergeCell ref="C128:E128"/>
    <mergeCell ref="F128:G128"/>
    <mergeCell ref="C129:E129"/>
    <mergeCell ref="F129:G129"/>
    <mergeCell ref="C130:E130"/>
    <mergeCell ref="F130:G130"/>
    <mergeCell ref="C125:E125"/>
    <mergeCell ref="F125:G125"/>
    <mergeCell ref="C126:E126"/>
    <mergeCell ref="F126:G126"/>
    <mergeCell ref="C127:E127"/>
    <mergeCell ref="F127:G127"/>
    <mergeCell ref="C120:E120"/>
    <mergeCell ref="F120:G120"/>
    <mergeCell ref="C121:E121"/>
    <mergeCell ref="F121:G121"/>
    <mergeCell ref="B124:G124"/>
    <mergeCell ref="C117:E117"/>
    <mergeCell ref="F117:G117"/>
    <mergeCell ref="C118:E118"/>
    <mergeCell ref="F118:G118"/>
    <mergeCell ref="C119:E119"/>
    <mergeCell ref="F119:G119"/>
    <mergeCell ref="C114:E114"/>
    <mergeCell ref="F114:G114"/>
    <mergeCell ref="C115:E115"/>
    <mergeCell ref="F115:G115"/>
    <mergeCell ref="C116:E116"/>
    <mergeCell ref="F116:G116"/>
    <mergeCell ref="C111:E111"/>
    <mergeCell ref="F111:G111"/>
    <mergeCell ref="C112:E112"/>
    <mergeCell ref="F112:G112"/>
    <mergeCell ref="C113:E113"/>
    <mergeCell ref="F113:G113"/>
    <mergeCell ref="C106:E106"/>
    <mergeCell ref="F106:G106"/>
    <mergeCell ref="C107:E107"/>
    <mergeCell ref="F107:G107"/>
    <mergeCell ref="B110:G110"/>
    <mergeCell ref="C103:E103"/>
    <mergeCell ref="F103:G103"/>
    <mergeCell ref="C104:E104"/>
    <mergeCell ref="F104:G104"/>
    <mergeCell ref="C105:E105"/>
    <mergeCell ref="F105:G105"/>
    <mergeCell ref="B96:G96"/>
    <mergeCell ref="A1:C1"/>
    <mergeCell ref="C100:E100"/>
    <mergeCell ref="F100:G100"/>
    <mergeCell ref="C101:E101"/>
    <mergeCell ref="F101:G101"/>
    <mergeCell ref="C102:E102"/>
    <mergeCell ref="F102:G102"/>
    <mergeCell ref="C97:E97"/>
    <mergeCell ref="F97:G97"/>
    <mergeCell ref="C98:E98"/>
    <mergeCell ref="F98:G98"/>
    <mergeCell ref="C99:E99"/>
    <mergeCell ref="F99:G9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C6E2-A65A-499E-8073-81829CA7D737}">
  <dimension ref="A1:M800"/>
  <sheetViews>
    <sheetView rightToLeft="1" workbookViewId="0">
      <pane ySplit="3" topLeftCell="A111" activePane="bottomLeft" state="frozen"/>
      <selection pane="bottomLeft" activeCell="F118" sqref="C118:G123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8.08203125" style="44" bestFit="1" customWidth="1"/>
    <col min="5" max="5" width="33.3320312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530</v>
      </c>
      <c r="B1" s="91"/>
      <c r="C1" s="91"/>
      <c r="D1" s="47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7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41" t="s">
        <v>85</v>
      </c>
      <c r="E3" s="47"/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50</v>
      </c>
      <c r="E4" s="47"/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35</v>
      </c>
      <c r="E5" s="47"/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1</v>
      </c>
      <c r="D6" s="43" t="s">
        <v>34</v>
      </c>
      <c r="E6" s="47"/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834</v>
      </c>
      <c r="C7" s="43">
        <v>1</v>
      </c>
      <c r="D7" s="43" t="s">
        <v>55</v>
      </c>
      <c r="E7" s="47"/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834</v>
      </c>
      <c r="C8" s="43">
        <v>2</v>
      </c>
      <c r="D8" s="43" t="s">
        <v>23</v>
      </c>
      <c r="E8" s="47"/>
      <c r="G8"/>
      <c r="H8"/>
      <c r="I8"/>
      <c r="J8"/>
      <c r="K8"/>
      <c r="L8"/>
      <c r="M8"/>
    </row>
    <row r="9" spans="1:13" ht="14" customHeight="1">
      <c r="A9" s="42">
        <v>2</v>
      </c>
      <c r="B9" s="43" t="s">
        <v>832</v>
      </c>
      <c r="C9" s="43">
        <v>1</v>
      </c>
      <c r="D9" s="43" t="s">
        <v>33</v>
      </c>
      <c r="E9" s="47"/>
      <c r="G9"/>
      <c r="H9"/>
      <c r="I9"/>
      <c r="J9"/>
      <c r="K9"/>
      <c r="L9"/>
      <c r="M9"/>
    </row>
    <row r="10" spans="1:13" ht="14" customHeight="1">
      <c r="A10" s="42">
        <v>2</v>
      </c>
      <c r="B10" s="43" t="s">
        <v>832</v>
      </c>
      <c r="C10" s="43">
        <v>2</v>
      </c>
      <c r="D10" s="43" t="s">
        <v>16</v>
      </c>
      <c r="E10" s="47"/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833</v>
      </c>
      <c r="C11" s="43">
        <v>1</v>
      </c>
      <c r="D11" s="43" t="s">
        <v>54</v>
      </c>
      <c r="E11" s="47"/>
      <c r="G11"/>
      <c r="H11"/>
      <c r="I11"/>
      <c r="J11"/>
      <c r="K11"/>
      <c r="L11"/>
      <c r="M11"/>
    </row>
    <row r="12" spans="1:13" ht="14" customHeight="1">
      <c r="A12" s="42">
        <v>2</v>
      </c>
      <c r="B12" s="43" t="s">
        <v>833</v>
      </c>
      <c r="C12" s="43">
        <v>2</v>
      </c>
      <c r="D12" s="43" t="s">
        <v>26</v>
      </c>
      <c r="E12" s="47"/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834</v>
      </c>
      <c r="C13" s="43">
        <v>1</v>
      </c>
      <c r="D13" s="43" t="s">
        <v>40</v>
      </c>
      <c r="E13" s="47"/>
      <c r="G13"/>
      <c r="H13"/>
      <c r="I13"/>
      <c r="J13"/>
      <c r="K13"/>
      <c r="L13"/>
      <c r="M13"/>
    </row>
    <row r="14" spans="1:13" ht="14" customHeight="1">
      <c r="A14" s="42">
        <v>3</v>
      </c>
      <c r="B14" s="43" t="s">
        <v>832</v>
      </c>
      <c r="C14" s="43">
        <v>1</v>
      </c>
      <c r="D14" s="43" t="s">
        <v>43</v>
      </c>
      <c r="E14" s="47"/>
      <c r="G14"/>
      <c r="H14"/>
      <c r="I14"/>
      <c r="J14"/>
      <c r="K14"/>
      <c r="L14"/>
      <c r="M14"/>
    </row>
    <row r="15" spans="1:13" ht="14" customHeight="1">
      <c r="A15" s="42">
        <v>3</v>
      </c>
      <c r="B15" s="43" t="s">
        <v>832</v>
      </c>
      <c r="C15" s="43">
        <v>2</v>
      </c>
      <c r="D15" s="43" t="s">
        <v>426</v>
      </c>
      <c r="E15" s="47"/>
      <c r="G15"/>
      <c r="H15"/>
      <c r="I15"/>
      <c r="J15"/>
      <c r="K15"/>
      <c r="L15"/>
      <c r="M15"/>
    </row>
    <row r="16" spans="1:13" ht="14" customHeight="1">
      <c r="A16" s="42">
        <v>3</v>
      </c>
      <c r="B16" s="43" t="s">
        <v>833</v>
      </c>
      <c r="C16" s="43">
        <v>1</v>
      </c>
      <c r="D16" s="43" t="s">
        <v>22</v>
      </c>
      <c r="E16" s="47"/>
      <c r="G16"/>
      <c r="H16"/>
      <c r="I16"/>
      <c r="J16"/>
      <c r="K16"/>
      <c r="L16"/>
      <c r="M16"/>
    </row>
    <row r="17" spans="1:13" ht="14" customHeight="1">
      <c r="A17" s="42">
        <v>3</v>
      </c>
      <c r="B17" s="43" t="s">
        <v>833</v>
      </c>
      <c r="C17" s="43">
        <v>2</v>
      </c>
      <c r="D17" s="43" t="s">
        <v>12</v>
      </c>
      <c r="E17" s="47"/>
      <c r="G17"/>
      <c r="H17"/>
      <c r="I17"/>
      <c r="J17"/>
      <c r="K17"/>
      <c r="L17"/>
      <c r="M17"/>
    </row>
    <row r="18" spans="1:13" ht="14" customHeight="1">
      <c r="A18" s="42">
        <v>3</v>
      </c>
      <c r="B18" s="43" t="s">
        <v>834</v>
      </c>
      <c r="C18" s="43">
        <v>1</v>
      </c>
      <c r="D18" s="43" t="s">
        <v>10</v>
      </c>
      <c r="E18" s="47"/>
      <c r="G18"/>
      <c r="H18"/>
      <c r="I18"/>
      <c r="J18"/>
      <c r="K18"/>
      <c r="L18"/>
      <c r="M18"/>
    </row>
    <row r="19" spans="1:13" ht="14" customHeight="1">
      <c r="A19" s="42">
        <v>4</v>
      </c>
      <c r="B19" s="43" t="s">
        <v>832</v>
      </c>
      <c r="C19" s="43">
        <v>1</v>
      </c>
      <c r="D19" s="43" t="s">
        <v>7</v>
      </c>
      <c r="E19" s="47"/>
      <c r="G19"/>
      <c r="H19"/>
      <c r="I19"/>
      <c r="J19"/>
      <c r="K19"/>
      <c r="L19"/>
      <c r="M19"/>
    </row>
    <row r="20" spans="1:13" ht="14" customHeight="1">
      <c r="A20" s="42">
        <v>4</v>
      </c>
      <c r="B20" s="43" t="s">
        <v>832</v>
      </c>
      <c r="C20" s="43">
        <v>2</v>
      </c>
      <c r="D20" s="43" t="s">
        <v>19</v>
      </c>
      <c r="E20" s="47"/>
      <c r="G20"/>
      <c r="H20"/>
      <c r="I20"/>
      <c r="J20"/>
      <c r="K20"/>
      <c r="L20"/>
      <c r="M20"/>
    </row>
    <row r="21" spans="1:13" ht="14" customHeight="1">
      <c r="A21" s="42">
        <v>4</v>
      </c>
      <c r="B21" s="43" t="s">
        <v>833</v>
      </c>
      <c r="C21" s="43">
        <v>1</v>
      </c>
      <c r="D21" s="43" t="s">
        <v>433</v>
      </c>
      <c r="E21" s="47"/>
      <c r="G21"/>
      <c r="H21"/>
      <c r="I21"/>
      <c r="J21"/>
      <c r="K21"/>
      <c r="L21"/>
      <c r="M21"/>
    </row>
    <row r="22" spans="1:13" ht="14" customHeight="1">
      <c r="A22" s="42">
        <v>4</v>
      </c>
      <c r="B22" s="43" t="s">
        <v>834</v>
      </c>
      <c r="C22" s="43">
        <v>1</v>
      </c>
      <c r="D22" s="43" t="s">
        <v>36</v>
      </c>
      <c r="E22" s="47"/>
      <c r="G22"/>
      <c r="H22"/>
      <c r="I22"/>
      <c r="J22"/>
      <c r="K22"/>
      <c r="L22"/>
      <c r="M22"/>
    </row>
    <row r="23" spans="1:13" ht="14" customHeight="1">
      <c r="A23" s="42">
        <v>4</v>
      </c>
      <c r="B23" s="43" t="s">
        <v>834</v>
      </c>
      <c r="C23" s="43">
        <v>2</v>
      </c>
      <c r="D23" s="43" t="s">
        <v>432</v>
      </c>
      <c r="E23" s="47"/>
      <c r="G23"/>
      <c r="H23"/>
      <c r="I23"/>
      <c r="J23"/>
      <c r="K23"/>
      <c r="L23"/>
      <c r="M23"/>
    </row>
    <row r="24" spans="1:13" ht="14" customHeight="1">
      <c r="A24" s="42">
        <v>5</v>
      </c>
      <c r="B24" s="43" t="s">
        <v>832</v>
      </c>
      <c r="C24" s="43">
        <v>1</v>
      </c>
      <c r="D24" s="43" t="s">
        <v>441</v>
      </c>
      <c r="E24" s="47"/>
      <c r="G24"/>
      <c r="H24"/>
      <c r="I24"/>
      <c r="J24"/>
      <c r="K24"/>
      <c r="L24"/>
      <c r="M24"/>
    </row>
    <row r="25" spans="1:13" ht="14" customHeight="1">
      <c r="A25" s="42">
        <v>5</v>
      </c>
      <c r="B25" s="43" t="s">
        <v>833</v>
      </c>
      <c r="C25" s="43">
        <v>1</v>
      </c>
      <c r="D25" s="43" t="s">
        <v>29</v>
      </c>
      <c r="E25" s="47"/>
      <c r="G25"/>
      <c r="H25"/>
      <c r="I25"/>
      <c r="J25"/>
      <c r="K25"/>
      <c r="L25"/>
      <c r="M25"/>
    </row>
    <row r="26" spans="1:13" ht="14" customHeight="1">
      <c r="A26" s="42">
        <v>5</v>
      </c>
      <c r="B26" s="43" t="s">
        <v>833</v>
      </c>
      <c r="C26" s="43">
        <v>2</v>
      </c>
      <c r="D26" s="43" t="s">
        <v>442</v>
      </c>
      <c r="E26" s="47"/>
      <c r="G26"/>
      <c r="H26"/>
      <c r="I26"/>
      <c r="J26"/>
      <c r="K26"/>
      <c r="L26"/>
      <c r="M26"/>
    </row>
    <row r="27" spans="1:13" ht="14" customHeight="1">
      <c r="A27" s="42">
        <v>5</v>
      </c>
      <c r="B27" s="43" t="s">
        <v>834</v>
      </c>
      <c r="C27" s="43">
        <v>1</v>
      </c>
      <c r="D27" s="43" t="s">
        <v>17</v>
      </c>
      <c r="E27" s="47"/>
      <c r="G27"/>
      <c r="H27"/>
      <c r="I27"/>
      <c r="J27"/>
      <c r="K27"/>
      <c r="L27"/>
      <c r="M27"/>
    </row>
    <row r="28" spans="1:13" ht="14" customHeight="1">
      <c r="A28" s="42">
        <v>5</v>
      </c>
      <c r="B28" s="43" t="s">
        <v>834</v>
      </c>
      <c r="C28" s="43">
        <v>2</v>
      </c>
      <c r="D28" s="43" t="s">
        <v>443</v>
      </c>
      <c r="E28" s="47"/>
      <c r="G28"/>
      <c r="H28"/>
      <c r="I28"/>
      <c r="J28"/>
      <c r="K28"/>
      <c r="L28"/>
      <c r="M28"/>
    </row>
    <row r="29" spans="1:13" ht="14" customHeight="1">
      <c r="A29" s="42">
        <v>6</v>
      </c>
      <c r="B29" s="43" t="s">
        <v>832</v>
      </c>
      <c r="C29" s="43">
        <v>1</v>
      </c>
      <c r="D29" s="43" t="s">
        <v>25</v>
      </c>
      <c r="E29" s="47"/>
      <c r="G29"/>
      <c r="H29"/>
      <c r="I29"/>
      <c r="J29"/>
      <c r="K29"/>
      <c r="L29"/>
      <c r="M29"/>
    </row>
    <row r="30" spans="1:13" ht="14" customHeight="1">
      <c r="A30" s="42">
        <v>6</v>
      </c>
      <c r="B30" s="43" t="s">
        <v>833</v>
      </c>
      <c r="C30" s="43">
        <v>1</v>
      </c>
      <c r="D30" s="43" t="s">
        <v>453</v>
      </c>
      <c r="E30" s="47"/>
      <c r="G30"/>
      <c r="H30"/>
      <c r="I30"/>
      <c r="J30"/>
      <c r="K30"/>
      <c r="L30"/>
      <c r="M30"/>
    </row>
    <row r="31" spans="1:13" ht="14" customHeight="1">
      <c r="A31" s="42">
        <v>6</v>
      </c>
      <c r="B31" s="43" t="s">
        <v>833</v>
      </c>
      <c r="C31" s="43">
        <v>2</v>
      </c>
      <c r="D31" s="43" t="s">
        <v>455</v>
      </c>
      <c r="E31" s="47"/>
      <c r="G31"/>
      <c r="H31"/>
      <c r="I31"/>
      <c r="J31"/>
      <c r="K31"/>
      <c r="L31"/>
      <c r="M31"/>
    </row>
    <row r="32" spans="1:13" ht="14" customHeight="1">
      <c r="A32" s="42">
        <v>6</v>
      </c>
      <c r="B32" s="43" t="s">
        <v>834</v>
      </c>
      <c r="C32" s="43">
        <v>1</v>
      </c>
      <c r="D32" s="43" t="s">
        <v>724</v>
      </c>
      <c r="E32" s="47"/>
      <c r="G32"/>
      <c r="H32"/>
      <c r="I32"/>
      <c r="J32"/>
      <c r="K32"/>
      <c r="L32"/>
      <c r="M32"/>
    </row>
    <row r="33" spans="1:13" ht="14" customHeight="1">
      <c r="A33" s="42">
        <v>6</v>
      </c>
      <c r="B33" s="43" t="s">
        <v>834</v>
      </c>
      <c r="C33" s="43">
        <v>2</v>
      </c>
      <c r="D33" s="43" t="s">
        <v>454</v>
      </c>
      <c r="E33" s="47"/>
      <c r="G33"/>
      <c r="H33"/>
      <c r="I33"/>
      <c r="J33"/>
      <c r="K33"/>
      <c r="L33"/>
      <c r="M33"/>
    </row>
    <row r="34" spans="1:13" ht="14" customHeight="1">
      <c r="A34" s="42">
        <v>7</v>
      </c>
      <c r="B34" s="43" t="s">
        <v>832</v>
      </c>
      <c r="C34" s="43">
        <v>1</v>
      </c>
      <c r="D34" s="43" t="s">
        <v>379</v>
      </c>
      <c r="E34" s="47"/>
      <c r="G34"/>
      <c r="H34"/>
      <c r="I34"/>
      <c r="J34"/>
      <c r="K34"/>
      <c r="L34"/>
      <c r="M34"/>
    </row>
    <row r="35" spans="1:13" ht="14" customHeight="1">
      <c r="A35" s="42">
        <v>7</v>
      </c>
      <c r="B35" s="43" t="s">
        <v>832</v>
      </c>
      <c r="C35" s="43">
        <v>2</v>
      </c>
      <c r="D35" s="43" t="s">
        <v>465</v>
      </c>
      <c r="E35" s="47"/>
      <c r="G35"/>
      <c r="H35"/>
      <c r="I35"/>
      <c r="J35"/>
      <c r="K35"/>
      <c r="L35"/>
      <c r="M35"/>
    </row>
    <row r="36" spans="1:13" ht="14" customHeight="1">
      <c r="A36" s="42">
        <v>7</v>
      </c>
      <c r="B36" s="43" t="s">
        <v>833</v>
      </c>
      <c r="C36" s="43">
        <v>1</v>
      </c>
      <c r="D36" s="43" t="s">
        <v>15</v>
      </c>
      <c r="E36" s="47"/>
      <c r="G36"/>
      <c r="H36"/>
      <c r="I36"/>
      <c r="J36"/>
      <c r="K36"/>
      <c r="L36"/>
      <c r="M36"/>
    </row>
    <row r="37" spans="1:13" ht="14" customHeight="1">
      <c r="A37" s="42">
        <v>7</v>
      </c>
      <c r="B37" s="43" t="s">
        <v>834</v>
      </c>
      <c r="C37" s="43">
        <v>1</v>
      </c>
      <c r="D37" s="43" t="s">
        <v>378</v>
      </c>
      <c r="E37" s="47"/>
      <c r="G37"/>
      <c r="H37"/>
      <c r="I37"/>
      <c r="J37"/>
      <c r="K37"/>
      <c r="L37"/>
      <c r="M37"/>
    </row>
    <row r="38" spans="1:13" ht="14" customHeight="1">
      <c r="A38" s="42">
        <v>7</v>
      </c>
      <c r="B38" s="43" t="s">
        <v>834</v>
      </c>
      <c r="C38" s="43">
        <v>2</v>
      </c>
      <c r="D38" s="43" t="s">
        <v>464</v>
      </c>
      <c r="E38" s="47"/>
      <c r="G38"/>
      <c r="H38"/>
      <c r="I38"/>
      <c r="J38"/>
      <c r="K38"/>
      <c r="L38"/>
      <c r="M38"/>
    </row>
    <row r="39" spans="1:13" ht="14" customHeight="1">
      <c r="A39" s="42">
        <v>8</v>
      </c>
      <c r="B39" s="43" t="s">
        <v>832</v>
      </c>
      <c r="C39" s="43">
        <v>1</v>
      </c>
      <c r="D39" s="43" t="s">
        <v>20</v>
      </c>
      <c r="E39" s="47"/>
      <c r="G39"/>
      <c r="H39"/>
      <c r="I39"/>
      <c r="J39"/>
      <c r="K39"/>
      <c r="L39"/>
      <c r="M39"/>
    </row>
    <row r="40" spans="1:13" ht="14" customHeight="1">
      <c r="A40" s="42">
        <v>8</v>
      </c>
      <c r="B40" s="43" t="s">
        <v>833</v>
      </c>
      <c r="C40" s="43">
        <v>1</v>
      </c>
      <c r="D40" s="43" t="s">
        <v>389</v>
      </c>
      <c r="E40" s="47"/>
      <c r="G40"/>
      <c r="H40"/>
      <c r="I40"/>
      <c r="J40"/>
      <c r="K40"/>
      <c r="L40"/>
      <c r="M40"/>
    </row>
    <row r="41" spans="1:13" ht="14" customHeight="1">
      <c r="A41" s="42">
        <v>8</v>
      </c>
      <c r="B41" s="43" t="s">
        <v>833</v>
      </c>
      <c r="C41" s="43">
        <v>2</v>
      </c>
      <c r="D41" s="43" t="s">
        <v>390</v>
      </c>
      <c r="E41" s="47"/>
      <c r="G41"/>
      <c r="H41"/>
      <c r="I41"/>
      <c r="J41"/>
      <c r="K41"/>
      <c r="L41"/>
      <c r="M41"/>
    </row>
    <row r="42" spans="1:13" ht="14" customHeight="1">
      <c r="A42" s="42">
        <v>8</v>
      </c>
      <c r="B42" s="43" t="s">
        <v>834</v>
      </c>
      <c r="C42" s="43">
        <v>1</v>
      </c>
      <c r="D42" s="43" t="s">
        <v>388</v>
      </c>
      <c r="E42" s="47"/>
      <c r="G42"/>
      <c r="H42"/>
      <c r="I42"/>
      <c r="J42"/>
      <c r="K42"/>
      <c r="L42"/>
      <c r="M42"/>
    </row>
    <row r="43" spans="1:13" ht="14" customHeight="1">
      <c r="A43" s="42">
        <v>8</v>
      </c>
      <c r="B43" s="43" t="s">
        <v>834</v>
      </c>
      <c r="C43" s="43">
        <v>2</v>
      </c>
      <c r="D43" s="43" t="s">
        <v>56</v>
      </c>
      <c r="E43" s="47"/>
      <c r="G43"/>
      <c r="H43"/>
      <c r="I43"/>
      <c r="J43"/>
      <c r="K43"/>
      <c r="L43"/>
      <c r="M43"/>
    </row>
    <row r="44" spans="1:13" ht="14" customHeight="1">
      <c r="A44" s="42">
        <v>9</v>
      </c>
      <c r="B44" s="43" t="s">
        <v>832</v>
      </c>
      <c r="C44" s="43">
        <v>1</v>
      </c>
      <c r="D44" s="43" t="s">
        <v>53</v>
      </c>
      <c r="E44" s="47"/>
      <c r="G44"/>
      <c r="H44"/>
      <c r="I44"/>
      <c r="J44"/>
      <c r="K44"/>
      <c r="L44"/>
      <c r="M44"/>
    </row>
    <row r="45" spans="1:13" ht="14" customHeight="1">
      <c r="A45" s="42">
        <v>9</v>
      </c>
      <c r="B45" s="43" t="s">
        <v>832</v>
      </c>
      <c r="C45" s="43">
        <v>2</v>
      </c>
      <c r="D45" s="43" t="s">
        <v>46</v>
      </c>
      <c r="E45" s="47"/>
      <c r="G45"/>
      <c r="H45"/>
      <c r="I45"/>
      <c r="J45"/>
      <c r="K45"/>
      <c r="L45"/>
      <c r="M45"/>
    </row>
    <row r="46" spans="1:13" ht="14" customHeight="1">
      <c r="A46" s="42">
        <v>9</v>
      </c>
      <c r="B46" s="43" t="s">
        <v>833</v>
      </c>
      <c r="C46" s="43">
        <v>1</v>
      </c>
      <c r="D46" s="43" t="s">
        <v>398</v>
      </c>
      <c r="E46" s="47"/>
      <c r="G46"/>
      <c r="H46"/>
      <c r="I46"/>
      <c r="J46"/>
      <c r="K46"/>
      <c r="L46"/>
      <c r="M46"/>
    </row>
    <row r="47" spans="1:13" ht="14" customHeight="1">
      <c r="A47" s="42">
        <v>9</v>
      </c>
      <c r="B47" s="43" t="s">
        <v>834</v>
      </c>
      <c r="C47" s="43">
        <v>1</v>
      </c>
      <c r="D47" s="43" t="s">
        <v>18</v>
      </c>
      <c r="E47" s="47"/>
      <c r="G47"/>
      <c r="H47"/>
      <c r="I47"/>
      <c r="J47"/>
      <c r="K47"/>
      <c r="L47"/>
      <c r="M47"/>
    </row>
    <row r="48" spans="1:13" ht="14" customHeight="1">
      <c r="A48" s="42">
        <v>9</v>
      </c>
      <c r="B48" s="43" t="s">
        <v>834</v>
      </c>
      <c r="C48" s="43">
        <v>2</v>
      </c>
      <c r="D48" s="43" t="s">
        <v>399</v>
      </c>
      <c r="E48" s="47"/>
      <c r="G48"/>
      <c r="H48"/>
      <c r="I48"/>
      <c r="J48"/>
      <c r="K48"/>
      <c r="L48"/>
      <c r="M48"/>
    </row>
    <row r="49" spans="1:13" ht="14" customHeight="1">
      <c r="A49" s="42">
        <v>10</v>
      </c>
      <c r="B49" s="43" t="s">
        <v>832</v>
      </c>
      <c r="C49" s="43">
        <v>1</v>
      </c>
      <c r="D49" s="43" t="s">
        <v>408</v>
      </c>
      <c r="E49" s="47"/>
      <c r="G49"/>
      <c r="H49"/>
      <c r="I49"/>
      <c r="J49"/>
      <c r="K49"/>
      <c r="L49"/>
      <c r="M49"/>
    </row>
    <row r="50" spans="1:13" ht="14" customHeight="1">
      <c r="A50" s="42">
        <v>10</v>
      </c>
      <c r="B50" s="43" t="s">
        <v>833</v>
      </c>
      <c r="C50" s="43">
        <v>1</v>
      </c>
      <c r="D50" s="43" t="s">
        <v>57</v>
      </c>
      <c r="E50" s="47"/>
      <c r="G50"/>
      <c r="H50"/>
      <c r="I50"/>
      <c r="J50"/>
      <c r="K50"/>
      <c r="L50"/>
      <c r="M50"/>
    </row>
    <row r="51" spans="1:13" ht="14" customHeight="1">
      <c r="A51" s="42">
        <v>10</v>
      </c>
      <c r="B51" s="43" t="s">
        <v>833</v>
      </c>
      <c r="C51" s="43">
        <v>2</v>
      </c>
      <c r="D51" s="43" t="s">
        <v>41</v>
      </c>
      <c r="E51" s="47"/>
      <c r="G51"/>
      <c r="H51"/>
      <c r="I51"/>
      <c r="J51"/>
      <c r="K51"/>
      <c r="L51"/>
      <c r="M51"/>
    </row>
    <row r="52" spans="1:13" ht="14" customHeight="1">
      <c r="A52" s="42">
        <v>10</v>
      </c>
      <c r="B52" s="43" t="s">
        <v>834</v>
      </c>
      <c r="C52" s="43">
        <v>1</v>
      </c>
      <c r="D52" s="43" t="s">
        <v>8</v>
      </c>
      <c r="E52" s="47"/>
      <c r="G52"/>
      <c r="H52"/>
      <c r="I52"/>
      <c r="J52"/>
      <c r="K52"/>
      <c r="L52"/>
      <c r="M52"/>
    </row>
    <row r="53" spans="1:13" ht="14" customHeight="1">
      <c r="A53" s="42">
        <v>10</v>
      </c>
      <c r="B53" s="43" t="s">
        <v>834</v>
      </c>
      <c r="C53" s="43">
        <v>2</v>
      </c>
      <c r="D53" s="43" t="s">
        <v>49</v>
      </c>
      <c r="E53" s="47"/>
      <c r="G53"/>
      <c r="H53"/>
      <c r="I53"/>
      <c r="J53"/>
      <c r="K53"/>
      <c r="L53"/>
      <c r="M53"/>
    </row>
    <row r="54" spans="1:13" ht="14" customHeight="1">
      <c r="A54" s="42">
        <v>11</v>
      </c>
      <c r="B54" s="43" t="s">
        <v>832</v>
      </c>
      <c r="C54" s="43">
        <v>1</v>
      </c>
      <c r="D54" s="43" t="s">
        <v>11</v>
      </c>
      <c r="E54" s="47"/>
      <c r="G54"/>
      <c r="H54"/>
      <c r="I54"/>
      <c r="J54"/>
      <c r="K54"/>
      <c r="L54"/>
      <c r="M54"/>
    </row>
    <row r="55" spans="1:13" ht="14" customHeight="1">
      <c r="A55" s="42">
        <v>11</v>
      </c>
      <c r="B55" s="43" t="s">
        <v>832</v>
      </c>
      <c r="C55" s="43">
        <v>2</v>
      </c>
      <c r="D55" s="43" t="s">
        <v>58</v>
      </c>
      <c r="E55" s="47"/>
      <c r="G55"/>
      <c r="H55"/>
      <c r="I55"/>
      <c r="J55"/>
      <c r="K55"/>
      <c r="L55"/>
      <c r="M55"/>
    </row>
    <row r="56" spans="1:13" ht="14" customHeight="1">
      <c r="A56" s="42">
        <v>11</v>
      </c>
      <c r="B56" s="43" t="s">
        <v>833</v>
      </c>
      <c r="C56" s="43">
        <v>1</v>
      </c>
      <c r="D56" s="43" t="s">
        <v>47</v>
      </c>
      <c r="E56" s="47"/>
      <c r="G56"/>
      <c r="H56"/>
      <c r="I56"/>
      <c r="J56"/>
      <c r="K56"/>
      <c r="L56"/>
      <c r="M56"/>
    </row>
    <row r="57" spans="1:13" ht="14" customHeight="1">
      <c r="A57" s="42">
        <v>11</v>
      </c>
      <c r="B57" s="43" t="s">
        <v>834</v>
      </c>
      <c r="C57" s="43">
        <v>1</v>
      </c>
      <c r="D57" s="43" t="s">
        <v>37</v>
      </c>
      <c r="E57" s="47"/>
      <c r="G57"/>
      <c r="H57"/>
      <c r="I57"/>
      <c r="J57"/>
      <c r="K57"/>
      <c r="L57"/>
      <c r="M57"/>
    </row>
    <row r="58" spans="1:13" ht="14" customHeight="1">
      <c r="A58" s="42">
        <v>11</v>
      </c>
      <c r="B58" s="43" t="s">
        <v>834</v>
      </c>
      <c r="C58" s="43">
        <v>2</v>
      </c>
      <c r="D58" s="43" t="s">
        <v>30</v>
      </c>
      <c r="E58" s="47"/>
      <c r="G58"/>
      <c r="H58"/>
      <c r="I58"/>
      <c r="J58"/>
      <c r="K58"/>
      <c r="L58"/>
      <c r="M58"/>
    </row>
    <row r="59" spans="1:13" ht="14" customHeight="1">
      <c r="A59" s="42">
        <v>12</v>
      </c>
      <c r="B59" s="43" t="s">
        <v>832</v>
      </c>
      <c r="C59" s="43">
        <v>1</v>
      </c>
      <c r="D59" s="43" t="s">
        <v>574</v>
      </c>
      <c r="E59" s="47"/>
      <c r="G59"/>
      <c r="H59"/>
      <c r="I59"/>
      <c r="J59"/>
      <c r="K59"/>
      <c r="L59"/>
      <c r="M59"/>
    </row>
    <row r="60" spans="1:13" ht="14" customHeight="1">
      <c r="A60" s="42">
        <v>12</v>
      </c>
      <c r="B60" s="43" t="s">
        <v>832</v>
      </c>
      <c r="C60" s="43">
        <v>2</v>
      </c>
      <c r="D60" s="43" t="s">
        <v>588</v>
      </c>
      <c r="E60" s="47"/>
      <c r="G60"/>
      <c r="H60"/>
      <c r="I60"/>
      <c r="J60"/>
      <c r="K60"/>
      <c r="L60"/>
      <c r="M60"/>
    </row>
    <row r="61" spans="1:13" ht="14" customHeight="1">
      <c r="A61" s="42">
        <v>12</v>
      </c>
      <c r="B61" s="43" t="s">
        <v>833</v>
      </c>
      <c r="C61" s="43">
        <v>1</v>
      </c>
      <c r="D61" s="43" t="s">
        <v>570</v>
      </c>
      <c r="E61" s="47"/>
      <c r="G61"/>
      <c r="H61"/>
      <c r="I61"/>
      <c r="J61"/>
      <c r="K61"/>
      <c r="L61"/>
      <c r="M61"/>
    </row>
    <row r="62" spans="1:13" ht="14" customHeight="1">
      <c r="A62" s="42">
        <v>12</v>
      </c>
      <c r="B62" s="43" t="s">
        <v>834</v>
      </c>
      <c r="C62" s="43">
        <v>1</v>
      </c>
      <c r="D62" s="43" t="s">
        <v>583</v>
      </c>
      <c r="E62" s="47"/>
      <c r="G62"/>
      <c r="H62"/>
      <c r="I62"/>
      <c r="J62"/>
      <c r="K62"/>
      <c r="L62"/>
      <c r="M62"/>
    </row>
    <row r="63" spans="1:13" ht="14" customHeight="1">
      <c r="A63" s="42">
        <v>12</v>
      </c>
      <c r="B63" s="43" t="s">
        <v>834</v>
      </c>
      <c r="C63" s="43">
        <v>2</v>
      </c>
      <c r="D63" s="43" t="s">
        <v>584</v>
      </c>
      <c r="E63" s="47"/>
      <c r="G63"/>
      <c r="H63"/>
      <c r="I63"/>
      <c r="J63"/>
      <c r="K63"/>
      <c r="L63"/>
      <c r="M63"/>
    </row>
    <row r="64" spans="1:13" ht="14" customHeight="1">
      <c r="A64" s="42">
        <v>13</v>
      </c>
      <c r="B64" s="43" t="s">
        <v>832</v>
      </c>
      <c r="C64" s="43">
        <v>1</v>
      </c>
      <c r="D64" s="43" t="s">
        <v>568</v>
      </c>
      <c r="E64" s="47"/>
      <c r="G64"/>
      <c r="H64"/>
      <c r="I64"/>
      <c r="J64"/>
      <c r="K64"/>
      <c r="L64"/>
      <c r="M64"/>
    </row>
    <row r="65" spans="1:13" ht="14" customHeight="1">
      <c r="A65" s="42">
        <v>13</v>
      </c>
      <c r="B65" s="43" t="s">
        <v>833</v>
      </c>
      <c r="C65" s="43">
        <v>1</v>
      </c>
      <c r="D65" s="43" t="s">
        <v>572</v>
      </c>
      <c r="E65" s="47"/>
      <c r="G65"/>
      <c r="H65"/>
      <c r="I65"/>
      <c r="J65"/>
      <c r="K65"/>
      <c r="L65"/>
      <c r="M65"/>
    </row>
    <row r="66" spans="1:13" ht="14" customHeight="1">
      <c r="A66" s="42">
        <v>13</v>
      </c>
      <c r="B66" s="43" t="s">
        <v>833</v>
      </c>
      <c r="C66" s="43">
        <v>2</v>
      </c>
      <c r="D66" s="43" t="s">
        <v>576</v>
      </c>
      <c r="E66" s="47"/>
      <c r="G66"/>
      <c r="H66"/>
      <c r="I66"/>
      <c r="J66"/>
      <c r="K66"/>
      <c r="L66"/>
      <c r="M66"/>
    </row>
    <row r="67" spans="1:13" ht="14" customHeight="1">
      <c r="A67" s="42">
        <v>13</v>
      </c>
      <c r="B67" s="43" t="s">
        <v>834</v>
      </c>
      <c r="C67" s="43">
        <v>1</v>
      </c>
      <c r="D67" s="43" t="s">
        <v>565</v>
      </c>
      <c r="E67" s="47"/>
      <c r="G67"/>
      <c r="H67"/>
      <c r="I67"/>
      <c r="J67"/>
      <c r="K67"/>
      <c r="L67"/>
      <c r="M67"/>
    </row>
    <row r="68" spans="1:13" ht="14" customHeight="1">
      <c r="A68" s="42">
        <v>13</v>
      </c>
      <c r="B68" s="43" t="s">
        <v>834</v>
      </c>
      <c r="C68" s="43">
        <v>2</v>
      </c>
      <c r="D68" s="43" t="s">
        <v>506</v>
      </c>
      <c r="E68" s="47"/>
      <c r="G68"/>
      <c r="H68"/>
      <c r="I68"/>
      <c r="J68"/>
      <c r="K68"/>
      <c r="L68"/>
      <c r="M68"/>
    </row>
    <row r="69" spans="1:13" ht="14" customHeight="1">
      <c r="A69" s="42">
        <v>14</v>
      </c>
      <c r="B69" s="43" t="s">
        <v>832</v>
      </c>
      <c r="C69" s="43">
        <v>1</v>
      </c>
      <c r="D69" s="43" t="s">
        <v>560</v>
      </c>
      <c r="E69" s="47"/>
      <c r="G69"/>
      <c r="H69"/>
      <c r="I69"/>
      <c r="J69"/>
      <c r="K69"/>
      <c r="L69"/>
      <c r="M69"/>
    </row>
    <row r="70" spans="1:13" ht="14" customHeight="1">
      <c r="A70" s="42">
        <v>14</v>
      </c>
      <c r="B70" s="43" t="s">
        <v>832</v>
      </c>
      <c r="C70" s="43">
        <v>2</v>
      </c>
      <c r="D70" s="43" t="s">
        <v>578</v>
      </c>
      <c r="E70" s="47"/>
      <c r="G70"/>
      <c r="H70"/>
      <c r="I70"/>
      <c r="J70"/>
      <c r="K70"/>
      <c r="L70"/>
      <c r="M70"/>
    </row>
    <row r="71" spans="1:13" ht="14" customHeight="1">
      <c r="A71" s="42">
        <v>14</v>
      </c>
      <c r="B71" s="43" t="s">
        <v>833</v>
      </c>
      <c r="C71" s="43">
        <v>1</v>
      </c>
      <c r="D71" s="43" t="s">
        <v>562</v>
      </c>
      <c r="E71" s="47"/>
      <c r="G71"/>
      <c r="H71"/>
      <c r="I71"/>
      <c r="J71"/>
      <c r="K71"/>
      <c r="L71"/>
      <c r="M71"/>
    </row>
    <row r="72" spans="1:13" ht="14" customHeight="1">
      <c r="A72" s="42">
        <v>14</v>
      </c>
      <c r="B72" s="43" t="s">
        <v>833</v>
      </c>
      <c r="C72" s="43">
        <v>2</v>
      </c>
      <c r="D72" s="43" t="s">
        <v>52</v>
      </c>
      <c r="E72" s="47"/>
      <c r="G72"/>
      <c r="H72"/>
      <c r="I72"/>
      <c r="J72"/>
      <c r="K72"/>
      <c r="L72"/>
      <c r="M72"/>
    </row>
    <row r="73" spans="1:13" ht="14" customHeight="1">
      <c r="A73" s="42">
        <v>14</v>
      </c>
      <c r="B73" s="43" t="s">
        <v>834</v>
      </c>
      <c r="C73" s="43">
        <v>1</v>
      </c>
      <c r="D73" s="43" t="s">
        <v>569</v>
      </c>
      <c r="E73" s="47"/>
      <c r="G73"/>
      <c r="H73"/>
      <c r="I73"/>
      <c r="J73"/>
      <c r="K73"/>
      <c r="L73"/>
      <c r="M73"/>
    </row>
    <row r="74" spans="1:13" ht="14" customHeight="1">
      <c r="A74" s="42">
        <v>15</v>
      </c>
      <c r="B74" s="43" t="s">
        <v>832</v>
      </c>
      <c r="C74" s="43">
        <v>1</v>
      </c>
      <c r="D74" s="43" t="s">
        <v>566</v>
      </c>
      <c r="E74" s="47"/>
      <c r="G74"/>
      <c r="H74"/>
      <c r="I74"/>
      <c r="J74"/>
      <c r="K74"/>
      <c r="L74"/>
      <c r="M74"/>
    </row>
    <row r="75" spans="1:13" ht="14" customHeight="1">
      <c r="A75" s="42">
        <v>15</v>
      </c>
      <c r="B75" s="43" t="s">
        <v>832</v>
      </c>
      <c r="C75" s="43">
        <v>2</v>
      </c>
      <c r="D75" s="43" t="s">
        <v>60</v>
      </c>
      <c r="E75" s="47"/>
      <c r="G75"/>
      <c r="H75"/>
      <c r="I75"/>
      <c r="J75"/>
      <c r="K75"/>
      <c r="L75"/>
      <c r="M75"/>
    </row>
    <row r="76" spans="1:13" ht="14" customHeight="1">
      <c r="A76" s="42">
        <v>15</v>
      </c>
      <c r="B76" s="43" t="s">
        <v>833</v>
      </c>
      <c r="C76" s="43">
        <v>1</v>
      </c>
      <c r="D76" s="43" t="s">
        <v>481</v>
      </c>
      <c r="E76" s="47"/>
      <c r="G76"/>
      <c r="H76"/>
      <c r="I76"/>
      <c r="J76"/>
      <c r="K76"/>
      <c r="L76"/>
      <c r="M76"/>
    </row>
    <row r="77" spans="1:13" ht="14" customHeight="1">
      <c r="A77" s="42">
        <v>15</v>
      </c>
      <c r="B77" s="43" t="s">
        <v>834</v>
      </c>
      <c r="C77" s="43">
        <v>1</v>
      </c>
      <c r="D77" s="43" t="s">
        <v>604</v>
      </c>
      <c r="E77" s="47"/>
      <c r="G77"/>
      <c r="H77"/>
      <c r="I77"/>
      <c r="J77"/>
      <c r="K77"/>
      <c r="L77"/>
      <c r="M77"/>
    </row>
    <row r="78" spans="1:13" ht="14" customHeight="1">
      <c r="A78" s="42">
        <v>15</v>
      </c>
      <c r="B78" s="43" t="s">
        <v>834</v>
      </c>
      <c r="C78" s="43">
        <v>2</v>
      </c>
      <c r="D78" s="43" t="s">
        <v>45</v>
      </c>
      <c r="E78" s="47"/>
      <c r="G78"/>
      <c r="H78"/>
      <c r="I78"/>
      <c r="J78"/>
      <c r="K78"/>
      <c r="L78"/>
      <c r="M78"/>
    </row>
    <row r="79" spans="1:13" ht="14" customHeight="1">
      <c r="A79" s="42">
        <v>16</v>
      </c>
      <c r="B79" s="43" t="s">
        <v>832</v>
      </c>
      <c r="C79" s="43">
        <v>1</v>
      </c>
      <c r="D79" s="43" t="s">
        <v>573</v>
      </c>
      <c r="E79" s="47"/>
      <c r="G79"/>
      <c r="H79"/>
      <c r="I79"/>
      <c r="J79"/>
      <c r="K79"/>
      <c r="L79"/>
      <c r="M79"/>
    </row>
    <row r="80" spans="1:13" ht="14" customHeight="1">
      <c r="A80" s="42">
        <v>16</v>
      </c>
      <c r="B80" s="43" t="s">
        <v>833</v>
      </c>
      <c r="C80" s="43">
        <v>1</v>
      </c>
      <c r="D80" s="43" t="s">
        <v>605</v>
      </c>
      <c r="E80" s="47"/>
      <c r="G80"/>
      <c r="H80"/>
      <c r="I80"/>
      <c r="J80"/>
      <c r="K80"/>
      <c r="L80"/>
      <c r="M80"/>
    </row>
    <row r="81" spans="1:13" ht="14" customHeight="1">
      <c r="A81" s="42">
        <v>16</v>
      </c>
      <c r="B81" s="43" t="s">
        <v>833</v>
      </c>
      <c r="C81" s="43">
        <v>2</v>
      </c>
      <c r="D81" s="43" t="s">
        <v>51</v>
      </c>
      <c r="E81" s="47"/>
      <c r="G81"/>
      <c r="H81"/>
      <c r="I81"/>
      <c r="J81"/>
      <c r="K81"/>
      <c r="L81"/>
      <c r="M81"/>
    </row>
    <row r="82" spans="1:13" ht="14" customHeight="1">
      <c r="A82" s="42">
        <v>16</v>
      </c>
      <c r="B82" s="43" t="s">
        <v>834</v>
      </c>
      <c r="C82" s="43">
        <v>1</v>
      </c>
      <c r="D82" s="43" t="s">
        <v>61</v>
      </c>
      <c r="E82" s="47"/>
      <c r="G82"/>
      <c r="H82"/>
      <c r="I82"/>
      <c r="J82"/>
      <c r="K82"/>
      <c r="L82"/>
      <c r="M82"/>
    </row>
    <row r="83" spans="1:13" ht="14" customHeight="1">
      <c r="A83" s="42">
        <v>16</v>
      </c>
      <c r="B83" s="43" t="s">
        <v>834</v>
      </c>
      <c r="C83" s="43">
        <v>2</v>
      </c>
      <c r="D83" s="43" t="s">
        <v>42</v>
      </c>
      <c r="E83" s="47"/>
      <c r="G83"/>
      <c r="H83"/>
      <c r="I83"/>
      <c r="J83"/>
      <c r="K83"/>
      <c r="L83"/>
      <c r="M83"/>
    </row>
    <row r="84" spans="1:13" ht="14" customHeight="1">
      <c r="A84" s="42">
        <v>17</v>
      </c>
      <c r="B84" s="43" t="s">
        <v>832</v>
      </c>
      <c r="C84" s="43">
        <v>1</v>
      </c>
      <c r="D84" s="43" t="s">
        <v>59</v>
      </c>
      <c r="E84" s="47"/>
      <c r="G84"/>
      <c r="H84"/>
      <c r="I84"/>
      <c r="J84"/>
      <c r="K84"/>
      <c r="L84"/>
      <c r="M84"/>
    </row>
    <row r="85" spans="1:13" ht="14" customHeight="1">
      <c r="A85" s="42">
        <v>17</v>
      </c>
      <c r="B85" s="43" t="s">
        <v>832</v>
      </c>
      <c r="C85" s="43">
        <v>2</v>
      </c>
      <c r="D85" s="43" t="s">
        <v>28</v>
      </c>
      <c r="E85" s="47"/>
      <c r="G85"/>
      <c r="H85"/>
      <c r="I85"/>
      <c r="J85"/>
      <c r="K85"/>
      <c r="L85"/>
      <c r="M85"/>
    </row>
    <row r="86" spans="1:13" ht="14" customHeight="1">
      <c r="A86" s="42">
        <v>17</v>
      </c>
      <c r="B86" s="43" t="s">
        <v>833</v>
      </c>
      <c r="C86" s="43">
        <v>1</v>
      </c>
      <c r="D86" s="43" t="s">
        <v>38</v>
      </c>
      <c r="E86" s="47"/>
      <c r="G86"/>
      <c r="H86"/>
      <c r="I86"/>
      <c r="J86"/>
      <c r="K86"/>
      <c r="L86"/>
      <c r="M86"/>
    </row>
    <row r="87" spans="1:13" ht="14" customHeight="1">
      <c r="A87" s="42">
        <v>17</v>
      </c>
      <c r="B87" s="43" t="s">
        <v>833</v>
      </c>
      <c r="C87" s="43">
        <v>2</v>
      </c>
      <c r="D87" s="43" t="s">
        <v>571</v>
      </c>
      <c r="E87" s="47"/>
      <c r="G87"/>
      <c r="H87"/>
      <c r="I87"/>
      <c r="J87"/>
      <c r="K87"/>
      <c r="L87"/>
      <c r="M87"/>
    </row>
    <row r="88" spans="1:13" ht="14" customHeight="1">
      <c r="A88" s="42">
        <v>17</v>
      </c>
      <c r="B88" s="43" t="s">
        <v>834</v>
      </c>
      <c r="C88" s="43">
        <v>1</v>
      </c>
      <c r="D88" s="43" t="s">
        <v>48</v>
      </c>
      <c r="E88" s="47"/>
      <c r="G88"/>
      <c r="H88"/>
      <c r="I88"/>
      <c r="J88"/>
      <c r="K88"/>
      <c r="L88"/>
      <c r="M88"/>
    </row>
    <row r="89" spans="1:13" ht="14" customHeight="1">
      <c r="A89" s="42">
        <v>18</v>
      </c>
      <c r="B89" s="43" t="s">
        <v>832</v>
      </c>
      <c r="C89" s="43">
        <v>1</v>
      </c>
      <c r="D89" s="43" t="s">
        <v>24</v>
      </c>
      <c r="E89" s="47"/>
      <c r="G89"/>
      <c r="H89"/>
      <c r="I89"/>
      <c r="J89"/>
      <c r="K89"/>
      <c r="L89"/>
      <c r="M89"/>
    </row>
    <row r="90" spans="1:13" ht="14" customHeight="1">
      <c r="A90" s="42">
        <v>18</v>
      </c>
      <c r="B90" s="43" t="s">
        <v>832</v>
      </c>
      <c r="C90" s="43">
        <v>2</v>
      </c>
      <c r="D90" s="43" t="s">
        <v>563</v>
      </c>
      <c r="E90" s="47"/>
      <c r="G90"/>
      <c r="H90"/>
      <c r="I90"/>
      <c r="J90"/>
      <c r="K90"/>
      <c r="L90"/>
      <c r="M90"/>
    </row>
    <row r="91" spans="1:13" ht="14" customHeight="1">
      <c r="A91" s="42">
        <v>18</v>
      </c>
      <c r="B91" s="43" t="s">
        <v>833</v>
      </c>
      <c r="C91" s="43">
        <v>1</v>
      </c>
      <c r="D91" s="43" t="s">
        <v>44</v>
      </c>
      <c r="E91" s="47"/>
      <c r="G91"/>
      <c r="H91"/>
      <c r="I91"/>
      <c r="J91"/>
      <c r="K91"/>
      <c r="L91"/>
      <c r="M91"/>
    </row>
    <row r="92" spans="1:13" ht="14" customHeight="1">
      <c r="A92" s="42">
        <v>18</v>
      </c>
      <c r="B92" s="43" t="s">
        <v>833</v>
      </c>
      <c r="C92" s="43">
        <v>2</v>
      </c>
      <c r="D92" s="43" t="s">
        <v>32</v>
      </c>
      <c r="E92" s="47"/>
      <c r="G92"/>
      <c r="H92"/>
      <c r="I92"/>
      <c r="J92"/>
      <c r="K92"/>
      <c r="L92"/>
      <c r="M92"/>
    </row>
    <row r="93" spans="1:13" ht="14" customHeight="1">
      <c r="A93" s="42">
        <v>18</v>
      </c>
      <c r="B93" s="43" t="s">
        <v>834</v>
      </c>
      <c r="C93" s="43">
        <v>1</v>
      </c>
      <c r="D93" s="43" t="s">
        <v>39</v>
      </c>
      <c r="E93" s="47"/>
      <c r="G93"/>
      <c r="H93"/>
      <c r="I93"/>
      <c r="J93"/>
      <c r="K93"/>
      <c r="L93"/>
      <c r="M93"/>
    </row>
    <row r="94" spans="1:13" ht="14" customHeight="1">
      <c r="A94" s="42">
        <v>19</v>
      </c>
      <c r="B94" s="43" t="s">
        <v>832</v>
      </c>
      <c r="C94" s="43">
        <v>1</v>
      </c>
      <c r="D94" s="43" t="s">
        <v>27</v>
      </c>
      <c r="E94" s="47"/>
      <c r="G94"/>
      <c r="H94"/>
      <c r="I94"/>
      <c r="J94"/>
      <c r="K94"/>
      <c r="L94"/>
      <c r="M94"/>
    </row>
    <row r="95" spans="1:13" ht="14" customHeight="1">
      <c r="A95" s="42">
        <v>19</v>
      </c>
      <c r="B95" s="43" t="s">
        <v>833</v>
      </c>
      <c r="C95" s="43">
        <v>1</v>
      </c>
      <c r="D95" s="43" t="s">
        <v>9</v>
      </c>
      <c r="E95" s="47"/>
      <c r="G95"/>
      <c r="H95"/>
      <c r="I95"/>
      <c r="J95"/>
      <c r="K95"/>
      <c r="L95"/>
      <c r="M95"/>
    </row>
    <row r="96" spans="1:13" ht="14" customHeight="1">
      <c r="A96" s="42">
        <v>19</v>
      </c>
      <c r="B96" s="43" t="s">
        <v>833</v>
      </c>
      <c r="C96" s="43">
        <v>2</v>
      </c>
      <c r="D96" s="43" t="s">
        <v>725</v>
      </c>
      <c r="E96" s="47"/>
      <c r="G96"/>
      <c r="H96"/>
      <c r="I96"/>
      <c r="J96"/>
      <c r="K96"/>
      <c r="L96"/>
      <c r="M96"/>
    </row>
    <row r="97" spans="1:13" ht="14" customHeight="1">
      <c r="A97" s="42">
        <v>19</v>
      </c>
      <c r="B97" s="43" t="s">
        <v>834</v>
      </c>
      <c r="C97" s="43">
        <v>1</v>
      </c>
      <c r="D97" s="43" t="s">
        <v>31</v>
      </c>
      <c r="E97" s="47"/>
      <c r="G97"/>
      <c r="H97"/>
      <c r="I97"/>
      <c r="J97"/>
      <c r="K97"/>
      <c r="L97"/>
      <c r="M97"/>
    </row>
    <row r="98" spans="1:13" ht="14" customHeight="1">
      <c r="A98" s="42">
        <v>19</v>
      </c>
      <c r="B98" s="43" t="s">
        <v>834</v>
      </c>
      <c r="C98" s="43">
        <v>2</v>
      </c>
      <c r="D98" s="43" t="s">
        <v>559</v>
      </c>
      <c r="E98" s="47"/>
      <c r="G98"/>
      <c r="H98"/>
      <c r="I98"/>
      <c r="J98"/>
      <c r="K98"/>
      <c r="L98"/>
      <c r="M98"/>
    </row>
    <row r="99" spans="1:13" ht="14" customHeight="1">
      <c r="A99" s="42">
        <v>20</v>
      </c>
      <c r="B99" s="43" t="s">
        <v>832</v>
      </c>
      <c r="C99" s="43">
        <v>1</v>
      </c>
      <c r="D99" s="43" t="s">
        <v>21</v>
      </c>
      <c r="E99" s="47"/>
      <c r="G99"/>
      <c r="H99"/>
      <c r="I99"/>
      <c r="J99"/>
      <c r="K99"/>
      <c r="L99"/>
      <c r="M99"/>
    </row>
    <row r="100" spans="1:13" ht="14" customHeight="1">
      <c r="A100" s="42">
        <v>20</v>
      </c>
      <c r="B100" s="43" t="s">
        <v>832</v>
      </c>
      <c r="C100" s="43">
        <v>2</v>
      </c>
      <c r="D100" s="43" t="s">
        <v>596</v>
      </c>
      <c r="E100" s="47"/>
      <c r="G100"/>
      <c r="H100"/>
      <c r="I100"/>
      <c r="J100"/>
      <c r="K100"/>
      <c r="L100"/>
      <c r="M100"/>
    </row>
    <row r="101" spans="1:13" ht="14" customHeight="1">
      <c r="A101" s="42">
        <v>20</v>
      </c>
      <c r="B101" s="43" t="s">
        <v>833</v>
      </c>
      <c r="C101" s="43">
        <v>1</v>
      </c>
      <c r="D101" s="43" t="s">
        <v>13</v>
      </c>
      <c r="E101" s="47"/>
      <c r="G101"/>
      <c r="H101"/>
      <c r="I101"/>
      <c r="J101"/>
      <c r="K101"/>
      <c r="L101"/>
      <c r="M101"/>
    </row>
    <row r="102" spans="1:13" ht="14" customHeight="1">
      <c r="A102" s="42">
        <v>20</v>
      </c>
      <c r="B102" s="43" t="s">
        <v>833</v>
      </c>
      <c r="C102" s="43">
        <v>2</v>
      </c>
      <c r="D102" s="43" t="s">
        <v>567</v>
      </c>
      <c r="E102" s="47"/>
      <c r="G102"/>
      <c r="H102"/>
      <c r="I102"/>
      <c r="J102"/>
      <c r="K102"/>
      <c r="L102"/>
      <c r="M102"/>
    </row>
    <row r="103" spans="1:13" ht="14" customHeight="1">
      <c r="A103" s="42">
        <v>20</v>
      </c>
      <c r="B103" s="43" t="s">
        <v>834</v>
      </c>
      <c r="C103" s="43">
        <v>1</v>
      </c>
      <c r="D103" s="43" t="s">
        <v>585</v>
      </c>
      <c r="E103" s="47"/>
      <c r="G103"/>
      <c r="H103"/>
      <c r="I103"/>
      <c r="J103"/>
      <c r="K103"/>
      <c r="L103"/>
      <c r="M103"/>
    </row>
    <row r="104" spans="1:13" ht="14" customHeight="1">
      <c r="A104" s="42">
        <v>21</v>
      </c>
      <c r="B104" s="43" t="s">
        <v>832</v>
      </c>
      <c r="C104" s="43">
        <v>1</v>
      </c>
      <c r="D104" s="43" t="s">
        <v>14</v>
      </c>
      <c r="E104" s="47"/>
      <c r="G104"/>
      <c r="H104"/>
      <c r="I104"/>
      <c r="J104"/>
      <c r="K104"/>
      <c r="L104"/>
      <c r="M104"/>
    </row>
    <row r="105" spans="1:13" ht="14" customHeight="1">
      <c r="A105" s="42">
        <v>21</v>
      </c>
      <c r="B105" s="43" t="s">
        <v>832</v>
      </c>
      <c r="C105" s="43">
        <v>2</v>
      </c>
      <c r="D105" s="43" t="s">
        <v>579</v>
      </c>
      <c r="E105" s="47"/>
      <c r="G105"/>
      <c r="H105"/>
      <c r="I105"/>
      <c r="J105"/>
      <c r="K105"/>
      <c r="L105"/>
      <c r="M105"/>
    </row>
    <row r="106" spans="1:13" ht="14" customHeight="1">
      <c r="A106" s="42">
        <v>21</v>
      </c>
      <c r="B106" s="43" t="s">
        <v>833</v>
      </c>
      <c r="C106" s="43">
        <v>1</v>
      </c>
      <c r="D106" s="43" t="s">
        <v>575</v>
      </c>
      <c r="E106" s="47"/>
      <c r="G106"/>
      <c r="H106"/>
      <c r="I106"/>
      <c r="J106"/>
      <c r="K106"/>
      <c r="L106"/>
      <c r="M106"/>
    </row>
    <row r="107" spans="1:13" ht="14" customHeight="1">
      <c r="A107" s="42">
        <v>21</v>
      </c>
      <c r="B107" s="43" t="s">
        <v>833</v>
      </c>
      <c r="C107" s="43">
        <v>2</v>
      </c>
      <c r="D107" s="43" t="s">
        <v>603</v>
      </c>
      <c r="E107" s="47"/>
      <c r="G107"/>
      <c r="H107"/>
      <c r="I107"/>
      <c r="J107"/>
      <c r="K107"/>
      <c r="L107"/>
      <c r="M107"/>
    </row>
    <row r="108" spans="1:13" ht="14" customHeight="1">
      <c r="A108" s="42">
        <v>21</v>
      </c>
      <c r="B108" s="43" t="s">
        <v>834</v>
      </c>
      <c r="C108" s="43">
        <v>1</v>
      </c>
      <c r="D108" s="43" t="s">
        <v>564</v>
      </c>
      <c r="E108" s="47"/>
      <c r="G108"/>
      <c r="H108"/>
      <c r="I108"/>
      <c r="J108"/>
      <c r="K108"/>
      <c r="L108"/>
      <c r="M108"/>
    </row>
    <row r="109" spans="1:13" ht="14" customHeight="1">
      <c r="A109" s="42">
        <v>22</v>
      </c>
      <c r="B109" s="43" t="s">
        <v>832</v>
      </c>
      <c r="C109" s="43">
        <v>1</v>
      </c>
      <c r="D109" s="43" t="s">
        <v>581</v>
      </c>
      <c r="E109" s="47"/>
      <c r="G109"/>
      <c r="H109"/>
      <c r="I109"/>
      <c r="J109"/>
      <c r="K109"/>
      <c r="L109"/>
      <c r="M109"/>
    </row>
    <row r="110" spans="1:13" ht="14" customHeight="1">
      <c r="A110" s="42">
        <v>22</v>
      </c>
      <c r="B110" s="43" t="s">
        <v>833</v>
      </c>
      <c r="C110" s="43">
        <v>1</v>
      </c>
      <c r="D110" s="43" t="s">
        <v>561</v>
      </c>
      <c r="E110" s="47"/>
      <c r="G110"/>
      <c r="H110"/>
      <c r="I110"/>
      <c r="J110"/>
      <c r="K110"/>
      <c r="L110"/>
      <c r="M110"/>
    </row>
    <row r="111" spans="1:13" ht="14" customHeight="1">
      <c r="A111" s="42">
        <v>22</v>
      </c>
      <c r="B111" s="43" t="s">
        <v>833</v>
      </c>
      <c r="C111" s="43">
        <v>2</v>
      </c>
      <c r="D111" s="43" t="s">
        <v>580</v>
      </c>
      <c r="E111" s="47"/>
      <c r="G111"/>
      <c r="H111"/>
      <c r="I111"/>
      <c r="J111"/>
      <c r="K111"/>
      <c r="L111"/>
      <c r="M111"/>
    </row>
    <row r="112" spans="1:13" ht="14" customHeight="1">
      <c r="A112" s="42">
        <v>22</v>
      </c>
      <c r="B112" s="43" t="s">
        <v>834</v>
      </c>
      <c r="C112" s="43">
        <v>1</v>
      </c>
      <c r="D112" s="43" t="s">
        <v>577</v>
      </c>
      <c r="E112" s="47"/>
      <c r="G112"/>
      <c r="H112"/>
      <c r="I112"/>
      <c r="J112"/>
      <c r="K112"/>
      <c r="L112"/>
      <c r="M112"/>
    </row>
    <row r="113" spans="1:13" ht="14" customHeight="1">
      <c r="A113" s="42">
        <v>22</v>
      </c>
      <c r="B113" s="43" t="s">
        <v>834</v>
      </c>
      <c r="C113" s="43">
        <v>2</v>
      </c>
      <c r="D113" s="43" t="s">
        <v>582</v>
      </c>
      <c r="E113" s="47"/>
      <c r="G113"/>
      <c r="H113"/>
      <c r="I113"/>
      <c r="J113"/>
      <c r="K113"/>
      <c r="L113"/>
      <c r="M113"/>
    </row>
    <row r="114" spans="1:13">
      <c r="A114" s="47"/>
      <c r="B114" s="47"/>
      <c r="C114" s="47"/>
      <c r="D114" s="47"/>
      <c r="E114" s="47"/>
      <c r="G114"/>
      <c r="H114"/>
      <c r="I114"/>
      <c r="J114"/>
      <c r="K114"/>
      <c r="L114"/>
      <c r="M114"/>
    </row>
    <row r="115" spans="1:13">
      <c r="A115" s="47"/>
      <c r="B115" s="47"/>
      <c r="C115" s="47"/>
      <c r="D115" s="47"/>
      <c r="E115" s="47"/>
      <c r="G115"/>
      <c r="H115"/>
      <c r="I115"/>
      <c r="J115"/>
      <c r="K115"/>
      <c r="L115"/>
      <c r="M115"/>
    </row>
    <row r="116" spans="1:13" ht="15.5">
      <c r="B116" s="92" t="s">
        <v>1891</v>
      </c>
      <c r="C116" s="92"/>
      <c r="D116" s="92"/>
      <c r="E116" s="92"/>
      <c r="F116" s="92"/>
      <c r="G116" s="92"/>
      <c r="H116"/>
      <c r="I116"/>
      <c r="J116"/>
      <c r="K116"/>
      <c r="L116"/>
      <c r="M116"/>
    </row>
    <row r="117" spans="1:13" ht="14.5">
      <c r="B117" s="90" t="s">
        <v>1261</v>
      </c>
      <c r="C117" s="94" t="s">
        <v>1892</v>
      </c>
      <c r="D117" s="94"/>
      <c r="E117" s="94"/>
      <c r="F117" s="94" t="s">
        <v>1263</v>
      </c>
      <c r="G117" s="94"/>
      <c r="H117"/>
      <c r="I117"/>
      <c r="J117"/>
      <c r="K117"/>
      <c r="L117"/>
      <c r="M117"/>
    </row>
    <row r="118" spans="1:13" ht="14.5">
      <c r="B118" s="89">
        <v>1</v>
      </c>
      <c r="C118" s="96" t="s">
        <v>1453</v>
      </c>
      <c r="D118" s="96"/>
      <c r="E118" s="96"/>
      <c r="F118" s="96" t="s">
        <v>1266</v>
      </c>
      <c r="G118" s="96"/>
      <c r="H118"/>
      <c r="I118"/>
      <c r="J118"/>
      <c r="K118"/>
      <c r="L118"/>
      <c r="M118"/>
    </row>
    <row r="119" spans="1:13" ht="14.5">
      <c r="B119" s="89">
        <v>2</v>
      </c>
      <c r="C119" s="96" t="s">
        <v>1454</v>
      </c>
      <c r="D119" s="96"/>
      <c r="E119" s="96"/>
      <c r="F119" s="96" t="s">
        <v>1266</v>
      </c>
      <c r="G119" s="96"/>
      <c r="H119"/>
      <c r="I119"/>
      <c r="J119"/>
      <c r="K119"/>
      <c r="L119"/>
      <c r="M119"/>
    </row>
    <row r="120" spans="1:13" ht="14.5">
      <c r="B120" s="89">
        <v>3</v>
      </c>
      <c r="C120" s="96" t="s">
        <v>1455</v>
      </c>
      <c r="D120" s="96"/>
      <c r="E120" s="96"/>
      <c r="F120" s="96" t="s">
        <v>1266</v>
      </c>
      <c r="G120" s="96"/>
      <c r="H120"/>
      <c r="I120"/>
      <c r="J120"/>
      <c r="K120"/>
      <c r="L120"/>
      <c r="M120"/>
    </row>
    <row r="121" spans="1:13" ht="14.5">
      <c r="B121" s="89">
        <v>4</v>
      </c>
      <c r="C121" s="96" t="s">
        <v>1456</v>
      </c>
      <c r="D121" s="96"/>
      <c r="E121" s="96"/>
      <c r="F121" s="96" t="s">
        <v>1266</v>
      </c>
      <c r="G121" s="96"/>
      <c r="H121"/>
      <c r="I121"/>
      <c r="J121"/>
      <c r="K121"/>
      <c r="L121"/>
      <c r="M121"/>
    </row>
    <row r="122" spans="1:13" ht="14.5">
      <c r="B122" s="89">
        <v>5</v>
      </c>
      <c r="C122" s="96" t="s">
        <v>1457</v>
      </c>
      <c r="D122" s="96"/>
      <c r="E122" s="96"/>
      <c r="F122" s="96" t="s">
        <v>1266</v>
      </c>
      <c r="G122" s="96"/>
      <c r="H122"/>
      <c r="I122"/>
      <c r="J122"/>
      <c r="K122"/>
      <c r="L122"/>
      <c r="M122"/>
    </row>
    <row r="123" spans="1:13" ht="14.5">
      <c r="B123" s="89">
        <v>6</v>
      </c>
      <c r="C123" s="96" t="s">
        <v>1458</v>
      </c>
      <c r="D123" s="96"/>
      <c r="E123" s="96"/>
      <c r="F123" s="96" t="s">
        <v>1271</v>
      </c>
      <c r="G123" s="96"/>
      <c r="H123"/>
      <c r="I123"/>
      <c r="J123"/>
      <c r="K123"/>
      <c r="L123"/>
      <c r="M123"/>
    </row>
    <row r="124" spans="1:13" ht="14.5">
      <c r="B124" s="89">
        <v>7</v>
      </c>
      <c r="C124" s="96" t="s">
        <v>1459</v>
      </c>
      <c r="D124" s="96"/>
      <c r="E124" s="96"/>
      <c r="F124" s="96" t="s">
        <v>1271</v>
      </c>
      <c r="G124" s="96"/>
      <c r="H124"/>
      <c r="I124"/>
      <c r="J124"/>
      <c r="K124"/>
      <c r="L124"/>
      <c r="M124"/>
    </row>
    <row r="125" spans="1:13" ht="14.5">
      <c r="B125" s="89">
        <v>8</v>
      </c>
      <c r="C125" s="96" t="s">
        <v>1460</v>
      </c>
      <c r="D125" s="96"/>
      <c r="E125" s="96"/>
      <c r="F125" s="96" t="s">
        <v>1271</v>
      </c>
      <c r="G125" s="96"/>
      <c r="H125"/>
      <c r="I125"/>
      <c r="J125"/>
      <c r="K125"/>
      <c r="L125"/>
      <c r="M125"/>
    </row>
    <row r="126" spans="1:13" ht="14.5">
      <c r="B126" s="89">
        <v>9</v>
      </c>
      <c r="C126" s="96" t="s">
        <v>1461</v>
      </c>
      <c r="D126" s="96"/>
      <c r="E126" s="96"/>
      <c r="F126" s="96" t="s">
        <v>1284</v>
      </c>
      <c r="G126" s="96"/>
      <c r="H126"/>
      <c r="I126"/>
      <c r="J126"/>
      <c r="K126"/>
      <c r="L126"/>
      <c r="M126"/>
    </row>
    <row r="127" spans="1:13" ht="14.5">
      <c r="B127" s="89">
        <v>10</v>
      </c>
      <c r="C127" s="96" t="s">
        <v>1462</v>
      </c>
      <c r="D127" s="96"/>
      <c r="E127" s="96"/>
      <c r="F127" s="96" t="s">
        <v>1284</v>
      </c>
      <c r="G127" s="96"/>
      <c r="H127"/>
      <c r="I127"/>
      <c r="J127"/>
      <c r="K127"/>
      <c r="L127"/>
      <c r="M127"/>
    </row>
    <row r="128" spans="1:13" ht="14.5">
      <c r="B128" s="89">
        <v>11</v>
      </c>
      <c r="C128" s="96" t="s">
        <v>1463</v>
      </c>
      <c r="D128" s="96"/>
      <c r="E128" s="96"/>
      <c r="F128" s="96" t="s">
        <v>1284</v>
      </c>
      <c r="G128" s="96"/>
      <c r="H128"/>
      <c r="I128"/>
      <c r="J128"/>
      <c r="K128"/>
      <c r="L128"/>
      <c r="M128"/>
    </row>
    <row r="129" spans="2:13">
      <c r="G129"/>
      <c r="H129"/>
      <c r="I129"/>
      <c r="J129"/>
      <c r="K129"/>
      <c r="L129"/>
      <c r="M129"/>
    </row>
    <row r="130" spans="2:13">
      <c r="G130"/>
      <c r="H130"/>
      <c r="I130"/>
      <c r="J130"/>
      <c r="K130"/>
      <c r="L130"/>
      <c r="M130"/>
    </row>
    <row r="131" spans="2:13" ht="15.5">
      <c r="B131" s="92" t="s">
        <v>1893</v>
      </c>
      <c r="C131" s="92"/>
      <c r="D131" s="92"/>
      <c r="E131" s="92"/>
      <c r="F131" s="92"/>
      <c r="G131" s="92"/>
      <c r="H131"/>
      <c r="I131"/>
      <c r="J131"/>
      <c r="K131"/>
      <c r="L131"/>
      <c r="M131"/>
    </row>
    <row r="132" spans="2:13" ht="14.5">
      <c r="B132" s="90" t="s">
        <v>1261</v>
      </c>
      <c r="C132" s="94" t="s">
        <v>1892</v>
      </c>
      <c r="D132" s="94"/>
      <c r="E132" s="94"/>
      <c r="F132" s="94" t="s">
        <v>1263</v>
      </c>
      <c r="G132" s="94"/>
      <c r="H132"/>
      <c r="I132"/>
      <c r="J132"/>
      <c r="K132"/>
      <c r="L132"/>
      <c r="M132"/>
    </row>
    <row r="133" spans="2:13" ht="14.5">
      <c r="B133" s="89">
        <v>1</v>
      </c>
      <c r="C133" s="96" t="s">
        <v>1464</v>
      </c>
      <c r="D133" s="96"/>
      <c r="E133" s="96"/>
      <c r="F133" s="96" t="s">
        <v>1266</v>
      </c>
      <c r="G133" s="96"/>
      <c r="H133"/>
      <c r="I133"/>
      <c r="J133"/>
      <c r="K133"/>
      <c r="L133"/>
      <c r="M133"/>
    </row>
    <row r="134" spans="2:13" ht="14.5">
      <c r="B134" s="89">
        <v>2</v>
      </c>
      <c r="C134" s="96" t="s">
        <v>1465</v>
      </c>
      <c r="D134" s="96"/>
      <c r="E134" s="96"/>
      <c r="F134" s="96" t="s">
        <v>1266</v>
      </c>
      <c r="G134" s="96"/>
      <c r="H134"/>
      <c r="I134"/>
      <c r="J134"/>
      <c r="K134"/>
      <c r="L134"/>
      <c r="M134"/>
    </row>
    <row r="135" spans="2:13" ht="14.5">
      <c r="B135" s="89">
        <v>3</v>
      </c>
      <c r="C135" s="96" t="s">
        <v>1466</v>
      </c>
      <c r="D135" s="96"/>
      <c r="E135" s="96"/>
      <c r="F135" s="96" t="s">
        <v>1266</v>
      </c>
      <c r="G135" s="96"/>
      <c r="H135"/>
      <c r="I135"/>
      <c r="J135"/>
      <c r="K135"/>
      <c r="L135"/>
      <c r="M135"/>
    </row>
    <row r="136" spans="2:13" ht="14.5">
      <c r="B136" s="89">
        <v>4</v>
      </c>
      <c r="C136" s="96" t="s">
        <v>1467</v>
      </c>
      <c r="D136" s="96"/>
      <c r="E136" s="96"/>
      <c r="F136" s="96" t="s">
        <v>1266</v>
      </c>
      <c r="G136" s="96"/>
      <c r="H136"/>
      <c r="I136"/>
      <c r="J136"/>
      <c r="K136"/>
      <c r="L136"/>
      <c r="M136"/>
    </row>
    <row r="137" spans="2:13" ht="14.5">
      <c r="B137" s="89">
        <v>5</v>
      </c>
      <c r="C137" s="96" t="s">
        <v>1468</v>
      </c>
      <c r="D137" s="96"/>
      <c r="E137" s="96"/>
      <c r="F137" s="96" t="s">
        <v>1266</v>
      </c>
      <c r="G137" s="96"/>
      <c r="H137"/>
      <c r="I137"/>
      <c r="J137"/>
      <c r="K137"/>
      <c r="L137"/>
      <c r="M137"/>
    </row>
    <row r="138" spans="2:13" ht="14.5">
      <c r="B138" s="89">
        <v>6</v>
      </c>
      <c r="C138" s="96" t="s">
        <v>1469</v>
      </c>
      <c r="D138" s="96"/>
      <c r="E138" s="96"/>
      <c r="F138" s="96" t="s">
        <v>1271</v>
      </c>
      <c r="G138" s="96"/>
      <c r="H138"/>
      <c r="I138"/>
      <c r="J138"/>
      <c r="K138"/>
      <c r="L138"/>
      <c r="M138"/>
    </row>
    <row r="139" spans="2:13" ht="14.5">
      <c r="B139" s="89">
        <v>7</v>
      </c>
      <c r="C139" s="96" t="s">
        <v>1470</v>
      </c>
      <c r="D139" s="96"/>
      <c r="E139" s="96"/>
      <c r="F139" s="96" t="s">
        <v>1271</v>
      </c>
      <c r="G139" s="96"/>
      <c r="H139"/>
      <c r="I139"/>
      <c r="J139"/>
      <c r="K139"/>
      <c r="L139"/>
      <c r="M139"/>
    </row>
    <row r="140" spans="2:13" ht="14.5">
      <c r="B140" s="89">
        <v>8</v>
      </c>
      <c r="C140" s="96" t="s">
        <v>1471</v>
      </c>
      <c r="D140" s="96"/>
      <c r="E140" s="96"/>
      <c r="F140" s="96" t="s">
        <v>1271</v>
      </c>
      <c r="G140" s="96"/>
      <c r="H140"/>
      <c r="I140"/>
      <c r="J140"/>
      <c r="K140"/>
      <c r="L140"/>
      <c r="M140"/>
    </row>
    <row r="141" spans="2:13" ht="14.5">
      <c r="B141" s="89">
        <v>9</v>
      </c>
      <c r="C141" s="96" t="s">
        <v>1472</v>
      </c>
      <c r="D141" s="96"/>
      <c r="E141" s="96"/>
      <c r="F141" s="96" t="s">
        <v>1271</v>
      </c>
      <c r="G141" s="96"/>
      <c r="H141"/>
      <c r="I141"/>
      <c r="J141"/>
      <c r="K141"/>
      <c r="L141"/>
      <c r="M141"/>
    </row>
    <row r="142" spans="2:13" ht="14.5">
      <c r="B142" s="89">
        <v>10</v>
      </c>
      <c r="C142" s="96" t="s">
        <v>1473</v>
      </c>
      <c r="D142" s="96"/>
      <c r="E142" s="96"/>
      <c r="F142" s="96" t="s">
        <v>1271</v>
      </c>
      <c r="G142" s="96"/>
      <c r="H142"/>
      <c r="I142"/>
      <c r="J142"/>
      <c r="K142"/>
      <c r="L142"/>
      <c r="M142"/>
    </row>
    <row r="143" spans="2:13" ht="14.5">
      <c r="B143" s="89">
        <v>11</v>
      </c>
      <c r="C143" s="96" t="s">
        <v>1474</v>
      </c>
      <c r="D143" s="96"/>
      <c r="E143" s="96"/>
      <c r="F143" s="96" t="s">
        <v>1271</v>
      </c>
      <c r="G143" s="96"/>
      <c r="H143"/>
      <c r="I143"/>
      <c r="J143"/>
      <c r="K143"/>
      <c r="L143"/>
      <c r="M143"/>
    </row>
    <row r="144" spans="2:13">
      <c r="G144"/>
      <c r="H144"/>
      <c r="I144"/>
      <c r="J144"/>
      <c r="K144"/>
      <c r="L144"/>
      <c r="M144"/>
    </row>
    <row r="145" spans="2:13">
      <c r="G145"/>
      <c r="H145"/>
      <c r="I145"/>
      <c r="J145"/>
      <c r="K145"/>
      <c r="L145"/>
      <c r="M145"/>
    </row>
    <row r="146" spans="2:13" ht="15.5">
      <c r="B146" s="92" t="s">
        <v>1894</v>
      </c>
      <c r="C146" s="92"/>
      <c r="D146" s="92"/>
      <c r="E146" s="92"/>
      <c r="F146" s="92"/>
      <c r="G146" s="92"/>
      <c r="H146"/>
      <c r="I146"/>
      <c r="J146"/>
      <c r="K146"/>
      <c r="L146"/>
      <c r="M146"/>
    </row>
    <row r="147" spans="2:13" ht="14.5">
      <c r="B147" s="90" t="s">
        <v>1261</v>
      </c>
      <c r="C147" s="94" t="s">
        <v>1892</v>
      </c>
      <c r="D147" s="94"/>
      <c r="E147" s="94"/>
      <c r="F147" s="94" t="s">
        <v>1263</v>
      </c>
      <c r="G147" s="94"/>
      <c r="H147"/>
      <c r="I147"/>
      <c r="J147"/>
      <c r="K147"/>
      <c r="L147"/>
      <c r="M147"/>
    </row>
    <row r="148" spans="2:13" ht="14.5">
      <c r="B148" s="89">
        <v>1</v>
      </c>
      <c r="C148" s="96" t="s">
        <v>1453</v>
      </c>
      <c r="D148" s="96"/>
      <c r="E148" s="96"/>
      <c r="F148" s="96" t="s">
        <v>1266</v>
      </c>
      <c r="G148" s="96"/>
      <c r="H148"/>
      <c r="I148"/>
      <c r="J148"/>
      <c r="K148"/>
      <c r="L148"/>
      <c r="M148"/>
    </row>
    <row r="149" spans="2:13" ht="14.5">
      <c r="B149" s="89">
        <v>2</v>
      </c>
      <c r="C149" s="96" t="s">
        <v>1475</v>
      </c>
      <c r="D149" s="96"/>
      <c r="E149" s="96"/>
      <c r="F149" s="96" t="s">
        <v>1266</v>
      </c>
      <c r="G149" s="96"/>
      <c r="H149"/>
      <c r="I149"/>
      <c r="J149"/>
      <c r="K149"/>
      <c r="L149"/>
      <c r="M149"/>
    </row>
    <row r="150" spans="2:13" ht="14.5">
      <c r="B150" s="89">
        <v>3</v>
      </c>
      <c r="C150" s="96" t="s">
        <v>1454</v>
      </c>
      <c r="D150" s="96"/>
      <c r="E150" s="96"/>
      <c r="F150" s="96" t="s">
        <v>1266</v>
      </c>
      <c r="G150" s="96"/>
      <c r="H150"/>
      <c r="I150"/>
      <c r="J150"/>
      <c r="K150"/>
      <c r="L150"/>
      <c r="M150"/>
    </row>
    <row r="151" spans="2:13" ht="14.5">
      <c r="B151" s="89">
        <v>4</v>
      </c>
      <c r="C151" s="96" t="s">
        <v>1455</v>
      </c>
      <c r="D151" s="96"/>
      <c r="E151" s="96"/>
      <c r="F151" s="96" t="s">
        <v>1266</v>
      </c>
      <c r="G151" s="96"/>
      <c r="H151"/>
      <c r="I151"/>
      <c r="J151"/>
      <c r="K151"/>
      <c r="L151"/>
      <c r="M151"/>
    </row>
    <row r="152" spans="2:13" ht="14.5">
      <c r="B152" s="89">
        <v>5</v>
      </c>
      <c r="C152" s="96" t="s">
        <v>1456</v>
      </c>
      <c r="D152" s="96"/>
      <c r="E152" s="96"/>
      <c r="F152" s="96" t="s">
        <v>1266</v>
      </c>
      <c r="G152" s="96"/>
      <c r="H152"/>
      <c r="I152"/>
      <c r="J152"/>
      <c r="K152"/>
      <c r="L152"/>
      <c r="M152"/>
    </row>
    <row r="153" spans="2:13" ht="14.5">
      <c r="B153" s="89">
        <v>6</v>
      </c>
      <c r="C153" s="96" t="s">
        <v>1476</v>
      </c>
      <c r="D153" s="96"/>
      <c r="E153" s="96"/>
      <c r="F153" s="96" t="s">
        <v>1266</v>
      </c>
      <c r="G153" s="96"/>
      <c r="H153"/>
      <c r="I153"/>
      <c r="J153"/>
      <c r="K153"/>
      <c r="L153"/>
      <c r="M153"/>
    </row>
    <row r="154" spans="2:13" ht="14.5">
      <c r="B154" s="89">
        <v>7</v>
      </c>
      <c r="C154" s="96" t="s">
        <v>1457</v>
      </c>
      <c r="D154" s="96"/>
      <c r="E154" s="96"/>
      <c r="F154" s="96" t="s">
        <v>1266</v>
      </c>
      <c r="G154" s="96"/>
      <c r="H154"/>
      <c r="I154"/>
      <c r="J154"/>
      <c r="K154"/>
      <c r="L154"/>
      <c r="M154"/>
    </row>
    <row r="155" spans="2:13" ht="14.5">
      <c r="B155" s="89">
        <v>8</v>
      </c>
      <c r="C155" s="96" t="s">
        <v>1458</v>
      </c>
      <c r="D155" s="96"/>
      <c r="E155" s="96"/>
      <c r="F155" s="96" t="s">
        <v>1271</v>
      </c>
      <c r="G155" s="96"/>
      <c r="H155"/>
      <c r="I155"/>
      <c r="J155"/>
      <c r="K155"/>
      <c r="L155"/>
      <c r="M155"/>
    </row>
    <row r="156" spans="2:13" ht="14.5">
      <c r="B156" s="89">
        <v>9</v>
      </c>
      <c r="C156" s="96" t="s">
        <v>1477</v>
      </c>
      <c r="D156" s="96"/>
      <c r="E156" s="96"/>
      <c r="F156" s="96" t="s">
        <v>1271</v>
      </c>
      <c r="G156" s="96"/>
      <c r="H156"/>
      <c r="I156"/>
      <c r="J156"/>
      <c r="K156"/>
      <c r="L156"/>
      <c r="M156"/>
    </row>
    <row r="157" spans="2:13" ht="14.5">
      <c r="B157" s="89">
        <v>10</v>
      </c>
      <c r="C157" s="96" t="s">
        <v>1459</v>
      </c>
      <c r="D157" s="96"/>
      <c r="E157" s="96"/>
      <c r="F157" s="96" t="s">
        <v>1271</v>
      </c>
      <c r="G157" s="96"/>
      <c r="H157"/>
      <c r="I157"/>
      <c r="J157"/>
      <c r="K157"/>
      <c r="L157"/>
      <c r="M157"/>
    </row>
    <row r="158" spans="2:13" ht="14.5">
      <c r="B158" s="89">
        <v>11</v>
      </c>
      <c r="C158" s="96" t="s">
        <v>1462</v>
      </c>
      <c r="D158" s="96"/>
      <c r="E158" s="96"/>
      <c r="F158" s="96" t="s">
        <v>1284</v>
      </c>
      <c r="G158" s="96"/>
      <c r="H158"/>
      <c r="I158"/>
      <c r="J158"/>
      <c r="K158"/>
      <c r="L158"/>
      <c r="M158"/>
    </row>
    <row r="159" spans="2:13">
      <c r="G159"/>
      <c r="H159"/>
      <c r="I159"/>
      <c r="J159"/>
      <c r="K159"/>
      <c r="L159"/>
      <c r="M159"/>
    </row>
    <row r="160" spans="2:13">
      <c r="G160"/>
      <c r="H160"/>
      <c r="I160"/>
      <c r="J160"/>
      <c r="K160"/>
      <c r="L160"/>
      <c r="M160"/>
    </row>
    <row r="161" spans="2:13" ht="15.5">
      <c r="B161" s="92" t="s">
        <v>1478</v>
      </c>
      <c r="C161" s="92"/>
      <c r="D161" s="92"/>
      <c r="E161" s="92"/>
      <c r="F161" s="92"/>
      <c r="G161" s="92"/>
      <c r="H161"/>
      <c r="I161"/>
      <c r="J161"/>
      <c r="K161"/>
      <c r="L161"/>
      <c r="M161"/>
    </row>
    <row r="162" spans="2:13" ht="14.5">
      <c r="B162" s="90" t="s">
        <v>1261</v>
      </c>
      <c r="C162" s="94" t="s">
        <v>1892</v>
      </c>
      <c r="D162" s="94"/>
      <c r="E162" s="94"/>
      <c r="F162" s="94" t="s">
        <v>1263</v>
      </c>
      <c r="G162" s="94"/>
      <c r="H162"/>
      <c r="I162"/>
      <c r="J162"/>
      <c r="K162"/>
      <c r="L162"/>
      <c r="M162"/>
    </row>
    <row r="163" spans="2:13" ht="14.5">
      <c r="B163" s="89">
        <v>1</v>
      </c>
      <c r="C163" s="96" t="s">
        <v>1419</v>
      </c>
      <c r="D163" s="96"/>
      <c r="E163" s="96"/>
      <c r="F163" s="96" t="s">
        <v>1266</v>
      </c>
      <c r="G163" s="96"/>
      <c r="H163"/>
      <c r="I163"/>
      <c r="J163"/>
      <c r="K163"/>
      <c r="L163"/>
      <c r="M163"/>
    </row>
    <row r="164" spans="2:13" ht="14.5">
      <c r="B164" s="89">
        <v>2</v>
      </c>
      <c r="C164" s="96" t="s">
        <v>1420</v>
      </c>
      <c r="D164" s="96"/>
      <c r="E164" s="96"/>
      <c r="F164" s="96" t="s">
        <v>1266</v>
      </c>
      <c r="G164" s="96"/>
      <c r="H164"/>
      <c r="I164"/>
      <c r="J164"/>
      <c r="K164"/>
      <c r="L164"/>
      <c r="M164"/>
    </row>
    <row r="165" spans="2:13" ht="14.5">
      <c r="B165" s="89">
        <v>3</v>
      </c>
      <c r="C165" s="96" t="s">
        <v>1421</v>
      </c>
      <c r="D165" s="96"/>
      <c r="E165" s="96"/>
      <c r="F165" s="96" t="s">
        <v>1271</v>
      </c>
      <c r="G165" s="96"/>
      <c r="H165"/>
      <c r="I165"/>
      <c r="J165"/>
      <c r="K165"/>
      <c r="L165"/>
      <c r="M165"/>
    </row>
    <row r="166" spans="2:13" ht="14.5">
      <c r="B166" s="89">
        <v>4</v>
      </c>
      <c r="C166" s="96" t="s">
        <v>1479</v>
      </c>
      <c r="D166" s="96"/>
      <c r="E166" s="96"/>
      <c r="F166" s="96" t="s">
        <v>1271</v>
      </c>
      <c r="G166" s="96"/>
      <c r="H166"/>
      <c r="I166"/>
      <c r="J166"/>
      <c r="K166"/>
      <c r="L166"/>
      <c r="M166"/>
    </row>
    <row r="167" spans="2:13" ht="14.5">
      <c r="B167" s="89">
        <v>5</v>
      </c>
      <c r="C167" s="96" t="s">
        <v>1422</v>
      </c>
      <c r="D167" s="96"/>
      <c r="E167" s="96"/>
      <c r="F167" s="96" t="s">
        <v>1284</v>
      </c>
      <c r="G167" s="96"/>
      <c r="H167"/>
      <c r="I167"/>
      <c r="J167"/>
      <c r="K167"/>
      <c r="L167"/>
      <c r="M167"/>
    </row>
    <row r="168" spans="2:13" ht="14.5">
      <c r="B168" s="89">
        <v>6</v>
      </c>
      <c r="C168" s="96" t="s">
        <v>1423</v>
      </c>
      <c r="D168" s="96"/>
      <c r="E168" s="96"/>
      <c r="F168" s="96" t="s">
        <v>1284</v>
      </c>
      <c r="G168" s="96"/>
      <c r="H168"/>
      <c r="I168"/>
      <c r="J168"/>
      <c r="K168"/>
      <c r="L168"/>
      <c r="M168"/>
    </row>
    <row r="169" spans="2:13" ht="14.5">
      <c r="B169" s="89">
        <v>7</v>
      </c>
      <c r="C169" s="96" t="s">
        <v>1424</v>
      </c>
      <c r="D169" s="96"/>
      <c r="E169" s="96"/>
      <c r="F169" s="96" t="s">
        <v>1284</v>
      </c>
      <c r="G169" s="96"/>
      <c r="H169"/>
      <c r="I169"/>
      <c r="J169"/>
      <c r="K169"/>
      <c r="L169"/>
      <c r="M169"/>
    </row>
    <row r="170" spans="2:13" ht="14.5">
      <c r="B170" s="89">
        <v>8</v>
      </c>
      <c r="C170" s="96" t="s">
        <v>1425</v>
      </c>
      <c r="D170" s="96"/>
      <c r="E170" s="96"/>
      <c r="F170" s="96" t="s">
        <v>1284</v>
      </c>
      <c r="G170" s="96"/>
      <c r="H170"/>
      <c r="I170"/>
      <c r="J170"/>
      <c r="K170"/>
      <c r="L170"/>
      <c r="M170"/>
    </row>
    <row r="171" spans="2:13" ht="14.5">
      <c r="B171" s="89">
        <v>9</v>
      </c>
      <c r="C171" s="96" t="s">
        <v>1426</v>
      </c>
      <c r="D171" s="96"/>
      <c r="E171" s="96"/>
      <c r="F171" s="96" t="s">
        <v>1284</v>
      </c>
      <c r="G171" s="96"/>
      <c r="H171"/>
      <c r="I171"/>
      <c r="J171"/>
      <c r="K171"/>
      <c r="L171"/>
      <c r="M171"/>
    </row>
    <row r="172" spans="2:13" ht="14.5">
      <c r="B172" s="89">
        <v>10</v>
      </c>
      <c r="C172" s="96" t="s">
        <v>1427</v>
      </c>
      <c r="D172" s="96"/>
      <c r="E172" s="96"/>
      <c r="F172" s="96" t="s">
        <v>1284</v>
      </c>
      <c r="G172" s="96"/>
      <c r="H172"/>
      <c r="I172"/>
      <c r="J172"/>
      <c r="K172"/>
      <c r="L172"/>
      <c r="M172"/>
    </row>
    <row r="173" spans="2:13" ht="14.5">
      <c r="B173" s="89">
        <v>11</v>
      </c>
      <c r="C173" s="96" t="s">
        <v>1428</v>
      </c>
      <c r="D173" s="96"/>
      <c r="E173" s="96"/>
      <c r="F173" s="96" t="s">
        <v>1284</v>
      </c>
      <c r="G173" s="96"/>
      <c r="H173"/>
      <c r="I173"/>
      <c r="J173"/>
      <c r="K173"/>
      <c r="L173"/>
      <c r="M173"/>
    </row>
    <row r="174" spans="2:13">
      <c r="G174"/>
      <c r="H174"/>
      <c r="I174"/>
      <c r="J174"/>
      <c r="K174"/>
      <c r="L174"/>
      <c r="M174"/>
    </row>
    <row r="175" spans="2:13">
      <c r="G175"/>
      <c r="H175"/>
      <c r="I175"/>
      <c r="J175"/>
      <c r="K175"/>
      <c r="L175"/>
      <c r="M175"/>
    </row>
    <row r="176" spans="2:13">
      <c r="G176"/>
      <c r="H176"/>
      <c r="I176"/>
      <c r="J176"/>
      <c r="K176"/>
      <c r="L176"/>
      <c r="M176"/>
    </row>
    <row r="177" spans="7:13">
      <c r="G177"/>
      <c r="H177"/>
      <c r="I177"/>
      <c r="J177"/>
      <c r="K177"/>
      <c r="L177"/>
      <c r="M177"/>
    </row>
    <row r="178" spans="7:13">
      <c r="G178"/>
      <c r="H178"/>
      <c r="I178"/>
      <c r="J178"/>
      <c r="K178"/>
      <c r="L178"/>
      <c r="M178"/>
    </row>
    <row r="179" spans="7:13">
      <c r="G179"/>
      <c r="H179"/>
      <c r="I179"/>
      <c r="J179"/>
      <c r="K179"/>
      <c r="L179"/>
      <c r="M179"/>
    </row>
    <row r="180" spans="7:13">
      <c r="G180"/>
      <c r="H180"/>
      <c r="I180"/>
      <c r="J180"/>
      <c r="K180"/>
      <c r="L180"/>
      <c r="M180"/>
    </row>
    <row r="181" spans="7:13">
      <c r="G181"/>
      <c r="H181"/>
      <c r="I181"/>
      <c r="J181"/>
      <c r="K181"/>
      <c r="L181"/>
      <c r="M181"/>
    </row>
    <row r="182" spans="7:13">
      <c r="G182"/>
      <c r="H182"/>
      <c r="I182"/>
      <c r="J182"/>
      <c r="K182"/>
      <c r="L182"/>
      <c r="M182"/>
    </row>
    <row r="183" spans="7:13">
      <c r="G183"/>
      <c r="H183"/>
      <c r="I183"/>
      <c r="J183"/>
      <c r="K183"/>
      <c r="L183"/>
      <c r="M183"/>
    </row>
    <row r="184" spans="7:13">
      <c r="G184"/>
      <c r="H184"/>
      <c r="I184"/>
      <c r="J184"/>
      <c r="K184"/>
      <c r="L184"/>
      <c r="M184"/>
    </row>
    <row r="185" spans="7:13">
      <c r="G185"/>
      <c r="H185"/>
      <c r="I185"/>
      <c r="J185"/>
      <c r="K185"/>
      <c r="L185"/>
      <c r="M185"/>
    </row>
    <row r="186" spans="7:13">
      <c r="G186"/>
      <c r="H186"/>
      <c r="I186"/>
      <c r="J186"/>
      <c r="K186"/>
      <c r="L186"/>
      <c r="M186"/>
    </row>
    <row r="187" spans="7:13">
      <c r="G187"/>
      <c r="H187"/>
      <c r="I187"/>
      <c r="J187"/>
      <c r="K187"/>
      <c r="L187"/>
      <c r="M187"/>
    </row>
    <row r="188" spans="7:13">
      <c r="G188"/>
      <c r="H188"/>
      <c r="I188"/>
      <c r="J188"/>
      <c r="K188"/>
      <c r="L188"/>
      <c r="M188"/>
    </row>
    <row r="189" spans="7:13">
      <c r="G189"/>
      <c r="H189"/>
      <c r="I189"/>
      <c r="J189"/>
      <c r="K189"/>
      <c r="L189"/>
      <c r="M189"/>
    </row>
    <row r="190" spans="7:13">
      <c r="G190"/>
      <c r="H190"/>
      <c r="I190"/>
      <c r="J190"/>
      <c r="K190"/>
      <c r="L190"/>
      <c r="M190"/>
    </row>
    <row r="191" spans="7:13">
      <c r="G191"/>
      <c r="H191"/>
      <c r="I191"/>
      <c r="J191"/>
      <c r="K191"/>
      <c r="L191"/>
      <c r="M191"/>
    </row>
    <row r="192" spans="7:13">
      <c r="G192"/>
      <c r="H192"/>
      <c r="I192"/>
      <c r="J192"/>
      <c r="K192"/>
      <c r="L192"/>
      <c r="M192"/>
    </row>
    <row r="193" spans="7:13">
      <c r="G193"/>
      <c r="H193"/>
      <c r="I193"/>
      <c r="J193"/>
      <c r="K193"/>
      <c r="L193"/>
      <c r="M193"/>
    </row>
    <row r="194" spans="7:13">
      <c r="G194"/>
      <c r="H194"/>
      <c r="I194"/>
      <c r="J194"/>
      <c r="K194"/>
      <c r="L194"/>
      <c r="M194"/>
    </row>
    <row r="195" spans="7:13">
      <c r="G195"/>
      <c r="H195"/>
      <c r="I195"/>
      <c r="J195"/>
      <c r="K195"/>
      <c r="L195"/>
      <c r="M195"/>
    </row>
    <row r="196" spans="7:13">
      <c r="G196"/>
      <c r="H196"/>
      <c r="I196"/>
      <c r="J196"/>
      <c r="K196"/>
      <c r="L196"/>
      <c r="M196"/>
    </row>
    <row r="197" spans="7:13">
      <c r="G197"/>
      <c r="H197"/>
      <c r="I197"/>
      <c r="J197"/>
      <c r="K197"/>
      <c r="L197"/>
      <c r="M197"/>
    </row>
    <row r="198" spans="7:13">
      <c r="G198"/>
      <c r="H198"/>
      <c r="I198"/>
      <c r="J198"/>
      <c r="K198"/>
      <c r="L198"/>
      <c r="M198"/>
    </row>
    <row r="199" spans="7:13">
      <c r="G199"/>
      <c r="H199"/>
      <c r="I199"/>
      <c r="J199"/>
      <c r="K199"/>
      <c r="L199"/>
      <c r="M199"/>
    </row>
    <row r="200" spans="7:13">
      <c r="G200"/>
      <c r="H200"/>
      <c r="I200"/>
      <c r="J200"/>
      <c r="K200"/>
      <c r="L200"/>
      <c r="M200"/>
    </row>
    <row r="201" spans="7:13">
      <c r="G201"/>
      <c r="H201"/>
      <c r="I201"/>
      <c r="J201"/>
      <c r="K201"/>
      <c r="L201"/>
      <c r="M201"/>
    </row>
    <row r="202" spans="7:13">
      <c r="G202"/>
      <c r="H202"/>
      <c r="I202"/>
      <c r="J202"/>
      <c r="K202"/>
      <c r="L202"/>
      <c r="M202"/>
    </row>
    <row r="203" spans="7:13">
      <c r="G203"/>
      <c r="H203"/>
      <c r="I203"/>
      <c r="J203"/>
      <c r="K203"/>
      <c r="L203"/>
      <c r="M203"/>
    </row>
    <row r="204" spans="7:13">
      <c r="G204"/>
      <c r="H204"/>
      <c r="I204"/>
      <c r="J204"/>
      <c r="K204"/>
      <c r="L204"/>
      <c r="M204"/>
    </row>
    <row r="205" spans="7:13">
      <c r="G205"/>
      <c r="H205"/>
      <c r="I205"/>
      <c r="J205"/>
      <c r="K205"/>
      <c r="L205"/>
      <c r="M205"/>
    </row>
    <row r="206" spans="7:13">
      <c r="G206"/>
      <c r="H206"/>
      <c r="I206"/>
      <c r="J206"/>
      <c r="K206"/>
      <c r="L206"/>
      <c r="M206"/>
    </row>
    <row r="207" spans="7:13">
      <c r="G207"/>
      <c r="H207"/>
      <c r="I207"/>
      <c r="J207"/>
      <c r="K207"/>
      <c r="L207"/>
      <c r="M207"/>
    </row>
    <row r="208" spans="7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101">
    <mergeCell ref="C173:E173"/>
    <mergeCell ref="F173:G173"/>
    <mergeCell ref="C170:E170"/>
    <mergeCell ref="F170:G170"/>
    <mergeCell ref="C171:E171"/>
    <mergeCell ref="F171:G171"/>
    <mergeCell ref="C172:E172"/>
    <mergeCell ref="F172:G172"/>
    <mergeCell ref="C167:E167"/>
    <mergeCell ref="F167:G167"/>
    <mergeCell ref="C168:E168"/>
    <mergeCell ref="F168:G168"/>
    <mergeCell ref="C169:E169"/>
    <mergeCell ref="F169:G169"/>
    <mergeCell ref="C164:E164"/>
    <mergeCell ref="F164:G164"/>
    <mergeCell ref="C165:E165"/>
    <mergeCell ref="F165:G165"/>
    <mergeCell ref="C166:E166"/>
    <mergeCell ref="F166:G166"/>
    <mergeCell ref="B161:G161"/>
    <mergeCell ref="C162:E162"/>
    <mergeCell ref="F162:G162"/>
    <mergeCell ref="C163:E163"/>
    <mergeCell ref="F163:G163"/>
    <mergeCell ref="C156:E156"/>
    <mergeCell ref="F156:G156"/>
    <mergeCell ref="C157:E157"/>
    <mergeCell ref="F157:G157"/>
    <mergeCell ref="C158:E158"/>
    <mergeCell ref="F158:G158"/>
    <mergeCell ref="C153:E153"/>
    <mergeCell ref="F153:G153"/>
    <mergeCell ref="C154:E154"/>
    <mergeCell ref="F154:G154"/>
    <mergeCell ref="C155:E155"/>
    <mergeCell ref="F155:G155"/>
    <mergeCell ref="C150:E150"/>
    <mergeCell ref="F150:G150"/>
    <mergeCell ref="C151:E151"/>
    <mergeCell ref="F151:G151"/>
    <mergeCell ref="C152:E152"/>
    <mergeCell ref="F152:G152"/>
    <mergeCell ref="C147:E147"/>
    <mergeCell ref="F147:G147"/>
    <mergeCell ref="C148:E148"/>
    <mergeCell ref="F148:G148"/>
    <mergeCell ref="C149:E149"/>
    <mergeCell ref="F149:G149"/>
    <mergeCell ref="C142:E142"/>
    <mergeCell ref="F142:G142"/>
    <mergeCell ref="C143:E143"/>
    <mergeCell ref="F143:G143"/>
    <mergeCell ref="B146:G146"/>
    <mergeCell ref="C139:E139"/>
    <mergeCell ref="F139:G139"/>
    <mergeCell ref="C140:E140"/>
    <mergeCell ref="F140:G140"/>
    <mergeCell ref="C141:E141"/>
    <mergeCell ref="F141:G141"/>
    <mergeCell ref="C136:E136"/>
    <mergeCell ref="F136:G136"/>
    <mergeCell ref="C137:E137"/>
    <mergeCell ref="F137:G137"/>
    <mergeCell ref="C138:E138"/>
    <mergeCell ref="F138:G138"/>
    <mergeCell ref="C133:E133"/>
    <mergeCell ref="F133:G133"/>
    <mergeCell ref="C134:E134"/>
    <mergeCell ref="F134:G134"/>
    <mergeCell ref="C135:E135"/>
    <mergeCell ref="F135:G135"/>
    <mergeCell ref="B131:G131"/>
    <mergeCell ref="C132:E132"/>
    <mergeCell ref="F132:G132"/>
    <mergeCell ref="C125:E125"/>
    <mergeCell ref="F125:G125"/>
    <mergeCell ref="C126:E126"/>
    <mergeCell ref="F126:G126"/>
    <mergeCell ref="C127:E127"/>
    <mergeCell ref="F127:G127"/>
    <mergeCell ref="C124:E124"/>
    <mergeCell ref="F124:G124"/>
    <mergeCell ref="C119:E119"/>
    <mergeCell ref="F119:G119"/>
    <mergeCell ref="C120:E120"/>
    <mergeCell ref="F120:G120"/>
    <mergeCell ref="C121:E121"/>
    <mergeCell ref="F121:G121"/>
    <mergeCell ref="C128:E128"/>
    <mergeCell ref="F128:G128"/>
    <mergeCell ref="B116:G116"/>
    <mergeCell ref="C117:E117"/>
    <mergeCell ref="F117:G117"/>
    <mergeCell ref="C118:E118"/>
    <mergeCell ref="F118:G118"/>
    <mergeCell ref="A1:C1"/>
    <mergeCell ref="C122:E122"/>
    <mergeCell ref="F122:G122"/>
    <mergeCell ref="C123:E123"/>
    <mergeCell ref="F123:G1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9FF8-75D8-42D3-AB2E-5FE5EBB8D44C}">
  <dimension ref="A1:M800"/>
  <sheetViews>
    <sheetView rightToLeft="1" workbookViewId="0">
      <pane ySplit="3" topLeftCell="A132" activePane="bottomLeft" state="frozen"/>
      <selection pane="bottomLeft" activeCell="F140" sqref="C140:G148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8.08203125" style="44" bestFit="1" customWidth="1"/>
    <col min="5" max="5" width="33.3320312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531</v>
      </c>
      <c r="B1" s="91"/>
      <c r="C1" s="91"/>
      <c r="D1" s="47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7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41" t="s">
        <v>85</v>
      </c>
      <c r="E3" s="47"/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34</v>
      </c>
      <c r="E4" s="47"/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23</v>
      </c>
      <c r="E5" s="47"/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1</v>
      </c>
      <c r="D6" s="43" t="s">
        <v>55</v>
      </c>
      <c r="E6" s="47"/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833</v>
      </c>
      <c r="C7" s="43">
        <v>2</v>
      </c>
      <c r="D7" s="43" t="s">
        <v>35</v>
      </c>
      <c r="E7" s="47"/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834</v>
      </c>
      <c r="C8" s="43">
        <v>1</v>
      </c>
      <c r="D8" s="43" t="s">
        <v>62</v>
      </c>
      <c r="E8" s="47"/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834</v>
      </c>
      <c r="C9" s="43">
        <v>2</v>
      </c>
      <c r="D9" s="43" t="s">
        <v>50</v>
      </c>
      <c r="E9" s="47"/>
      <c r="G9"/>
      <c r="H9"/>
      <c r="I9"/>
      <c r="J9"/>
      <c r="K9"/>
      <c r="L9"/>
      <c r="M9"/>
    </row>
    <row r="10" spans="1:13" ht="14" customHeight="1">
      <c r="A10" s="42">
        <v>2</v>
      </c>
      <c r="B10" s="43" t="s">
        <v>832</v>
      </c>
      <c r="C10" s="43">
        <v>1</v>
      </c>
      <c r="D10" s="43" t="s">
        <v>54</v>
      </c>
      <c r="E10" s="47"/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832</v>
      </c>
      <c r="C11" s="43">
        <v>2</v>
      </c>
      <c r="D11" s="43" t="s">
        <v>409</v>
      </c>
      <c r="E11" s="47"/>
      <c r="G11"/>
      <c r="H11"/>
      <c r="I11"/>
      <c r="J11"/>
      <c r="K11"/>
      <c r="L11"/>
      <c r="M11"/>
    </row>
    <row r="12" spans="1:13" ht="14" customHeight="1">
      <c r="A12" s="42">
        <v>2</v>
      </c>
      <c r="B12" s="43" t="s">
        <v>833</v>
      </c>
      <c r="C12" s="43">
        <v>1</v>
      </c>
      <c r="D12" s="43" t="s">
        <v>33</v>
      </c>
      <c r="E12" s="47"/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833</v>
      </c>
      <c r="C13" s="43">
        <v>2</v>
      </c>
      <c r="D13" s="43" t="s">
        <v>16</v>
      </c>
      <c r="E13" s="47"/>
      <c r="G13"/>
      <c r="H13"/>
      <c r="I13"/>
      <c r="J13"/>
      <c r="K13"/>
      <c r="L13"/>
      <c r="M13"/>
    </row>
    <row r="14" spans="1:13" ht="14" customHeight="1">
      <c r="A14" s="42">
        <v>2</v>
      </c>
      <c r="B14" s="43" t="s">
        <v>834</v>
      </c>
      <c r="C14" s="43">
        <v>1</v>
      </c>
      <c r="D14" s="43" t="s">
        <v>40</v>
      </c>
      <c r="E14" s="47"/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834</v>
      </c>
      <c r="C15" s="43">
        <v>2</v>
      </c>
      <c r="D15" s="43" t="s">
        <v>26</v>
      </c>
      <c r="E15" s="47"/>
      <c r="G15"/>
      <c r="H15"/>
      <c r="I15"/>
      <c r="J15"/>
      <c r="K15"/>
      <c r="L15"/>
      <c r="M15"/>
    </row>
    <row r="16" spans="1:13" ht="14" customHeight="1">
      <c r="A16" s="42">
        <v>3</v>
      </c>
      <c r="B16" s="43" t="s">
        <v>832</v>
      </c>
      <c r="C16" s="43">
        <v>1</v>
      </c>
      <c r="D16" s="43" t="s">
        <v>12</v>
      </c>
      <c r="E16" s="47"/>
      <c r="G16"/>
      <c r="H16"/>
      <c r="I16"/>
      <c r="J16"/>
      <c r="K16"/>
      <c r="L16"/>
      <c r="M16"/>
    </row>
    <row r="17" spans="1:13" ht="14" customHeight="1">
      <c r="A17" s="42">
        <v>3</v>
      </c>
      <c r="B17" s="43" t="s">
        <v>832</v>
      </c>
      <c r="C17" s="43">
        <v>2</v>
      </c>
      <c r="D17" s="43" t="s">
        <v>10</v>
      </c>
      <c r="E17" s="47"/>
      <c r="G17"/>
      <c r="H17"/>
      <c r="I17"/>
      <c r="J17"/>
      <c r="K17"/>
      <c r="L17"/>
      <c r="M17"/>
    </row>
    <row r="18" spans="1:13" ht="14" customHeight="1">
      <c r="A18" s="42">
        <v>3</v>
      </c>
      <c r="B18" s="43" t="s">
        <v>833</v>
      </c>
      <c r="C18" s="43">
        <v>1</v>
      </c>
      <c r="D18" s="43" t="s">
        <v>426</v>
      </c>
      <c r="E18" s="47"/>
      <c r="G18"/>
      <c r="H18"/>
      <c r="I18"/>
      <c r="J18"/>
      <c r="K18"/>
      <c r="L18"/>
      <c r="M18"/>
    </row>
    <row r="19" spans="1:13" ht="14" customHeight="1">
      <c r="A19" s="42">
        <v>3</v>
      </c>
      <c r="B19" s="43" t="s">
        <v>833</v>
      </c>
      <c r="C19" s="43">
        <v>2</v>
      </c>
      <c r="D19" s="43" t="s">
        <v>427</v>
      </c>
      <c r="E19" s="47"/>
      <c r="G19"/>
      <c r="H19"/>
      <c r="I19"/>
      <c r="J19"/>
      <c r="K19"/>
      <c r="L19"/>
      <c r="M19"/>
    </row>
    <row r="20" spans="1:13" ht="14" customHeight="1">
      <c r="A20" s="42">
        <v>3</v>
      </c>
      <c r="B20" s="43" t="s">
        <v>834</v>
      </c>
      <c r="C20" s="43">
        <v>1</v>
      </c>
      <c r="D20" s="43" t="s">
        <v>43</v>
      </c>
      <c r="E20" s="47"/>
      <c r="G20"/>
      <c r="H20"/>
      <c r="I20"/>
      <c r="J20"/>
      <c r="K20"/>
      <c r="L20"/>
      <c r="M20"/>
    </row>
    <row r="21" spans="1:13" ht="14" customHeight="1">
      <c r="A21" s="42">
        <v>3</v>
      </c>
      <c r="B21" s="43" t="s">
        <v>834</v>
      </c>
      <c r="C21" s="43">
        <v>2</v>
      </c>
      <c r="D21" s="43" t="s">
        <v>22</v>
      </c>
      <c r="E21" s="47"/>
      <c r="G21"/>
      <c r="H21"/>
      <c r="I21"/>
      <c r="J21"/>
      <c r="K21"/>
      <c r="L21"/>
      <c r="M21"/>
    </row>
    <row r="22" spans="1:13" ht="14" customHeight="1">
      <c r="A22" s="42">
        <v>4</v>
      </c>
      <c r="B22" s="43" t="s">
        <v>832</v>
      </c>
      <c r="C22" s="43">
        <v>1</v>
      </c>
      <c r="D22" s="43" t="s">
        <v>36</v>
      </c>
      <c r="E22" s="47"/>
      <c r="G22"/>
      <c r="H22"/>
      <c r="I22"/>
      <c r="J22"/>
      <c r="K22"/>
      <c r="L22"/>
      <c r="M22"/>
    </row>
    <row r="23" spans="1:13" ht="14" customHeight="1">
      <c r="A23" s="42">
        <v>4</v>
      </c>
      <c r="B23" s="43" t="s">
        <v>832</v>
      </c>
      <c r="C23" s="43">
        <v>2</v>
      </c>
      <c r="D23" s="43" t="s">
        <v>433</v>
      </c>
      <c r="E23" s="47"/>
      <c r="G23"/>
      <c r="H23"/>
      <c r="I23"/>
      <c r="J23"/>
      <c r="K23"/>
      <c r="L23"/>
      <c r="M23"/>
    </row>
    <row r="24" spans="1:13" ht="14" customHeight="1">
      <c r="A24" s="42">
        <v>4</v>
      </c>
      <c r="B24" s="43" t="s">
        <v>833</v>
      </c>
      <c r="C24" s="43">
        <v>1</v>
      </c>
      <c r="D24" s="43" t="s">
        <v>7</v>
      </c>
      <c r="E24" s="47"/>
      <c r="G24"/>
      <c r="H24"/>
      <c r="I24"/>
      <c r="J24"/>
      <c r="K24"/>
      <c r="L24"/>
      <c r="M24"/>
    </row>
    <row r="25" spans="1:13" ht="14" customHeight="1">
      <c r="A25" s="42">
        <v>4</v>
      </c>
      <c r="B25" s="43" t="s">
        <v>833</v>
      </c>
      <c r="C25" s="43">
        <v>2</v>
      </c>
      <c r="D25" s="43" t="s">
        <v>19</v>
      </c>
      <c r="E25" s="47"/>
      <c r="G25"/>
      <c r="H25"/>
      <c r="I25"/>
      <c r="J25"/>
      <c r="K25"/>
      <c r="L25"/>
      <c r="M25"/>
    </row>
    <row r="26" spans="1:13" ht="14" customHeight="1">
      <c r="A26" s="42">
        <v>4</v>
      </c>
      <c r="B26" s="43" t="s">
        <v>834</v>
      </c>
      <c r="C26" s="43">
        <v>1</v>
      </c>
      <c r="D26" s="43" t="s">
        <v>432</v>
      </c>
      <c r="E26" s="47"/>
      <c r="G26"/>
      <c r="H26"/>
      <c r="I26"/>
      <c r="J26"/>
      <c r="K26"/>
      <c r="L26"/>
      <c r="M26"/>
    </row>
    <row r="27" spans="1:13" ht="14" customHeight="1">
      <c r="A27" s="42">
        <v>4</v>
      </c>
      <c r="B27" s="43" t="s">
        <v>834</v>
      </c>
      <c r="C27" s="43">
        <v>2</v>
      </c>
      <c r="D27" s="43" t="s">
        <v>434</v>
      </c>
      <c r="E27" s="47"/>
      <c r="G27"/>
      <c r="H27"/>
      <c r="I27"/>
      <c r="J27"/>
      <c r="K27"/>
      <c r="L27"/>
      <c r="M27"/>
    </row>
    <row r="28" spans="1:13" ht="14" customHeight="1">
      <c r="A28" s="42">
        <v>5</v>
      </c>
      <c r="B28" s="43" t="s">
        <v>832</v>
      </c>
      <c r="C28" s="43">
        <v>1</v>
      </c>
      <c r="D28" s="43" t="s">
        <v>17</v>
      </c>
      <c r="E28" s="47"/>
      <c r="G28"/>
      <c r="H28"/>
      <c r="I28"/>
      <c r="J28"/>
      <c r="K28"/>
      <c r="L28"/>
      <c r="M28"/>
    </row>
    <row r="29" spans="1:13" ht="14" customHeight="1">
      <c r="A29" s="42">
        <v>5</v>
      </c>
      <c r="B29" s="43" t="s">
        <v>832</v>
      </c>
      <c r="C29" s="43">
        <v>2</v>
      </c>
      <c r="D29" s="43" t="s">
        <v>444</v>
      </c>
      <c r="E29" s="47"/>
      <c r="G29"/>
      <c r="H29"/>
      <c r="I29"/>
      <c r="J29"/>
      <c r="K29"/>
      <c r="L29"/>
      <c r="M29"/>
    </row>
    <row r="30" spans="1:13" ht="14" customHeight="1">
      <c r="A30" s="42">
        <v>5</v>
      </c>
      <c r="B30" s="43" t="s">
        <v>833</v>
      </c>
      <c r="C30" s="43">
        <v>1</v>
      </c>
      <c r="D30" s="43" t="s">
        <v>29</v>
      </c>
      <c r="E30" s="47"/>
      <c r="G30"/>
      <c r="H30"/>
      <c r="I30"/>
      <c r="J30"/>
      <c r="K30"/>
      <c r="L30"/>
      <c r="M30"/>
    </row>
    <row r="31" spans="1:13" ht="14" customHeight="1">
      <c r="A31" s="42">
        <v>5</v>
      </c>
      <c r="B31" s="43" t="s">
        <v>833</v>
      </c>
      <c r="C31" s="43">
        <v>2</v>
      </c>
      <c r="D31" s="43" t="s">
        <v>442</v>
      </c>
      <c r="E31" s="47"/>
      <c r="G31"/>
      <c r="H31"/>
      <c r="I31"/>
      <c r="J31"/>
      <c r="K31"/>
      <c r="L31"/>
      <c r="M31"/>
    </row>
    <row r="32" spans="1:13" ht="14" customHeight="1">
      <c r="A32" s="42">
        <v>5</v>
      </c>
      <c r="B32" s="43" t="s">
        <v>834</v>
      </c>
      <c r="C32" s="43">
        <v>1</v>
      </c>
      <c r="D32" s="43" t="s">
        <v>441</v>
      </c>
      <c r="E32" s="47"/>
      <c r="G32"/>
      <c r="H32"/>
      <c r="I32"/>
      <c r="J32"/>
      <c r="K32"/>
      <c r="L32"/>
      <c r="M32"/>
    </row>
    <row r="33" spans="1:13" ht="14" customHeight="1">
      <c r="A33" s="42">
        <v>5</v>
      </c>
      <c r="B33" s="43" t="s">
        <v>834</v>
      </c>
      <c r="C33" s="43">
        <v>2</v>
      </c>
      <c r="D33" s="43" t="s">
        <v>443</v>
      </c>
      <c r="E33" s="47"/>
      <c r="G33"/>
      <c r="H33"/>
      <c r="I33"/>
      <c r="J33"/>
      <c r="K33"/>
      <c r="L33"/>
      <c r="M33"/>
    </row>
    <row r="34" spans="1:13" ht="14" customHeight="1">
      <c r="A34" s="42">
        <v>6</v>
      </c>
      <c r="B34" s="43" t="s">
        <v>832</v>
      </c>
      <c r="C34" s="43">
        <v>1</v>
      </c>
      <c r="D34" s="43" t="s">
        <v>25</v>
      </c>
      <c r="E34" s="47"/>
      <c r="G34"/>
      <c r="H34"/>
      <c r="I34"/>
      <c r="J34"/>
      <c r="K34"/>
      <c r="L34"/>
      <c r="M34"/>
    </row>
    <row r="35" spans="1:13" ht="14" customHeight="1">
      <c r="A35" s="42">
        <v>6</v>
      </c>
      <c r="B35" s="43" t="s">
        <v>832</v>
      </c>
      <c r="C35" s="43">
        <v>2</v>
      </c>
      <c r="D35" s="43" t="s">
        <v>724</v>
      </c>
      <c r="E35" s="47"/>
      <c r="G35"/>
      <c r="H35"/>
      <c r="I35"/>
      <c r="J35"/>
      <c r="K35"/>
      <c r="L35"/>
      <c r="M35"/>
    </row>
    <row r="36" spans="1:13" ht="14" customHeight="1">
      <c r="A36" s="42">
        <v>6</v>
      </c>
      <c r="B36" s="43" t="s">
        <v>833</v>
      </c>
      <c r="C36" s="43">
        <v>1</v>
      </c>
      <c r="D36" s="43" t="s">
        <v>453</v>
      </c>
      <c r="E36" s="47"/>
      <c r="G36"/>
      <c r="H36"/>
      <c r="I36"/>
      <c r="J36"/>
      <c r="K36"/>
      <c r="L36"/>
      <c r="M36"/>
    </row>
    <row r="37" spans="1:13" ht="14" customHeight="1">
      <c r="A37" s="42">
        <v>6</v>
      </c>
      <c r="B37" s="43" t="s">
        <v>833</v>
      </c>
      <c r="C37" s="43">
        <v>2</v>
      </c>
      <c r="D37" s="43" t="s">
        <v>456</v>
      </c>
      <c r="E37" s="47"/>
      <c r="G37"/>
      <c r="H37"/>
      <c r="I37"/>
      <c r="J37"/>
      <c r="K37"/>
      <c r="L37"/>
      <c r="M37"/>
    </row>
    <row r="38" spans="1:13" ht="14" customHeight="1">
      <c r="A38" s="42">
        <v>6</v>
      </c>
      <c r="B38" s="43" t="s">
        <v>834</v>
      </c>
      <c r="C38" s="43">
        <v>1</v>
      </c>
      <c r="D38" s="43" t="s">
        <v>454</v>
      </c>
      <c r="E38" s="47"/>
      <c r="G38"/>
      <c r="H38"/>
      <c r="I38"/>
      <c r="J38"/>
      <c r="K38"/>
      <c r="L38"/>
      <c r="M38"/>
    </row>
    <row r="39" spans="1:13" ht="14" customHeight="1">
      <c r="A39" s="42">
        <v>6</v>
      </c>
      <c r="B39" s="43" t="s">
        <v>834</v>
      </c>
      <c r="C39" s="43">
        <v>2</v>
      </c>
      <c r="D39" s="43" t="s">
        <v>455</v>
      </c>
      <c r="E39" s="47"/>
      <c r="G39"/>
      <c r="H39"/>
      <c r="I39"/>
      <c r="J39"/>
      <c r="K39"/>
      <c r="L39"/>
      <c r="M39"/>
    </row>
    <row r="40" spans="1:13" ht="14" customHeight="1">
      <c r="A40" s="42">
        <v>7</v>
      </c>
      <c r="B40" s="43" t="s">
        <v>832</v>
      </c>
      <c r="C40" s="43">
        <v>1</v>
      </c>
      <c r="D40" s="43" t="s">
        <v>465</v>
      </c>
      <c r="E40" s="47"/>
      <c r="G40"/>
      <c r="H40"/>
      <c r="I40"/>
      <c r="J40"/>
      <c r="K40"/>
      <c r="L40"/>
      <c r="M40"/>
    </row>
    <row r="41" spans="1:13" ht="14" customHeight="1">
      <c r="A41" s="42">
        <v>7</v>
      </c>
      <c r="B41" s="43" t="s">
        <v>832</v>
      </c>
      <c r="C41" s="43">
        <v>2</v>
      </c>
      <c r="D41" s="43" t="s">
        <v>72</v>
      </c>
      <c r="E41" s="47"/>
      <c r="G41"/>
      <c r="H41"/>
      <c r="I41"/>
      <c r="J41"/>
      <c r="K41"/>
      <c r="L41"/>
      <c r="M41"/>
    </row>
    <row r="42" spans="1:13" ht="14" customHeight="1">
      <c r="A42" s="42">
        <v>7</v>
      </c>
      <c r="B42" s="43" t="s">
        <v>833</v>
      </c>
      <c r="C42" s="43">
        <v>1</v>
      </c>
      <c r="D42" s="43" t="s">
        <v>15</v>
      </c>
      <c r="E42" s="47"/>
      <c r="G42"/>
      <c r="H42"/>
      <c r="I42"/>
      <c r="J42"/>
      <c r="K42"/>
      <c r="L42"/>
      <c r="M42"/>
    </row>
    <row r="43" spans="1:13" ht="14" customHeight="1">
      <c r="A43" s="42">
        <v>7</v>
      </c>
      <c r="B43" s="43" t="s">
        <v>833</v>
      </c>
      <c r="C43" s="43">
        <v>2</v>
      </c>
      <c r="D43" s="43" t="s">
        <v>379</v>
      </c>
      <c r="E43" s="47"/>
      <c r="G43"/>
      <c r="H43"/>
      <c r="I43"/>
      <c r="J43"/>
      <c r="K43"/>
      <c r="L43"/>
      <c r="M43"/>
    </row>
    <row r="44" spans="1:13" ht="14" customHeight="1">
      <c r="A44" s="42">
        <v>7</v>
      </c>
      <c r="B44" s="43" t="s">
        <v>834</v>
      </c>
      <c r="C44" s="43">
        <v>1</v>
      </c>
      <c r="D44" s="43" t="s">
        <v>378</v>
      </c>
      <c r="E44" s="47"/>
      <c r="G44"/>
      <c r="H44"/>
      <c r="I44"/>
      <c r="J44"/>
      <c r="K44"/>
      <c r="L44"/>
      <c r="M44"/>
    </row>
    <row r="45" spans="1:13" ht="14" customHeight="1">
      <c r="A45" s="42">
        <v>7</v>
      </c>
      <c r="B45" s="43" t="s">
        <v>834</v>
      </c>
      <c r="C45" s="43">
        <v>2</v>
      </c>
      <c r="D45" s="43" t="s">
        <v>464</v>
      </c>
      <c r="E45" s="47"/>
      <c r="G45"/>
      <c r="H45"/>
      <c r="I45"/>
      <c r="J45"/>
      <c r="K45"/>
      <c r="L45"/>
      <c r="M45"/>
    </row>
    <row r="46" spans="1:13" ht="14" customHeight="1">
      <c r="A46" s="42">
        <v>8</v>
      </c>
      <c r="B46" s="43" t="s">
        <v>832</v>
      </c>
      <c r="C46" s="43">
        <v>1</v>
      </c>
      <c r="D46" s="43" t="s">
        <v>389</v>
      </c>
      <c r="E46" s="47"/>
      <c r="G46"/>
      <c r="H46"/>
      <c r="I46"/>
      <c r="J46"/>
      <c r="K46"/>
      <c r="L46"/>
      <c r="M46"/>
    </row>
    <row r="47" spans="1:13" ht="14" customHeight="1">
      <c r="A47" s="42">
        <v>8</v>
      </c>
      <c r="B47" s="43" t="s">
        <v>832</v>
      </c>
      <c r="C47" s="43">
        <v>2</v>
      </c>
      <c r="D47" s="43" t="s">
        <v>390</v>
      </c>
      <c r="E47" s="47"/>
      <c r="G47"/>
      <c r="H47"/>
      <c r="I47"/>
      <c r="J47"/>
      <c r="K47"/>
      <c r="L47"/>
      <c r="M47"/>
    </row>
    <row r="48" spans="1:13" ht="14" customHeight="1">
      <c r="A48" s="42">
        <v>8</v>
      </c>
      <c r="B48" s="43" t="s">
        <v>833</v>
      </c>
      <c r="C48" s="43">
        <v>1</v>
      </c>
      <c r="D48" s="43" t="s">
        <v>67</v>
      </c>
      <c r="E48" s="47"/>
      <c r="G48"/>
      <c r="H48"/>
      <c r="I48"/>
      <c r="J48"/>
      <c r="K48"/>
      <c r="L48"/>
      <c r="M48"/>
    </row>
    <row r="49" spans="1:13" ht="14" customHeight="1">
      <c r="A49" s="42">
        <v>8</v>
      </c>
      <c r="B49" s="43" t="s">
        <v>833</v>
      </c>
      <c r="C49" s="43">
        <v>2</v>
      </c>
      <c r="D49" s="43" t="s">
        <v>56</v>
      </c>
      <c r="E49" s="47"/>
      <c r="G49"/>
      <c r="H49"/>
      <c r="I49"/>
      <c r="J49"/>
      <c r="K49"/>
      <c r="L49"/>
      <c r="M49"/>
    </row>
    <row r="50" spans="1:13" ht="14" customHeight="1">
      <c r="A50" s="42">
        <v>8</v>
      </c>
      <c r="B50" s="43" t="s">
        <v>834</v>
      </c>
      <c r="C50" s="43">
        <v>1</v>
      </c>
      <c r="D50" s="43" t="s">
        <v>20</v>
      </c>
      <c r="E50" s="47"/>
      <c r="G50"/>
      <c r="H50"/>
      <c r="I50"/>
      <c r="J50"/>
      <c r="K50"/>
      <c r="L50"/>
      <c r="M50"/>
    </row>
    <row r="51" spans="1:13" ht="14" customHeight="1">
      <c r="A51" s="42">
        <v>8</v>
      </c>
      <c r="B51" s="43" t="s">
        <v>834</v>
      </c>
      <c r="C51" s="43">
        <v>2</v>
      </c>
      <c r="D51" s="43" t="s">
        <v>388</v>
      </c>
      <c r="E51" s="47"/>
      <c r="G51"/>
      <c r="H51"/>
      <c r="I51"/>
      <c r="J51"/>
      <c r="K51"/>
      <c r="L51"/>
      <c r="M51"/>
    </row>
    <row r="52" spans="1:13" ht="14" customHeight="1">
      <c r="A52" s="42">
        <v>9</v>
      </c>
      <c r="B52" s="43" t="s">
        <v>832</v>
      </c>
      <c r="C52" s="43">
        <v>1</v>
      </c>
      <c r="D52" s="43" t="s">
        <v>63</v>
      </c>
      <c r="E52" s="47"/>
      <c r="G52"/>
      <c r="H52"/>
      <c r="I52"/>
      <c r="J52"/>
      <c r="K52"/>
      <c r="L52"/>
      <c r="M52"/>
    </row>
    <row r="53" spans="1:13" ht="14" customHeight="1">
      <c r="A53" s="42">
        <v>9</v>
      </c>
      <c r="B53" s="43" t="s">
        <v>832</v>
      </c>
      <c r="C53" s="43">
        <v>2</v>
      </c>
      <c r="D53" s="43" t="s">
        <v>46</v>
      </c>
      <c r="E53" s="47"/>
      <c r="G53"/>
      <c r="H53"/>
      <c r="I53"/>
      <c r="J53"/>
      <c r="K53"/>
      <c r="L53"/>
      <c r="M53"/>
    </row>
    <row r="54" spans="1:13" ht="14" customHeight="1">
      <c r="A54" s="42">
        <v>9</v>
      </c>
      <c r="B54" s="43" t="s">
        <v>833</v>
      </c>
      <c r="C54" s="43">
        <v>1</v>
      </c>
      <c r="D54" s="43" t="s">
        <v>18</v>
      </c>
      <c r="E54" s="47"/>
      <c r="G54"/>
      <c r="H54"/>
      <c r="I54"/>
      <c r="J54"/>
      <c r="K54"/>
      <c r="L54"/>
      <c r="M54"/>
    </row>
    <row r="55" spans="1:13" ht="14" customHeight="1">
      <c r="A55" s="42">
        <v>9</v>
      </c>
      <c r="B55" s="43" t="s">
        <v>833</v>
      </c>
      <c r="C55" s="43">
        <v>2</v>
      </c>
      <c r="D55" s="43" t="s">
        <v>399</v>
      </c>
      <c r="E55" s="47"/>
      <c r="G55"/>
      <c r="H55"/>
      <c r="I55"/>
      <c r="J55"/>
      <c r="K55"/>
      <c r="L55"/>
      <c r="M55"/>
    </row>
    <row r="56" spans="1:13" ht="14" customHeight="1">
      <c r="A56" s="42">
        <v>9</v>
      </c>
      <c r="B56" s="43" t="s">
        <v>834</v>
      </c>
      <c r="C56" s="43">
        <v>1</v>
      </c>
      <c r="D56" s="43" t="s">
        <v>398</v>
      </c>
      <c r="E56" s="47"/>
      <c r="G56"/>
      <c r="H56"/>
      <c r="I56"/>
      <c r="J56"/>
      <c r="K56"/>
      <c r="L56"/>
      <c r="M56"/>
    </row>
    <row r="57" spans="1:13" ht="14" customHeight="1">
      <c r="A57" s="42">
        <v>9</v>
      </c>
      <c r="B57" s="43" t="s">
        <v>834</v>
      </c>
      <c r="C57" s="43">
        <v>2</v>
      </c>
      <c r="D57" s="43" t="s">
        <v>53</v>
      </c>
      <c r="E57" s="47"/>
      <c r="G57"/>
      <c r="H57"/>
      <c r="I57"/>
      <c r="J57"/>
      <c r="K57"/>
      <c r="L57"/>
      <c r="M57"/>
    </row>
    <row r="58" spans="1:13" ht="14" customHeight="1">
      <c r="A58" s="42">
        <v>10</v>
      </c>
      <c r="B58" s="43" t="s">
        <v>832</v>
      </c>
      <c r="C58" s="43">
        <v>1</v>
      </c>
      <c r="D58" s="43" t="s">
        <v>8</v>
      </c>
      <c r="E58" s="47"/>
      <c r="G58"/>
      <c r="H58"/>
      <c r="I58"/>
      <c r="J58"/>
      <c r="K58"/>
      <c r="L58"/>
      <c r="M58"/>
    </row>
    <row r="59" spans="1:13" ht="14" customHeight="1">
      <c r="A59" s="42">
        <v>10</v>
      </c>
      <c r="B59" s="43" t="s">
        <v>832</v>
      </c>
      <c r="C59" s="43">
        <v>2</v>
      </c>
      <c r="D59" s="43" t="s">
        <v>41</v>
      </c>
      <c r="E59" s="47"/>
      <c r="G59"/>
      <c r="H59"/>
      <c r="I59"/>
      <c r="J59"/>
      <c r="K59"/>
      <c r="L59"/>
      <c r="M59"/>
    </row>
    <row r="60" spans="1:13" ht="14" customHeight="1">
      <c r="A60" s="42">
        <v>10</v>
      </c>
      <c r="B60" s="43" t="s">
        <v>833</v>
      </c>
      <c r="C60" s="43">
        <v>1</v>
      </c>
      <c r="D60" s="43" t="s">
        <v>57</v>
      </c>
      <c r="E60" s="47"/>
      <c r="G60"/>
      <c r="H60"/>
      <c r="I60"/>
      <c r="J60"/>
      <c r="K60"/>
      <c r="L60"/>
      <c r="M60"/>
    </row>
    <row r="61" spans="1:13" ht="14" customHeight="1">
      <c r="A61" s="42">
        <v>10</v>
      </c>
      <c r="B61" s="43" t="s">
        <v>833</v>
      </c>
      <c r="C61" s="43">
        <v>2</v>
      </c>
      <c r="D61" s="43" t="s">
        <v>49</v>
      </c>
      <c r="E61" s="47"/>
      <c r="G61"/>
      <c r="H61"/>
      <c r="I61"/>
      <c r="J61"/>
      <c r="K61"/>
      <c r="L61"/>
      <c r="M61"/>
    </row>
    <row r="62" spans="1:13" ht="14" customHeight="1">
      <c r="A62" s="42">
        <v>10</v>
      </c>
      <c r="B62" s="43" t="s">
        <v>834</v>
      </c>
      <c r="C62" s="43">
        <v>1</v>
      </c>
      <c r="D62" s="43" t="s">
        <v>408</v>
      </c>
      <c r="E62" s="47"/>
      <c r="G62"/>
      <c r="H62"/>
      <c r="I62"/>
      <c r="J62"/>
      <c r="K62"/>
      <c r="L62"/>
      <c r="M62"/>
    </row>
    <row r="63" spans="1:13" ht="14" customHeight="1">
      <c r="A63" s="42">
        <v>10</v>
      </c>
      <c r="B63" s="43" t="s">
        <v>834</v>
      </c>
      <c r="C63" s="43">
        <v>2</v>
      </c>
      <c r="D63" s="43" t="s">
        <v>70</v>
      </c>
      <c r="E63" s="47"/>
      <c r="G63"/>
      <c r="H63"/>
      <c r="I63"/>
      <c r="J63"/>
      <c r="K63"/>
      <c r="L63"/>
      <c r="M63"/>
    </row>
    <row r="64" spans="1:13" ht="14" customHeight="1">
      <c r="A64" s="42">
        <v>11</v>
      </c>
      <c r="B64" s="43" t="s">
        <v>832</v>
      </c>
      <c r="C64" s="43">
        <v>1</v>
      </c>
      <c r="D64" s="43" t="s">
        <v>58</v>
      </c>
      <c r="E64" s="47"/>
      <c r="G64"/>
      <c r="H64"/>
      <c r="I64"/>
      <c r="J64"/>
      <c r="K64"/>
      <c r="L64"/>
      <c r="M64"/>
    </row>
    <row r="65" spans="1:13" ht="14" customHeight="1">
      <c r="A65" s="42">
        <v>11</v>
      </c>
      <c r="B65" s="43" t="s">
        <v>832</v>
      </c>
      <c r="C65" s="43">
        <v>2</v>
      </c>
      <c r="D65" s="43" t="s">
        <v>30</v>
      </c>
      <c r="E65" s="47"/>
      <c r="G65"/>
      <c r="H65"/>
      <c r="I65"/>
      <c r="J65"/>
      <c r="K65"/>
      <c r="L65"/>
      <c r="M65"/>
    </row>
    <row r="66" spans="1:13" ht="14" customHeight="1">
      <c r="A66" s="42">
        <v>11</v>
      </c>
      <c r="B66" s="43" t="s">
        <v>833</v>
      </c>
      <c r="C66" s="43">
        <v>1</v>
      </c>
      <c r="D66" s="43" t="s">
        <v>11</v>
      </c>
      <c r="E66" s="47"/>
      <c r="G66"/>
      <c r="H66"/>
      <c r="I66"/>
      <c r="J66"/>
      <c r="K66"/>
      <c r="L66"/>
      <c r="M66"/>
    </row>
    <row r="67" spans="1:13" ht="14" customHeight="1">
      <c r="A67" s="42">
        <v>11</v>
      </c>
      <c r="B67" s="43" t="s">
        <v>833</v>
      </c>
      <c r="C67" s="43">
        <v>2</v>
      </c>
      <c r="D67" s="43" t="s">
        <v>47</v>
      </c>
      <c r="E67" s="47"/>
      <c r="G67"/>
      <c r="H67"/>
      <c r="I67"/>
      <c r="J67"/>
      <c r="K67"/>
      <c r="L67"/>
      <c r="M67"/>
    </row>
    <row r="68" spans="1:13" ht="14" customHeight="1">
      <c r="A68" s="42">
        <v>11</v>
      </c>
      <c r="B68" s="43" t="s">
        <v>834</v>
      </c>
      <c r="C68" s="43">
        <v>1</v>
      </c>
      <c r="D68" s="43" t="s">
        <v>65</v>
      </c>
      <c r="E68" s="47"/>
      <c r="G68"/>
      <c r="H68"/>
      <c r="I68"/>
      <c r="J68"/>
      <c r="K68"/>
      <c r="L68"/>
      <c r="M68"/>
    </row>
    <row r="69" spans="1:13" ht="14" customHeight="1">
      <c r="A69" s="42">
        <v>11</v>
      </c>
      <c r="B69" s="43" t="s">
        <v>834</v>
      </c>
      <c r="C69" s="43">
        <v>2</v>
      </c>
      <c r="D69" s="43" t="s">
        <v>37</v>
      </c>
      <c r="E69" s="47"/>
      <c r="G69"/>
      <c r="H69"/>
      <c r="I69"/>
      <c r="J69"/>
      <c r="K69"/>
      <c r="L69"/>
      <c r="M69"/>
    </row>
    <row r="70" spans="1:13" ht="14" customHeight="1">
      <c r="A70" s="42">
        <v>12</v>
      </c>
      <c r="B70" s="43" t="s">
        <v>832</v>
      </c>
      <c r="C70" s="43">
        <v>1</v>
      </c>
      <c r="D70" s="43" t="s">
        <v>583</v>
      </c>
      <c r="E70" s="47"/>
      <c r="G70"/>
      <c r="H70"/>
      <c r="I70"/>
      <c r="J70"/>
      <c r="K70"/>
      <c r="L70"/>
      <c r="M70"/>
    </row>
    <row r="71" spans="1:13" ht="14" customHeight="1">
      <c r="A71" s="42">
        <v>12</v>
      </c>
      <c r="B71" s="43" t="s">
        <v>832</v>
      </c>
      <c r="C71" s="43">
        <v>2</v>
      </c>
      <c r="D71" s="43" t="s">
        <v>584</v>
      </c>
      <c r="E71" s="47"/>
      <c r="G71"/>
      <c r="H71"/>
      <c r="I71"/>
      <c r="J71"/>
      <c r="K71"/>
      <c r="L71"/>
      <c r="M71"/>
    </row>
    <row r="72" spans="1:13" ht="14" customHeight="1">
      <c r="A72" s="42">
        <v>12</v>
      </c>
      <c r="B72" s="43" t="s">
        <v>833</v>
      </c>
      <c r="C72" s="43">
        <v>1</v>
      </c>
      <c r="D72" s="43" t="s">
        <v>588</v>
      </c>
      <c r="E72" s="47"/>
      <c r="G72"/>
      <c r="H72"/>
      <c r="I72"/>
      <c r="J72"/>
      <c r="K72"/>
      <c r="L72"/>
      <c r="M72"/>
    </row>
    <row r="73" spans="1:13" ht="14" customHeight="1">
      <c r="A73" s="42">
        <v>12</v>
      </c>
      <c r="B73" s="43" t="s">
        <v>833</v>
      </c>
      <c r="C73" s="43">
        <v>2</v>
      </c>
      <c r="D73" s="43" t="s">
        <v>505</v>
      </c>
      <c r="E73" s="47"/>
      <c r="G73"/>
      <c r="H73"/>
      <c r="I73"/>
      <c r="J73"/>
      <c r="K73"/>
      <c r="L73"/>
      <c r="M73"/>
    </row>
    <row r="74" spans="1:13" ht="14" customHeight="1">
      <c r="A74" s="42">
        <v>12</v>
      </c>
      <c r="B74" s="43" t="s">
        <v>834</v>
      </c>
      <c r="C74" s="43">
        <v>1</v>
      </c>
      <c r="D74" s="43" t="s">
        <v>570</v>
      </c>
      <c r="E74" s="47"/>
      <c r="G74"/>
      <c r="H74"/>
      <c r="I74"/>
      <c r="J74"/>
      <c r="K74"/>
      <c r="L74"/>
      <c r="M74"/>
    </row>
    <row r="75" spans="1:13" ht="14" customHeight="1">
      <c r="A75" s="42">
        <v>12</v>
      </c>
      <c r="B75" s="43" t="s">
        <v>834</v>
      </c>
      <c r="C75" s="43">
        <v>2</v>
      </c>
      <c r="D75" s="43" t="s">
        <v>574</v>
      </c>
      <c r="E75" s="47"/>
      <c r="G75"/>
      <c r="H75"/>
      <c r="I75"/>
      <c r="J75"/>
      <c r="K75"/>
      <c r="L75"/>
      <c r="M75"/>
    </row>
    <row r="76" spans="1:13" ht="14" customHeight="1">
      <c r="A76" s="42">
        <v>13</v>
      </c>
      <c r="B76" s="43" t="s">
        <v>832</v>
      </c>
      <c r="C76" s="43">
        <v>1</v>
      </c>
      <c r="D76" s="43" t="s">
        <v>565</v>
      </c>
      <c r="E76" s="47"/>
      <c r="G76"/>
      <c r="H76"/>
      <c r="I76"/>
      <c r="J76"/>
      <c r="K76"/>
      <c r="L76"/>
      <c r="M76"/>
    </row>
    <row r="77" spans="1:13" ht="14" customHeight="1">
      <c r="A77" s="42">
        <v>13</v>
      </c>
      <c r="B77" s="43" t="s">
        <v>832</v>
      </c>
      <c r="C77" s="43">
        <v>2</v>
      </c>
      <c r="D77" s="43" t="s">
        <v>64</v>
      </c>
      <c r="E77" s="47"/>
      <c r="G77"/>
      <c r="H77"/>
      <c r="I77"/>
      <c r="J77"/>
      <c r="K77"/>
      <c r="L77"/>
      <c r="M77"/>
    </row>
    <row r="78" spans="1:13" ht="14" customHeight="1">
      <c r="A78" s="42">
        <v>13</v>
      </c>
      <c r="B78" s="43" t="s">
        <v>833</v>
      </c>
      <c r="C78" s="43">
        <v>1</v>
      </c>
      <c r="D78" s="43" t="s">
        <v>568</v>
      </c>
      <c r="E78" s="47"/>
      <c r="G78"/>
      <c r="H78"/>
      <c r="I78"/>
      <c r="J78"/>
      <c r="K78"/>
      <c r="L78"/>
      <c r="M78"/>
    </row>
    <row r="79" spans="1:13" ht="14" customHeight="1">
      <c r="A79" s="42">
        <v>13</v>
      </c>
      <c r="B79" s="43" t="s">
        <v>833</v>
      </c>
      <c r="C79" s="43">
        <v>2</v>
      </c>
      <c r="D79" s="43" t="s">
        <v>572</v>
      </c>
      <c r="E79" s="47"/>
      <c r="G79"/>
      <c r="H79"/>
      <c r="I79"/>
      <c r="J79"/>
      <c r="K79"/>
      <c r="L79"/>
      <c r="M79"/>
    </row>
    <row r="80" spans="1:13" ht="14" customHeight="1">
      <c r="A80" s="42">
        <v>13</v>
      </c>
      <c r="B80" s="43" t="s">
        <v>834</v>
      </c>
      <c r="C80" s="43">
        <v>1</v>
      </c>
      <c r="D80" s="43" t="s">
        <v>576</v>
      </c>
      <c r="E80" s="47"/>
      <c r="G80"/>
      <c r="H80"/>
      <c r="I80"/>
      <c r="J80"/>
      <c r="K80"/>
      <c r="L80"/>
      <c r="M80"/>
    </row>
    <row r="81" spans="1:13" ht="14" customHeight="1">
      <c r="A81" s="42">
        <v>13</v>
      </c>
      <c r="B81" s="43" t="s">
        <v>834</v>
      </c>
      <c r="C81" s="43">
        <v>2</v>
      </c>
      <c r="D81" s="43" t="s">
        <v>506</v>
      </c>
      <c r="E81" s="47"/>
      <c r="G81"/>
      <c r="H81"/>
      <c r="I81"/>
      <c r="J81"/>
      <c r="K81"/>
      <c r="L81"/>
      <c r="M81"/>
    </row>
    <row r="82" spans="1:13" ht="14" customHeight="1">
      <c r="A82" s="42">
        <v>14</v>
      </c>
      <c r="B82" s="43" t="s">
        <v>832</v>
      </c>
      <c r="C82" s="43">
        <v>1</v>
      </c>
      <c r="D82" s="43" t="s">
        <v>560</v>
      </c>
      <c r="E82" s="47"/>
      <c r="G82"/>
      <c r="H82"/>
      <c r="I82"/>
      <c r="J82"/>
      <c r="K82"/>
      <c r="L82"/>
      <c r="M82"/>
    </row>
    <row r="83" spans="1:13" ht="14" customHeight="1">
      <c r="A83" s="42">
        <v>14</v>
      </c>
      <c r="B83" s="43" t="s">
        <v>832</v>
      </c>
      <c r="C83" s="43">
        <v>2</v>
      </c>
      <c r="D83" s="43" t="s">
        <v>68</v>
      </c>
      <c r="E83" s="47"/>
      <c r="G83"/>
      <c r="H83"/>
      <c r="I83"/>
      <c r="J83"/>
      <c r="K83"/>
      <c r="L83"/>
      <c r="M83"/>
    </row>
    <row r="84" spans="1:13" ht="14" customHeight="1">
      <c r="A84" s="42">
        <v>14</v>
      </c>
      <c r="B84" s="43" t="s">
        <v>833</v>
      </c>
      <c r="C84" s="43">
        <v>1</v>
      </c>
      <c r="D84" s="43" t="s">
        <v>562</v>
      </c>
      <c r="E84" s="47"/>
      <c r="G84"/>
      <c r="H84"/>
      <c r="I84"/>
      <c r="J84"/>
      <c r="K84"/>
      <c r="L84"/>
      <c r="M84"/>
    </row>
    <row r="85" spans="1:13" ht="14" customHeight="1">
      <c r="A85" s="42">
        <v>14</v>
      </c>
      <c r="B85" s="43" t="s">
        <v>833</v>
      </c>
      <c r="C85" s="43">
        <v>2</v>
      </c>
      <c r="D85" s="43" t="s">
        <v>52</v>
      </c>
      <c r="E85" s="47"/>
      <c r="G85"/>
      <c r="H85"/>
      <c r="I85"/>
      <c r="J85"/>
      <c r="K85"/>
      <c r="L85"/>
      <c r="M85"/>
    </row>
    <row r="86" spans="1:13" ht="14" customHeight="1">
      <c r="A86" s="42">
        <v>14</v>
      </c>
      <c r="B86" s="43" t="s">
        <v>834</v>
      </c>
      <c r="C86" s="43">
        <v>1</v>
      </c>
      <c r="D86" s="43" t="s">
        <v>569</v>
      </c>
      <c r="E86" s="47"/>
      <c r="G86"/>
      <c r="H86"/>
      <c r="I86"/>
      <c r="J86"/>
      <c r="K86"/>
      <c r="L86"/>
      <c r="M86"/>
    </row>
    <row r="87" spans="1:13" ht="14" customHeight="1">
      <c r="A87" s="42">
        <v>14</v>
      </c>
      <c r="B87" s="43" t="s">
        <v>834</v>
      </c>
      <c r="C87" s="43">
        <v>2</v>
      </c>
      <c r="D87" s="43" t="s">
        <v>578</v>
      </c>
      <c r="E87" s="47"/>
      <c r="G87"/>
      <c r="H87"/>
      <c r="I87"/>
      <c r="J87"/>
      <c r="K87"/>
      <c r="L87"/>
      <c r="M87"/>
    </row>
    <row r="88" spans="1:13" ht="14" customHeight="1">
      <c r="A88" s="42">
        <v>15</v>
      </c>
      <c r="B88" s="43" t="s">
        <v>832</v>
      </c>
      <c r="C88" s="43">
        <v>1</v>
      </c>
      <c r="D88" s="43" t="s">
        <v>566</v>
      </c>
      <c r="E88" s="47"/>
      <c r="G88"/>
      <c r="H88"/>
      <c r="I88"/>
      <c r="J88"/>
      <c r="K88"/>
      <c r="L88"/>
      <c r="M88"/>
    </row>
    <row r="89" spans="1:13" ht="14" customHeight="1">
      <c r="A89" s="42">
        <v>15</v>
      </c>
      <c r="B89" s="43" t="s">
        <v>832</v>
      </c>
      <c r="C89" s="43">
        <v>2</v>
      </c>
      <c r="D89" s="43" t="s">
        <v>481</v>
      </c>
      <c r="E89" s="47"/>
      <c r="G89"/>
      <c r="H89"/>
      <c r="I89"/>
      <c r="J89"/>
      <c r="K89"/>
      <c r="L89"/>
      <c r="M89"/>
    </row>
    <row r="90" spans="1:13" ht="14" customHeight="1">
      <c r="A90" s="42">
        <v>15</v>
      </c>
      <c r="B90" s="43" t="s">
        <v>833</v>
      </c>
      <c r="C90" s="43">
        <v>1</v>
      </c>
      <c r="D90" s="43" t="s">
        <v>60</v>
      </c>
      <c r="E90" s="47"/>
      <c r="G90"/>
      <c r="H90"/>
      <c r="I90"/>
      <c r="J90"/>
      <c r="K90"/>
      <c r="L90"/>
      <c r="M90"/>
    </row>
    <row r="91" spans="1:13" ht="14" customHeight="1">
      <c r="A91" s="42">
        <v>15</v>
      </c>
      <c r="B91" s="43" t="s">
        <v>833</v>
      </c>
      <c r="C91" s="43">
        <v>2</v>
      </c>
      <c r="D91" s="43" t="s">
        <v>45</v>
      </c>
      <c r="E91" s="47"/>
      <c r="G91"/>
      <c r="H91"/>
      <c r="I91"/>
      <c r="J91"/>
      <c r="K91"/>
      <c r="L91"/>
      <c r="M91"/>
    </row>
    <row r="92" spans="1:13" ht="14" customHeight="1">
      <c r="A92" s="42">
        <v>15</v>
      </c>
      <c r="B92" s="43" t="s">
        <v>834</v>
      </c>
      <c r="C92" s="43">
        <v>1</v>
      </c>
      <c r="D92" s="43" t="s">
        <v>604</v>
      </c>
      <c r="E92" s="47"/>
      <c r="G92"/>
      <c r="H92"/>
      <c r="I92"/>
      <c r="J92"/>
      <c r="K92"/>
      <c r="L92"/>
      <c r="M92"/>
    </row>
    <row r="93" spans="1:13" ht="14" customHeight="1">
      <c r="A93" s="42">
        <v>15</v>
      </c>
      <c r="B93" s="43" t="s">
        <v>834</v>
      </c>
      <c r="C93" s="43">
        <v>2</v>
      </c>
      <c r="D93" s="43" t="s">
        <v>69</v>
      </c>
      <c r="E93" s="47"/>
      <c r="G93"/>
      <c r="H93"/>
      <c r="I93"/>
      <c r="J93"/>
      <c r="K93"/>
      <c r="L93"/>
      <c r="M93"/>
    </row>
    <row r="94" spans="1:13" ht="14" customHeight="1">
      <c r="A94" s="42">
        <v>16</v>
      </c>
      <c r="B94" s="43" t="s">
        <v>832</v>
      </c>
      <c r="C94" s="43">
        <v>1</v>
      </c>
      <c r="D94" s="43" t="s">
        <v>61</v>
      </c>
      <c r="E94" s="47"/>
      <c r="G94"/>
      <c r="H94"/>
      <c r="I94"/>
      <c r="J94"/>
      <c r="K94"/>
      <c r="L94"/>
      <c r="M94"/>
    </row>
    <row r="95" spans="1:13" ht="14" customHeight="1">
      <c r="A95" s="42">
        <v>16</v>
      </c>
      <c r="B95" s="43" t="s">
        <v>832</v>
      </c>
      <c r="C95" s="43">
        <v>2</v>
      </c>
      <c r="D95" s="43" t="s">
        <v>573</v>
      </c>
      <c r="E95" s="47"/>
      <c r="G95"/>
      <c r="H95"/>
      <c r="I95"/>
      <c r="J95"/>
      <c r="K95"/>
      <c r="L95"/>
      <c r="M95"/>
    </row>
    <row r="96" spans="1:13" ht="14" customHeight="1">
      <c r="A96" s="42">
        <v>16</v>
      </c>
      <c r="B96" s="43" t="s">
        <v>833</v>
      </c>
      <c r="C96" s="43">
        <v>1</v>
      </c>
      <c r="D96" s="43" t="s">
        <v>605</v>
      </c>
      <c r="E96" s="47"/>
      <c r="G96"/>
      <c r="H96"/>
      <c r="I96"/>
      <c r="J96"/>
      <c r="K96"/>
      <c r="L96"/>
      <c r="M96"/>
    </row>
    <row r="97" spans="1:13" ht="14" customHeight="1">
      <c r="A97" s="42">
        <v>16</v>
      </c>
      <c r="B97" s="43" t="s">
        <v>833</v>
      </c>
      <c r="C97" s="43">
        <v>2</v>
      </c>
      <c r="D97" s="43" t="s">
        <v>71</v>
      </c>
      <c r="E97" s="47"/>
      <c r="G97"/>
      <c r="H97"/>
      <c r="I97"/>
      <c r="J97"/>
      <c r="K97"/>
      <c r="L97"/>
      <c r="M97"/>
    </row>
    <row r="98" spans="1:13" ht="14" customHeight="1">
      <c r="A98" s="42">
        <v>16</v>
      </c>
      <c r="B98" s="43" t="s">
        <v>834</v>
      </c>
      <c r="C98" s="43">
        <v>1</v>
      </c>
      <c r="D98" s="43" t="s">
        <v>51</v>
      </c>
      <c r="E98" s="47"/>
      <c r="G98"/>
      <c r="H98"/>
      <c r="I98"/>
      <c r="J98"/>
      <c r="K98"/>
      <c r="L98"/>
      <c r="M98"/>
    </row>
    <row r="99" spans="1:13" ht="14" customHeight="1">
      <c r="A99" s="42">
        <v>16</v>
      </c>
      <c r="B99" s="43" t="s">
        <v>834</v>
      </c>
      <c r="C99" s="43">
        <v>2</v>
      </c>
      <c r="D99" s="43" t="s">
        <v>42</v>
      </c>
      <c r="E99" s="47"/>
      <c r="G99"/>
      <c r="H99"/>
      <c r="I99"/>
      <c r="J99"/>
      <c r="K99"/>
      <c r="L99"/>
      <c r="M99"/>
    </row>
    <row r="100" spans="1:13" ht="14" customHeight="1">
      <c r="A100" s="42">
        <v>17</v>
      </c>
      <c r="B100" s="43" t="s">
        <v>832</v>
      </c>
      <c r="C100" s="43">
        <v>1</v>
      </c>
      <c r="D100" s="43" t="s">
        <v>48</v>
      </c>
      <c r="E100" s="47"/>
      <c r="G100"/>
      <c r="H100"/>
      <c r="I100"/>
      <c r="J100"/>
      <c r="K100"/>
      <c r="L100"/>
      <c r="M100"/>
    </row>
    <row r="101" spans="1:13" ht="14" customHeight="1">
      <c r="A101" s="42">
        <v>17</v>
      </c>
      <c r="B101" s="43" t="s">
        <v>832</v>
      </c>
      <c r="C101" s="43">
        <v>2</v>
      </c>
      <c r="D101" s="43" t="s">
        <v>38</v>
      </c>
      <c r="E101" s="47"/>
      <c r="G101"/>
      <c r="H101"/>
      <c r="I101"/>
      <c r="J101"/>
      <c r="K101"/>
      <c r="L101"/>
      <c r="M101"/>
    </row>
    <row r="102" spans="1:13" ht="14" customHeight="1">
      <c r="A102" s="42">
        <v>17</v>
      </c>
      <c r="B102" s="43" t="s">
        <v>833</v>
      </c>
      <c r="C102" s="43">
        <v>1</v>
      </c>
      <c r="D102" s="43" t="s">
        <v>28</v>
      </c>
      <c r="E102" s="47"/>
      <c r="G102"/>
      <c r="H102"/>
      <c r="I102"/>
      <c r="J102"/>
      <c r="K102"/>
      <c r="L102"/>
      <c r="M102"/>
    </row>
    <row r="103" spans="1:13" ht="14" customHeight="1">
      <c r="A103" s="42">
        <v>17</v>
      </c>
      <c r="B103" s="43" t="s">
        <v>833</v>
      </c>
      <c r="C103" s="43">
        <v>2</v>
      </c>
      <c r="D103" s="43" t="s">
        <v>571</v>
      </c>
      <c r="E103" s="47"/>
      <c r="G103"/>
      <c r="H103"/>
      <c r="I103"/>
      <c r="J103"/>
      <c r="K103"/>
      <c r="L103"/>
      <c r="M103"/>
    </row>
    <row r="104" spans="1:13" ht="14" customHeight="1">
      <c r="A104" s="42">
        <v>17</v>
      </c>
      <c r="B104" s="43" t="s">
        <v>834</v>
      </c>
      <c r="C104" s="43">
        <v>1</v>
      </c>
      <c r="D104" s="43" t="s">
        <v>66</v>
      </c>
      <c r="E104" s="47"/>
      <c r="G104"/>
      <c r="H104"/>
      <c r="I104"/>
      <c r="J104"/>
      <c r="K104"/>
      <c r="L104"/>
      <c r="M104"/>
    </row>
    <row r="105" spans="1:13" ht="14" customHeight="1">
      <c r="A105" s="42">
        <v>17</v>
      </c>
      <c r="B105" s="43" t="s">
        <v>834</v>
      </c>
      <c r="C105" s="43">
        <v>2</v>
      </c>
      <c r="D105" s="43" t="s">
        <v>59</v>
      </c>
      <c r="E105" s="47"/>
      <c r="G105"/>
      <c r="H105"/>
      <c r="I105"/>
      <c r="J105"/>
      <c r="K105"/>
      <c r="L105"/>
      <c r="M105"/>
    </row>
    <row r="106" spans="1:13" ht="14" customHeight="1">
      <c r="A106" s="42">
        <v>18</v>
      </c>
      <c r="B106" s="43" t="s">
        <v>832</v>
      </c>
      <c r="C106" s="43">
        <v>1</v>
      </c>
      <c r="D106" s="43" t="s">
        <v>44</v>
      </c>
      <c r="E106" s="47"/>
      <c r="G106"/>
      <c r="H106"/>
      <c r="I106"/>
      <c r="J106"/>
      <c r="K106"/>
      <c r="L106"/>
      <c r="M106"/>
    </row>
    <row r="107" spans="1:13" ht="14" customHeight="1">
      <c r="A107" s="42">
        <v>18</v>
      </c>
      <c r="B107" s="43" t="s">
        <v>832</v>
      </c>
      <c r="C107" s="43">
        <v>2</v>
      </c>
      <c r="D107" s="43" t="s">
        <v>726</v>
      </c>
      <c r="E107" s="47"/>
      <c r="G107"/>
      <c r="H107"/>
      <c r="I107"/>
      <c r="J107"/>
      <c r="K107"/>
      <c r="L107"/>
      <c r="M107"/>
    </row>
    <row r="108" spans="1:13" ht="14" customHeight="1">
      <c r="A108" s="42">
        <v>18</v>
      </c>
      <c r="B108" s="43" t="s">
        <v>833</v>
      </c>
      <c r="C108" s="43">
        <v>1</v>
      </c>
      <c r="D108" s="43" t="s">
        <v>39</v>
      </c>
      <c r="E108" s="47"/>
      <c r="G108"/>
      <c r="H108"/>
      <c r="I108"/>
      <c r="J108"/>
      <c r="K108"/>
      <c r="L108"/>
      <c r="M108"/>
    </row>
    <row r="109" spans="1:13" ht="14" customHeight="1">
      <c r="A109" s="42">
        <v>18</v>
      </c>
      <c r="B109" s="43" t="s">
        <v>833</v>
      </c>
      <c r="C109" s="43">
        <v>2</v>
      </c>
      <c r="D109" s="43" t="s">
        <v>24</v>
      </c>
      <c r="E109" s="47"/>
      <c r="G109"/>
      <c r="H109"/>
      <c r="I109"/>
      <c r="J109"/>
      <c r="K109"/>
      <c r="L109"/>
      <c r="M109"/>
    </row>
    <row r="110" spans="1:13" ht="14" customHeight="1">
      <c r="A110" s="42">
        <v>18</v>
      </c>
      <c r="B110" s="43" t="s">
        <v>834</v>
      </c>
      <c r="C110" s="43">
        <v>1</v>
      </c>
      <c r="D110" s="43" t="s">
        <v>32</v>
      </c>
      <c r="E110" s="47"/>
      <c r="G110"/>
      <c r="H110"/>
      <c r="I110"/>
      <c r="J110"/>
      <c r="K110"/>
      <c r="L110"/>
      <c r="M110"/>
    </row>
    <row r="111" spans="1:13" ht="14" customHeight="1">
      <c r="A111" s="42">
        <v>18</v>
      </c>
      <c r="B111" s="43" t="s">
        <v>834</v>
      </c>
      <c r="C111" s="43">
        <v>2</v>
      </c>
      <c r="D111" s="43" t="s">
        <v>563</v>
      </c>
      <c r="E111" s="47"/>
      <c r="G111"/>
      <c r="H111"/>
      <c r="I111"/>
      <c r="J111"/>
      <c r="K111"/>
      <c r="L111"/>
      <c r="M111"/>
    </row>
    <row r="112" spans="1:13" ht="14" customHeight="1">
      <c r="A112" s="42">
        <v>19</v>
      </c>
      <c r="B112" s="43" t="s">
        <v>832</v>
      </c>
      <c r="C112" s="43">
        <v>1</v>
      </c>
      <c r="D112" s="43" t="s">
        <v>27</v>
      </c>
      <c r="E112" s="47"/>
      <c r="G112"/>
      <c r="H112"/>
      <c r="I112"/>
      <c r="J112"/>
      <c r="K112"/>
      <c r="L112"/>
      <c r="M112"/>
    </row>
    <row r="113" spans="1:13" ht="14" customHeight="1">
      <c r="A113" s="42">
        <v>19</v>
      </c>
      <c r="B113" s="43" t="s">
        <v>832</v>
      </c>
      <c r="C113" s="43">
        <v>2</v>
      </c>
      <c r="D113" s="43" t="s">
        <v>9</v>
      </c>
      <c r="E113" s="47"/>
      <c r="G113"/>
      <c r="H113"/>
      <c r="I113"/>
      <c r="J113"/>
      <c r="K113"/>
      <c r="L113"/>
      <c r="M113"/>
    </row>
    <row r="114" spans="1:13" ht="14" customHeight="1">
      <c r="A114" s="42">
        <v>19</v>
      </c>
      <c r="B114" s="43" t="s">
        <v>833</v>
      </c>
      <c r="C114" s="43">
        <v>1</v>
      </c>
      <c r="D114" s="43" t="s">
        <v>725</v>
      </c>
      <c r="E114" s="47"/>
      <c r="G114"/>
      <c r="H114"/>
      <c r="I114"/>
      <c r="J114"/>
      <c r="K114"/>
      <c r="L114"/>
      <c r="M114"/>
    </row>
    <row r="115" spans="1:13" ht="14" customHeight="1">
      <c r="A115" s="42">
        <v>19</v>
      </c>
      <c r="B115" s="43" t="s">
        <v>833</v>
      </c>
      <c r="C115" s="43">
        <v>2</v>
      </c>
      <c r="D115" s="43" t="s">
        <v>592</v>
      </c>
      <c r="E115" s="47"/>
      <c r="G115"/>
      <c r="H115"/>
      <c r="I115"/>
      <c r="J115"/>
      <c r="K115"/>
      <c r="L115"/>
      <c r="M115"/>
    </row>
    <row r="116" spans="1:13" ht="14" customHeight="1">
      <c r="A116" s="42">
        <v>19</v>
      </c>
      <c r="B116" s="43" t="s">
        <v>834</v>
      </c>
      <c r="C116" s="43">
        <v>1</v>
      </c>
      <c r="D116" s="43" t="s">
        <v>31</v>
      </c>
      <c r="E116" s="47"/>
      <c r="G116"/>
      <c r="H116"/>
      <c r="I116"/>
      <c r="J116"/>
      <c r="K116"/>
      <c r="L116"/>
      <c r="M116"/>
    </row>
    <row r="117" spans="1:13" ht="14" customHeight="1">
      <c r="A117" s="42">
        <v>19</v>
      </c>
      <c r="B117" s="43" t="s">
        <v>834</v>
      </c>
      <c r="C117" s="43">
        <v>2</v>
      </c>
      <c r="D117" s="43" t="s">
        <v>559</v>
      </c>
      <c r="E117" s="47"/>
      <c r="G117"/>
      <c r="H117"/>
      <c r="I117"/>
      <c r="J117"/>
      <c r="K117"/>
      <c r="L117"/>
      <c r="M117"/>
    </row>
    <row r="118" spans="1:13" ht="14" customHeight="1">
      <c r="A118" s="42">
        <v>20</v>
      </c>
      <c r="B118" s="43" t="s">
        <v>832</v>
      </c>
      <c r="C118" s="43">
        <v>1</v>
      </c>
      <c r="D118" s="43" t="s">
        <v>21</v>
      </c>
      <c r="E118" s="47"/>
      <c r="G118"/>
      <c r="H118"/>
      <c r="I118"/>
      <c r="J118"/>
      <c r="K118"/>
      <c r="L118"/>
      <c r="M118"/>
    </row>
    <row r="119" spans="1:13" ht="14" customHeight="1">
      <c r="A119" s="42">
        <v>20</v>
      </c>
      <c r="B119" s="43" t="s">
        <v>832</v>
      </c>
      <c r="C119" s="43">
        <v>2</v>
      </c>
      <c r="D119" s="43" t="s">
        <v>596</v>
      </c>
      <c r="E119" s="47"/>
      <c r="G119"/>
      <c r="H119"/>
      <c r="I119"/>
      <c r="J119"/>
      <c r="K119"/>
      <c r="L119"/>
      <c r="M119"/>
    </row>
    <row r="120" spans="1:13" ht="14" customHeight="1">
      <c r="A120" s="42">
        <v>20</v>
      </c>
      <c r="B120" s="43" t="s">
        <v>833</v>
      </c>
      <c r="C120" s="43">
        <v>1</v>
      </c>
      <c r="D120" s="43" t="s">
        <v>13</v>
      </c>
      <c r="E120" s="47"/>
      <c r="G120"/>
      <c r="H120"/>
      <c r="I120"/>
      <c r="J120"/>
      <c r="K120"/>
      <c r="L120"/>
      <c r="M120"/>
    </row>
    <row r="121" spans="1:13" ht="14" customHeight="1">
      <c r="A121" s="42">
        <v>20</v>
      </c>
      <c r="B121" s="43" t="s">
        <v>833</v>
      </c>
      <c r="C121" s="43">
        <v>2</v>
      </c>
      <c r="D121" s="43" t="s">
        <v>608</v>
      </c>
      <c r="E121" s="47"/>
      <c r="G121"/>
      <c r="H121"/>
      <c r="I121"/>
      <c r="J121"/>
      <c r="K121"/>
      <c r="L121"/>
      <c r="M121"/>
    </row>
    <row r="122" spans="1:13" ht="14" customHeight="1">
      <c r="A122" s="42">
        <v>20</v>
      </c>
      <c r="B122" s="43" t="s">
        <v>834</v>
      </c>
      <c r="C122" s="43">
        <v>1</v>
      </c>
      <c r="D122" s="43" t="s">
        <v>567</v>
      </c>
      <c r="E122" s="47"/>
      <c r="G122"/>
      <c r="H122"/>
      <c r="I122"/>
      <c r="J122"/>
      <c r="K122"/>
      <c r="L122"/>
      <c r="M122"/>
    </row>
    <row r="123" spans="1:13" ht="14" customHeight="1">
      <c r="A123" s="42">
        <v>20</v>
      </c>
      <c r="B123" s="43" t="s">
        <v>834</v>
      </c>
      <c r="C123" s="43">
        <v>2</v>
      </c>
      <c r="D123" s="43" t="s">
        <v>585</v>
      </c>
      <c r="E123" s="47"/>
      <c r="G123"/>
      <c r="H123"/>
      <c r="I123"/>
      <c r="J123"/>
      <c r="K123"/>
      <c r="L123"/>
      <c r="M123"/>
    </row>
    <row r="124" spans="1:13" ht="14" customHeight="1">
      <c r="A124" s="42">
        <v>21</v>
      </c>
      <c r="B124" s="43" t="s">
        <v>832</v>
      </c>
      <c r="C124" s="43">
        <v>1</v>
      </c>
      <c r="D124" s="43" t="s">
        <v>564</v>
      </c>
      <c r="E124" s="47"/>
      <c r="G124"/>
      <c r="H124"/>
      <c r="I124"/>
      <c r="J124"/>
      <c r="K124"/>
      <c r="L124"/>
      <c r="M124"/>
    </row>
    <row r="125" spans="1:13" ht="14" customHeight="1">
      <c r="A125" s="42">
        <v>21</v>
      </c>
      <c r="B125" s="43" t="s">
        <v>832</v>
      </c>
      <c r="C125" s="43">
        <v>2</v>
      </c>
      <c r="D125" s="43" t="s">
        <v>586</v>
      </c>
      <c r="E125" s="47"/>
      <c r="G125"/>
      <c r="H125"/>
      <c r="I125"/>
      <c r="J125"/>
      <c r="K125"/>
      <c r="L125"/>
      <c r="M125"/>
    </row>
    <row r="126" spans="1:13" ht="14" customHeight="1">
      <c r="A126" s="42">
        <v>21</v>
      </c>
      <c r="B126" s="43" t="s">
        <v>833</v>
      </c>
      <c r="C126" s="43">
        <v>1</v>
      </c>
      <c r="D126" s="43" t="s">
        <v>14</v>
      </c>
      <c r="E126" s="47"/>
      <c r="G126"/>
      <c r="H126"/>
      <c r="I126"/>
      <c r="J126"/>
      <c r="K126"/>
      <c r="L126"/>
      <c r="M126"/>
    </row>
    <row r="127" spans="1:13" ht="14" customHeight="1">
      <c r="A127" s="42">
        <v>21</v>
      </c>
      <c r="B127" s="43" t="s">
        <v>833</v>
      </c>
      <c r="C127" s="43">
        <v>2</v>
      </c>
      <c r="D127" s="43" t="s">
        <v>579</v>
      </c>
      <c r="E127" s="47"/>
      <c r="G127"/>
      <c r="H127"/>
      <c r="I127"/>
      <c r="J127"/>
      <c r="K127"/>
      <c r="L127"/>
      <c r="M127"/>
    </row>
    <row r="128" spans="1:13" ht="14" customHeight="1">
      <c r="A128" s="42">
        <v>21</v>
      </c>
      <c r="B128" s="43" t="s">
        <v>834</v>
      </c>
      <c r="C128" s="43">
        <v>1</v>
      </c>
      <c r="D128" s="43" t="s">
        <v>575</v>
      </c>
      <c r="E128" s="47"/>
      <c r="G128"/>
      <c r="H128"/>
      <c r="I128"/>
      <c r="J128"/>
      <c r="K128"/>
      <c r="L128"/>
      <c r="M128"/>
    </row>
    <row r="129" spans="1:13" ht="14" customHeight="1">
      <c r="A129" s="42">
        <v>21</v>
      </c>
      <c r="B129" s="43" t="s">
        <v>834</v>
      </c>
      <c r="C129" s="43">
        <v>2</v>
      </c>
      <c r="D129" s="43" t="s">
        <v>603</v>
      </c>
      <c r="E129" s="47"/>
      <c r="G129"/>
      <c r="H129"/>
      <c r="I129"/>
      <c r="J129"/>
      <c r="K129"/>
      <c r="L129"/>
      <c r="M129"/>
    </row>
    <row r="130" spans="1:13" ht="14" customHeight="1">
      <c r="A130" s="42">
        <v>22</v>
      </c>
      <c r="B130" s="43" t="s">
        <v>832</v>
      </c>
      <c r="C130" s="43">
        <v>1</v>
      </c>
      <c r="D130" s="43" t="s">
        <v>581</v>
      </c>
      <c r="E130" s="47"/>
      <c r="G130"/>
      <c r="H130"/>
      <c r="I130"/>
      <c r="J130"/>
      <c r="K130"/>
      <c r="L130"/>
      <c r="M130"/>
    </row>
    <row r="131" spans="1:13" ht="14" customHeight="1">
      <c r="A131" s="42">
        <v>22</v>
      </c>
      <c r="B131" s="43" t="s">
        <v>832</v>
      </c>
      <c r="C131" s="43">
        <v>2</v>
      </c>
      <c r="D131" s="43" t="s">
        <v>580</v>
      </c>
      <c r="E131" s="47"/>
      <c r="G131"/>
      <c r="H131"/>
      <c r="I131"/>
      <c r="J131"/>
      <c r="K131"/>
      <c r="L131"/>
      <c r="M131"/>
    </row>
    <row r="132" spans="1:13" ht="14" customHeight="1">
      <c r="A132" s="42">
        <v>22</v>
      </c>
      <c r="B132" s="43" t="s">
        <v>833</v>
      </c>
      <c r="C132" s="43">
        <v>1</v>
      </c>
      <c r="D132" s="43" t="s">
        <v>561</v>
      </c>
      <c r="E132" s="47"/>
      <c r="G132"/>
      <c r="H132"/>
      <c r="I132"/>
      <c r="J132"/>
      <c r="K132"/>
      <c r="L132"/>
      <c r="M132"/>
    </row>
    <row r="133" spans="1:13" ht="14" customHeight="1">
      <c r="A133" s="42">
        <v>22</v>
      </c>
      <c r="B133" s="43" t="s">
        <v>833</v>
      </c>
      <c r="C133" s="43">
        <v>2</v>
      </c>
      <c r="D133" s="43" t="s">
        <v>577</v>
      </c>
      <c r="E133" s="47"/>
      <c r="G133"/>
      <c r="H133"/>
      <c r="I133"/>
      <c r="J133"/>
      <c r="K133"/>
      <c r="L133"/>
      <c r="M133"/>
    </row>
    <row r="134" spans="1:13" ht="14" customHeight="1">
      <c r="A134" s="42">
        <v>22</v>
      </c>
      <c r="B134" s="43" t="s">
        <v>834</v>
      </c>
      <c r="C134" s="43">
        <v>1</v>
      </c>
      <c r="D134" s="43" t="s">
        <v>582</v>
      </c>
      <c r="E134" s="47"/>
      <c r="G134"/>
      <c r="H134"/>
      <c r="I134"/>
      <c r="J134"/>
      <c r="K134"/>
      <c r="L134"/>
      <c r="M134"/>
    </row>
    <row r="135" spans="1:13" ht="14" customHeight="1">
      <c r="A135" s="42">
        <v>22</v>
      </c>
      <c r="B135" s="43" t="s">
        <v>834</v>
      </c>
      <c r="C135" s="43">
        <v>2</v>
      </c>
      <c r="D135" s="43" t="s">
        <v>587</v>
      </c>
      <c r="E135" s="47"/>
      <c r="G135"/>
      <c r="H135"/>
      <c r="I135"/>
      <c r="J135"/>
      <c r="K135"/>
      <c r="L135"/>
      <c r="M135"/>
    </row>
    <row r="136" spans="1:13">
      <c r="A136" s="47"/>
      <c r="B136" s="47"/>
      <c r="C136" s="47"/>
      <c r="D136" s="47"/>
      <c r="E136" s="47"/>
      <c r="G136"/>
      <c r="H136"/>
      <c r="I136"/>
      <c r="J136"/>
      <c r="K136"/>
      <c r="L136"/>
      <c r="M136"/>
    </row>
    <row r="137" spans="1:13">
      <c r="A137" s="47"/>
      <c r="B137" s="47"/>
      <c r="C137" s="47"/>
      <c r="D137" s="47"/>
      <c r="E137" s="47"/>
      <c r="G137"/>
      <c r="H137"/>
      <c r="I137"/>
      <c r="J137"/>
      <c r="K137"/>
      <c r="L137"/>
      <c r="M137"/>
    </row>
    <row r="138" spans="1:13" ht="15.5">
      <c r="B138" s="92" t="s">
        <v>1895</v>
      </c>
      <c r="C138" s="92"/>
      <c r="D138" s="92"/>
      <c r="E138" s="92"/>
      <c r="F138" s="92"/>
      <c r="G138" s="92"/>
      <c r="H138"/>
      <c r="I138"/>
      <c r="J138"/>
      <c r="K138"/>
      <c r="L138"/>
      <c r="M138"/>
    </row>
    <row r="139" spans="1:13" ht="14.5">
      <c r="B139" s="90" t="s">
        <v>1261</v>
      </c>
      <c r="C139" s="94" t="s">
        <v>1896</v>
      </c>
      <c r="D139" s="94"/>
      <c r="E139" s="94"/>
      <c r="F139" s="94" t="s">
        <v>1263</v>
      </c>
      <c r="G139" s="94"/>
      <c r="H139"/>
      <c r="I139"/>
      <c r="J139"/>
      <c r="K139"/>
      <c r="L139"/>
      <c r="M139"/>
    </row>
    <row r="140" spans="1:13" ht="14.5">
      <c r="B140" s="89">
        <v>1</v>
      </c>
      <c r="C140" s="96" t="s">
        <v>1480</v>
      </c>
      <c r="D140" s="96"/>
      <c r="E140" s="96"/>
      <c r="F140" s="96" t="s">
        <v>1266</v>
      </c>
      <c r="G140" s="96"/>
      <c r="H140"/>
      <c r="I140"/>
      <c r="J140"/>
      <c r="K140"/>
      <c r="L140"/>
      <c r="M140"/>
    </row>
    <row r="141" spans="1:13" ht="14.5">
      <c r="B141" s="89">
        <v>2</v>
      </c>
      <c r="C141" s="96" t="s">
        <v>1481</v>
      </c>
      <c r="D141" s="96"/>
      <c r="E141" s="96"/>
      <c r="F141" s="96" t="s">
        <v>1266</v>
      </c>
      <c r="G141" s="96"/>
      <c r="H141"/>
      <c r="I141"/>
      <c r="J141"/>
      <c r="K141"/>
      <c r="L141"/>
      <c r="M141"/>
    </row>
    <row r="142" spans="1:13" ht="14.5">
      <c r="B142" s="89">
        <v>3</v>
      </c>
      <c r="C142" s="96" t="s">
        <v>1482</v>
      </c>
      <c r="D142" s="96"/>
      <c r="E142" s="96"/>
      <c r="F142" s="96" t="s">
        <v>1266</v>
      </c>
      <c r="G142" s="96"/>
      <c r="H142"/>
      <c r="I142"/>
      <c r="J142"/>
      <c r="K142"/>
      <c r="L142"/>
      <c r="M142"/>
    </row>
    <row r="143" spans="1:13" ht="14.5">
      <c r="B143" s="89">
        <v>4</v>
      </c>
      <c r="C143" s="96" t="s">
        <v>1483</v>
      </c>
      <c r="D143" s="96"/>
      <c r="E143" s="96"/>
      <c r="F143" s="96" t="s">
        <v>1266</v>
      </c>
      <c r="G143" s="96"/>
      <c r="H143"/>
      <c r="I143"/>
      <c r="J143"/>
      <c r="K143"/>
      <c r="L143"/>
      <c r="M143"/>
    </row>
    <row r="144" spans="1:13" ht="14.5">
      <c r="B144" s="89">
        <v>5</v>
      </c>
      <c r="C144" s="96" t="s">
        <v>1484</v>
      </c>
      <c r="D144" s="96"/>
      <c r="E144" s="96"/>
      <c r="F144" s="96" t="s">
        <v>1266</v>
      </c>
      <c r="G144" s="96"/>
      <c r="H144"/>
      <c r="I144"/>
      <c r="J144"/>
      <c r="K144"/>
      <c r="L144"/>
      <c r="M144"/>
    </row>
    <row r="145" spans="2:13" ht="14.5">
      <c r="B145" s="89">
        <v>6</v>
      </c>
      <c r="C145" s="96" t="s">
        <v>1485</v>
      </c>
      <c r="D145" s="96"/>
      <c r="E145" s="96"/>
      <c r="F145" s="96" t="s">
        <v>1266</v>
      </c>
      <c r="G145" s="96"/>
      <c r="H145"/>
      <c r="I145"/>
      <c r="J145"/>
      <c r="K145"/>
      <c r="L145"/>
      <c r="M145"/>
    </row>
    <row r="146" spans="2:13" ht="14.5">
      <c r="B146" s="89">
        <v>7</v>
      </c>
      <c r="C146" s="96" t="s">
        <v>1486</v>
      </c>
      <c r="D146" s="96"/>
      <c r="E146" s="96"/>
      <c r="F146" s="96" t="s">
        <v>1266</v>
      </c>
      <c r="G146" s="96"/>
      <c r="H146"/>
      <c r="I146"/>
      <c r="J146"/>
      <c r="K146"/>
      <c r="L146"/>
      <c r="M146"/>
    </row>
    <row r="147" spans="2:13" ht="14.5">
      <c r="B147" s="89">
        <v>8</v>
      </c>
      <c r="C147" s="96" t="s">
        <v>1487</v>
      </c>
      <c r="D147" s="96"/>
      <c r="E147" s="96"/>
      <c r="F147" s="96" t="s">
        <v>1266</v>
      </c>
      <c r="G147" s="96"/>
      <c r="H147"/>
      <c r="I147"/>
      <c r="J147"/>
      <c r="K147"/>
      <c r="L147"/>
      <c r="M147"/>
    </row>
    <row r="148" spans="2:13" ht="14.5">
      <c r="B148" s="89">
        <v>9</v>
      </c>
      <c r="C148" s="96" t="s">
        <v>1488</v>
      </c>
      <c r="D148" s="96"/>
      <c r="E148" s="96"/>
      <c r="F148" s="96" t="s">
        <v>1271</v>
      </c>
      <c r="G148" s="96"/>
      <c r="H148"/>
      <c r="I148"/>
      <c r="J148"/>
      <c r="K148"/>
      <c r="L148"/>
      <c r="M148"/>
    </row>
    <row r="149" spans="2:13" ht="14.5">
      <c r="B149" s="89">
        <v>10</v>
      </c>
      <c r="C149" s="96" t="s">
        <v>1489</v>
      </c>
      <c r="D149" s="96"/>
      <c r="E149" s="96"/>
      <c r="F149" s="96" t="s">
        <v>1271</v>
      </c>
      <c r="G149" s="96"/>
      <c r="H149"/>
      <c r="I149"/>
      <c r="J149"/>
      <c r="K149"/>
      <c r="L149"/>
      <c r="M149"/>
    </row>
    <row r="150" spans="2:13" ht="14.5">
      <c r="B150" s="89">
        <v>11</v>
      </c>
      <c r="C150" s="96" t="s">
        <v>1490</v>
      </c>
      <c r="D150" s="96"/>
      <c r="E150" s="96"/>
      <c r="F150" s="96" t="s">
        <v>1284</v>
      </c>
      <c r="G150" s="96"/>
      <c r="H150"/>
      <c r="I150"/>
      <c r="J150"/>
      <c r="K150"/>
      <c r="L150"/>
      <c r="M150"/>
    </row>
    <row r="151" spans="2:13" ht="14.5">
      <c r="B151" s="89">
        <v>12</v>
      </c>
      <c r="C151" s="96" t="s">
        <v>1491</v>
      </c>
      <c r="D151" s="96"/>
      <c r="E151" s="96"/>
      <c r="F151" s="96" t="s">
        <v>1284</v>
      </c>
      <c r="G151" s="96"/>
      <c r="H151"/>
      <c r="I151"/>
      <c r="J151"/>
      <c r="K151"/>
      <c r="L151"/>
      <c r="M151"/>
    </row>
    <row r="152" spans="2:13">
      <c r="G152"/>
      <c r="H152"/>
      <c r="I152"/>
      <c r="J152"/>
      <c r="K152"/>
      <c r="L152"/>
      <c r="M152"/>
    </row>
    <row r="153" spans="2:13">
      <c r="G153"/>
      <c r="H153"/>
      <c r="I153"/>
      <c r="J153"/>
      <c r="K153"/>
      <c r="L153"/>
      <c r="M153"/>
    </row>
    <row r="154" spans="2:13" ht="15.5">
      <c r="B154" s="92" t="s">
        <v>1897</v>
      </c>
      <c r="C154" s="92"/>
      <c r="D154" s="92"/>
      <c r="E154" s="92"/>
      <c r="F154" s="92"/>
      <c r="G154" s="92"/>
      <c r="H154"/>
      <c r="I154"/>
      <c r="J154"/>
      <c r="K154"/>
      <c r="L154"/>
      <c r="M154"/>
    </row>
    <row r="155" spans="2:13" ht="14.5">
      <c r="B155" s="90" t="s">
        <v>1261</v>
      </c>
      <c r="C155" s="94" t="s">
        <v>1896</v>
      </c>
      <c r="D155" s="94"/>
      <c r="E155" s="94"/>
      <c r="F155" s="94" t="s">
        <v>1263</v>
      </c>
      <c r="G155" s="94"/>
      <c r="H155"/>
      <c r="I155"/>
      <c r="J155"/>
      <c r="K155"/>
      <c r="L155"/>
      <c r="M155"/>
    </row>
    <row r="156" spans="2:13" ht="14.5">
      <c r="B156" s="89">
        <v>1</v>
      </c>
      <c r="C156" s="96" t="s">
        <v>1161</v>
      </c>
      <c r="D156" s="96"/>
      <c r="E156" s="96"/>
      <c r="F156" s="96" t="s">
        <v>1266</v>
      </c>
      <c r="G156" s="96"/>
      <c r="H156"/>
      <c r="I156"/>
      <c r="J156"/>
      <c r="K156"/>
      <c r="L156"/>
      <c r="M156"/>
    </row>
    <row r="157" spans="2:13" ht="14.5">
      <c r="B157" s="89">
        <v>2</v>
      </c>
      <c r="C157" s="96" t="s">
        <v>1492</v>
      </c>
      <c r="D157" s="96"/>
      <c r="E157" s="96"/>
      <c r="F157" s="96" t="s">
        <v>1271</v>
      </c>
      <c r="G157" s="96"/>
      <c r="H157"/>
      <c r="I157"/>
      <c r="J157"/>
      <c r="K157"/>
      <c r="L157"/>
      <c r="M157"/>
    </row>
    <row r="158" spans="2:13" ht="14.5">
      <c r="B158" s="89">
        <v>3</v>
      </c>
      <c r="C158" s="96" t="s">
        <v>1493</v>
      </c>
      <c r="D158" s="96"/>
      <c r="E158" s="96"/>
      <c r="F158" s="96" t="s">
        <v>1271</v>
      </c>
      <c r="G158" s="96"/>
      <c r="H158"/>
      <c r="I158"/>
      <c r="J158"/>
      <c r="K158"/>
      <c r="L158"/>
      <c r="M158"/>
    </row>
    <row r="159" spans="2:13" ht="14.5">
      <c r="B159" s="89">
        <v>4</v>
      </c>
      <c r="C159" s="96" t="s">
        <v>1494</v>
      </c>
      <c r="D159" s="96"/>
      <c r="E159" s="96"/>
      <c r="F159" s="96" t="s">
        <v>1284</v>
      </c>
      <c r="G159" s="96"/>
      <c r="H159"/>
      <c r="I159"/>
      <c r="J159"/>
      <c r="K159"/>
      <c r="L159"/>
      <c r="M159"/>
    </row>
    <row r="160" spans="2:13" ht="14.5">
      <c r="B160" s="89">
        <v>5</v>
      </c>
      <c r="C160" s="96" t="s">
        <v>1495</v>
      </c>
      <c r="D160" s="96"/>
      <c r="E160" s="96"/>
      <c r="F160" s="96" t="s">
        <v>1284</v>
      </c>
      <c r="G160" s="96"/>
      <c r="H160"/>
      <c r="I160"/>
      <c r="J160"/>
      <c r="K160"/>
      <c r="L160"/>
      <c r="M160"/>
    </row>
    <row r="161" spans="2:13" ht="14.5">
      <c r="B161" s="89">
        <v>6</v>
      </c>
      <c r="C161" s="96" t="s">
        <v>1496</v>
      </c>
      <c r="D161" s="96"/>
      <c r="E161" s="96"/>
      <c r="F161" s="96" t="s">
        <v>1284</v>
      </c>
      <c r="G161" s="96"/>
      <c r="H161"/>
      <c r="I161"/>
      <c r="J161"/>
      <c r="K161"/>
      <c r="L161"/>
      <c r="M161"/>
    </row>
    <row r="162" spans="2:13" ht="14.5">
      <c r="B162" s="89">
        <v>7</v>
      </c>
      <c r="C162" s="96" t="s">
        <v>1497</v>
      </c>
      <c r="D162" s="96"/>
      <c r="E162" s="96"/>
      <c r="F162" s="96" t="s">
        <v>1284</v>
      </c>
      <c r="G162" s="96"/>
      <c r="H162"/>
      <c r="I162"/>
      <c r="J162"/>
      <c r="K162"/>
      <c r="L162"/>
      <c r="M162"/>
    </row>
    <row r="163" spans="2:13" ht="14.5">
      <c r="B163" s="89">
        <v>8</v>
      </c>
      <c r="C163" s="96" t="s">
        <v>1498</v>
      </c>
      <c r="D163" s="96"/>
      <c r="E163" s="96"/>
      <c r="F163" s="96" t="s">
        <v>1284</v>
      </c>
      <c r="G163" s="96"/>
      <c r="H163"/>
      <c r="I163"/>
      <c r="J163"/>
      <c r="K163"/>
      <c r="L163"/>
      <c r="M163"/>
    </row>
    <row r="164" spans="2:13" ht="14.5">
      <c r="B164" s="89">
        <v>9</v>
      </c>
      <c r="C164" s="96" t="s">
        <v>1499</v>
      </c>
      <c r="D164" s="96"/>
      <c r="E164" s="96"/>
      <c r="F164" s="96" t="s">
        <v>1284</v>
      </c>
      <c r="G164" s="96"/>
      <c r="H164"/>
      <c r="I164"/>
      <c r="J164"/>
      <c r="K164"/>
      <c r="L164"/>
      <c r="M164"/>
    </row>
    <row r="165" spans="2:13" ht="14.5">
      <c r="B165" s="89">
        <v>10</v>
      </c>
      <c r="C165" s="96" t="s">
        <v>1500</v>
      </c>
      <c r="D165" s="96"/>
      <c r="E165" s="96"/>
      <c r="F165" s="96" t="s">
        <v>1284</v>
      </c>
      <c r="G165" s="96"/>
      <c r="H165"/>
      <c r="I165"/>
      <c r="J165"/>
      <c r="K165"/>
      <c r="L165"/>
      <c r="M165"/>
    </row>
    <row r="166" spans="2:13" ht="14.5">
      <c r="B166" s="89">
        <v>11</v>
      </c>
      <c r="C166" s="96" t="s">
        <v>1501</v>
      </c>
      <c r="D166" s="96"/>
      <c r="E166" s="96"/>
      <c r="F166" s="96" t="s">
        <v>1284</v>
      </c>
      <c r="G166" s="96"/>
      <c r="H166"/>
      <c r="I166"/>
      <c r="J166"/>
      <c r="K166"/>
      <c r="L166"/>
      <c r="M166"/>
    </row>
    <row r="167" spans="2:13" ht="14.5">
      <c r="B167" s="89">
        <v>12</v>
      </c>
      <c r="C167" s="96" t="s">
        <v>1502</v>
      </c>
      <c r="D167" s="96"/>
      <c r="E167" s="96"/>
      <c r="F167" s="96" t="s">
        <v>1284</v>
      </c>
      <c r="G167" s="96"/>
      <c r="H167"/>
      <c r="I167"/>
      <c r="J167"/>
      <c r="K167"/>
      <c r="L167"/>
      <c r="M167"/>
    </row>
    <row r="168" spans="2:13">
      <c r="G168"/>
      <c r="H168"/>
      <c r="I168"/>
      <c r="J168"/>
      <c r="K168"/>
      <c r="L168"/>
      <c r="M168"/>
    </row>
    <row r="169" spans="2:13">
      <c r="G169"/>
      <c r="H169"/>
      <c r="I169"/>
      <c r="J169"/>
      <c r="K169"/>
      <c r="L169"/>
      <c r="M169"/>
    </row>
    <row r="170" spans="2:13" ht="15.5">
      <c r="B170" s="92" t="s">
        <v>1898</v>
      </c>
      <c r="C170" s="92"/>
      <c r="D170" s="92"/>
      <c r="E170" s="92"/>
      <c r="F170" s="92"/>
      <c r="G170" s="92"/>
      <c r="H170"/>
      <c r="I170"/>
      <c r="J170"/>
      <c r="K170"/>
      <c r="L170"/>
      <c r="M170"/>
    </row>
    <row r="171" spans="2:13" ht="14.5">
      <c r="B171" s="90" t="s">
        <v>1261</v>
      </c>
      <c r="C171" s="94" t="s">
        <v>1896</v>
      </c>
      <c r="D171" s="94"/>
      <c r="E171" s="94"/>
      <c r="F171" s="94" t="s">
        <v>1263</v>
      </c>
      <c r="G171" s="94"/>
      <c r="H171"/>
      <c r="I171"/>
      <c r="J171"/>
      <c r="K171"/>
      <c r="L171"/>
      <c r="M171"/>
    </row>
    <row r="172" spans="2:13" ht="14.5">
      <c r="B172" s="89">
        <v>1</v>
      </c>
      <c r="C172" s="96" t="s">
        <v>1464</v>
      </c>
      <c r="D172" s="96"/>
      <c r="E172" s="96"/>
      <c r="F172" s="96" t="s">
        <v>1266</v>
      </c>
      <c r="G172" s="96"/>
      <c r="H172"/>
      <c r="I172"/>
      <c r="J172"/>
      <c r="K172"/>
      <c r="L172"/>
      <c r="M172"/>
    </row>
    <row r="173" spans="2:13" ht="14.5">
      <c r="B173" s="89">
        <v>2</v>
      </c>
      <c r="C173" s="96" t="s">
        <v>1465</v>
      </c>
      <c r="D173" s="96"/>
      <c r="E173" s="96"/>
      <c r="F173" s="96" t="s">
        <v>1266</v>
      </c>
      <c r="G173" s="96"/>
      <c r="H173"/>
      <c r="I173"/>
      <c r="J173"/>
      <c r="K173"/>
      <c r="L173"/>
      <c r="M173"/>
    </row>
    <row r="174" spans="2:13" ht="14.5">
      <c r="B174" s="89">
        <v>3</v>
      </c>
      <c r="C174" s="96" t="s">
        <v>1466</v>
      </c>
      <c r="D174" s="96"/>
      <c r="E174" s="96"/>
      <c r="F174" s="96" t="s">
        <v>1266</v>
      </c>
      <c r="G174" s="96"/>
      <c r="H174"/>
      <c r="I174"/>
      <c r="J174"/>
      <c r="K174"/>
      <c r="L174"/>
      <c r="M174"/>
    </row>
    <row r="175" spans="2:13" ht="14.5">
      <c r="B175" s="89">
        <v>4</v>
      </c>
      <c r="C175" s="96" t="s">
        <v>1467</v>
      </c>
      <c r="D175" s="96"/>
      <c r="E175" s="96"/>
      <c r="F175" s="96" t="s">
        <v>1266</v>
      </c>
      <c r="G175" s="96"/>
      <c r="H175"/>
      <c r="I175"/>
      <c r="J175"/>
      <c r="K175"/>
      <c r="L175"/>
      <c r="M175"/>
    </row>
    <row r="176" spans="2:13" ht="14.5">
      <c r="B176" s="89">
        <v>5</v>
      </c>
      <c r="C176" s="96" t="s">
        <v>1468</v>
      </c>
      <c r="D176" s="96"/>
      <c r="E176" s="96"/>
      <c r="F176" s="96" t="s">
        <v>1266</v>
      </c>
      <c r="G176" s="96"/>
      <c r="H176"/>
      <c r="I176"/>
      <c r="J176"/>
      <c r="K176"/>
      <c r="L176"/>
      <c r="M176"/>
    </row>
    <row r="177" spans="2:13" ht="14.5">
      <c r="B177" s="89">
        <v>6</v>
      </c>
      <c r="C177" s="96" t="s">
        <v>1469</v>
      </c>
      <c r="D177" s="96"/>
      <c r="E177" s="96"/>
      <c r="F177" s="96" t="s">
        <v>1271</v>
      </c>
      <c r="G177" s="96"/>
      <c r="H177"/>
      <c r="I177"/>
      <c r="J177"/>
      <c r="K177"/>
      <c r="L177"/>
      <c r="M177"/>
    </row>
    <row r="178" spans="2:13" ht="14.5">
      <c r="B178" s="89">
        <v>7</v>
      </c>
      <c r="C178" s="96" t="s">
        <v>1470</v>
      </c>
      <c r="D178" s="96"/>
      <c r="E178" s="96"/>
      <c r="F178" s="96" t="s">
        <v>1271</v>
      </c>
      <c r="G178" s="96"/>
      <c r="H178"/>
      <c r="I178"/>
      <c r="J178"/>
      <c r="K178"/>
      <c r="L178"/>
      <c r="M178"/>
    </row>
    <row r="179" spans="2:13" ht="14.5">
      <c r="B179" s="89">
        <v>8</v>
      </c>
      <c r="C179" s="96" t="s">
        <v>1471</v>
      </c>
      <c r="D179" s="96"/>
      <c r="E179" s="96"/>
      <c r="F179" s="96" t="s">
        <v>1271</v>
      </c>
      <c r="G179" s="96"/>
      <c r="H179"/>
      <c r="I179"/>
      <c r="J179"/>
      <c r="K179"/>
      <c r="L179"/>
      <c r="M179"/>
    </row>
    <row r="180" spans="2:13" ht="14.5">
      <c r="B180" s="89">
        <v>9</v>
      </c>
      <c r="C180" s="96" t="s">
        <v>1503</v>
      </c>
      <c r="D180" s="96"/>
      <c r="E180" s="96"/>
      <c r="F180" s="96" t="s">
        <v>1271</v>
      </c>
      <c r="G180" s="96"/>
      <c r="H180"/>
      <c r="I180"/>
      <c r="J180"/>
      <c r="K180"/>
      <c r="L180"/>
      <c r="M180"/>
    </row>
    <row r="181" spans="2:13" ht="14.5">
      <c r="B181" s="89">
        <v>10</v>
      </c>
      <c r="C181" s="96" t="s">
        <v>1472</v>
      </c>
      <c r="D181" s="96"/>
      <c r="E181" s="96"/>
      <c r="F181" s="96" t="s">
        <v>1271</v>
      </c>
      <c r="G181" s="96"/>
      <c r="H181"/>
      <c r="I181"/>
      <c r="J181"/>
      <c r="K181"/>
      <c r="L181"/>
      <c r="M181"/>
    </row>
    <row r="182" spans="2:13" ht="14.5">
      <c r="B182" s="89">
        <v>11</v>
      </c>
      <c r="C182" s="96" t="s">
        <v>1473</v>
      </c>
      <c r="D182" s="96"/>
      <c r="E182" s="96"/>
      <c r="F182" s="96" t="s">
        <v>1271</v>
      </c>
      <c r="G182" s="96"/>
      <c r="H182"/>
      <c r="I182"/>
      <c r="J182"/>
      <c r="K182"/>
      <c r="L182"/>
      <c r="M182"/>
    </row>
    <row r="183" spans="2:13" ht="14.5">
      <c r="B183" s="89">
        <v>12</v>
      </c>
      <c r="C183" s="96" t="s">
        <v>1474</v>
      </c>
      <c r="D183" s="96"/>
      <c r="E183" s="96"/>
      <c r="F183" s="96" t="s">
        <v>1271</v>
      </c>
      <c r="G183" s="96"/>
      <c r="H183"/>
      <c r="I183"/>
      <c r="J183"/>
      <c r="K183"/>
      <c r="L183"/>
      <c r="M183"/>
    </row>
    <row r="184" spans="2:13">
      <c r="G184"/>
      <c r="H184"/>
      <c r="I184"/>
      <c r="J184"/>
      <c r="K184"/>
      <c r="L184"/>
      <c r="M184"/>
    </row>
    <row r="185" spans="2:13">
      <c r="G185"/>
      <c r="H185"/>
      <c r="I185"/>
      <c r="J185"/>
      <c r="K185"/>
      <c r="L185"/>
      <c r="M185"/>
    </row>
    <row r="186" spans="2:13">
      <c r="G186"/>
      <c r="H186"/>
      <c r="I186"/>
      <c r="J186"/>
      <c r="K186"/>
      <c r="L186"/>
      <c r="M186"/>
    </row>
    <row r="187" spans="2:13">
      <c r="G187"/>
      <c r="H187"/>
      <c r="I187"/>
      <c r="J187"/>
      <c r="K187"/>
      <c r="L187"/>
      <c r="M187"/>
    </row>
    <row r="188" spans="2:13">
      <c r="G188"/>
      <c r="H188"/>
      <c r="I188"/>
      <c r="J188"/>
      <c r="K188"/>
      <c r="L188"/>
      <c r="M188"/>
    </row>
    <row r="189" spans="2:13">
      <c r="G189"/>
      <c r="H189"/>
      <c r="I189"/>
      <c r="J189"/>
      <c r="K189"/>
      <c r="L189"/>
      <c r="M189"/>
    </row>
    <row r="190" spans="2:13">
      <c r="G190"/>
      <c r="H190"/>
      <c r="I190"/>
      <c r="J190"/>
      <c r="K190"/>
      <c r="L190"/>
      <c r="M190"/>
    </row>
    <row r="191" spans="2:13">
      <c r="G191"/>
      <c r="H191"/>
      <c r="I191"/>
      <c r="J191"/>
      <c r="K191"/>
      <c r="L191"/>
      <c r="M191"/>
    </row>
    <row r="192" spans="2:13">
      <c r="G192"/>
      <c r="H192"/>
      <c r="I192"/>
      <c r="J192"/>
      <c r="K192"/>
      <c r="L192"/>
      <c r="M192"/>
    </row>
    <row r="193" spans="7:13">
      <c r="G193"/>
      <c r="H193"/>
      <c r="I193"/>
      <c r="J193"/>
      <c r="K193"/>
      <c r="L193"/>
      <c r="M193"/>
    </row>
    <row r="194" spans="7:13">
      <c r="G194"/>
      <c r="H194"/>
      <c r="I194"/>
      <c r="J194"/>
      <c r="K194"/>
      <c r="L194"/>
      <c r="M194"/>
    </row>
    <row r="195" spans="7:13">
      <c r="G195"/>
      <c r="H195"/>
      <c r="I195"/>
      <c r="J195"/>
      <c r="K195"/>
      <c r="L195"/>
      <c r="M195"/>
    </row>
    <row r="196" spans="7:13">
      <c r="G196"/>
      <c r="H196"/>
      <c r="I196"/>
      <c r="J196"/>
      <c r="K196"/>
      <c r="L196"/>
      <c r="M196"/>
    </row>
    <row r="197" spans="7:13">
      <c r="G197"/>
      <c r="H197"/>
      <c r="I197"/>
      <c r="J197"/>
      <c r="K197"/>
      <c r="L197"/>
      <c r="M197"/>
    </row>
    <row r="198" spans="7:13">
      <c r="G198"/>
      <c r="H198"/>
      <c r="I198"/>
      <c r="J198"/>
      <c r="K198"/>
      <c r="L198"/>
      <c r="M198"/>
    </row>
    <row r="199" spans="7:13">
      <c r="G199"/>
      <c r="H199"/>
      <c r="I199"/>
      <c r="J199"/>
      <c r="K199"/>
      <c r="L199"/>
      <c r="M199"/>
    </row>
    <row r="200" spans="7:13">
      <c r="G200"/>
      <c r="H200"/>
      <c r="I200"/>
      <c r="J200"/>
      <c r="K200"/>
      <c r="L200"/>
      <c r="M200"/>
    </row>
    <row r="201" spans="7:13">
      <c r="G201"/>
      <c r="H201"/>
      <c r="I201"/>
      <c r="J201"/>
      <c r="K201"/>
      <c r="L201"/>
      <c r="M201"/>
    </row>
    <row r="202" spans="7:13">
      <c r="G202"/>
      <c r="H202"/>
      <c r="I202"/>
      <c r="J202"/>
      <c r="K202"/>
      <c r="L202"/>
      <c r="M202"/>
    </row>
    <row r="203" spans="7:13">
      <c r="G203"/>
      <c r="H203"/>
      <c r="I203"/>
      <c r="J203"/>
      <c r="K203"/>
      <c r="L203"/>
      <c r="M203"/>
    </row>
    <row r="204" spans="7:13">
      <c r="G204"/>
      <c r="H204"/>
      <c r="I204"/>
      <c r="J204"/>
      <c r="K204"/>
      <c r="L204"/>
      <c r="M204"/>
    </row>
    <row r="205" spans="7:13">
      <c r="G205"/>
      <c r="H205"/>
      <c r="I205"/>
      <c r="J205"/>
      <c r="K205"/>
      <c r="L205"/>
      <c r="M205"/>
    </row>
    <row r="206" spans="7:13">
      <c r="G206"/>
      <c r="H206"/>
      <c r="I206"/>
      <c r="J206"/>
      <c r="K206"/>
      <c r="L206"/>
      <c r="M206"/>
    </row>
    <row r="207" spans="7:13">
      <c r="G207"/>
      <c r="H207"/>
      <c r="I207"/>
      <c r="J207"/>
      <c r="K207"/>
      <c r="L207"/>
      <c r="M207"/>
    </row>
    <row r="208" spans="7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82">
    <mergeCell ref="C178:E178"/>
    <mergeCell ref="F178:G178"/>
    <mergeCell ref="C182:E182"/>
    <mergeCell ref="F182:G182"/>
    <mergeCell ref="C183:E183"/>
    <mergeCell ref="F183:G183"/>
    <mergeCell ref="C179:E179"/>
    <mergeCell ref="F179:G179"/>
    <mergeCell ref="C180:E180"/>
    <mergeCell ref="F180:G180"/>
    <mergeCell ref="C181:E181"/>
    <mergeCell ref="F181:G181"/>
    <mergeCell ref="C175:E175"/>
    <mergeCell ref="F175:G175"/>
    <mergeCell ref="C176:E176"/>
    <mergeCell ref="F176:G176"/>
    <mergeCell ref="C177:E177"/>
    <mergeCell ref="F177:G177"/>
    <mergeCell ref="C172:E172"/>
    <mergeCell ref="F172:G172"/>
    <mergeCell ref="C173:E173"/>
    <mergeCell ref="F173:G173"/>
    <mergeCell ref="C174:E174"/>
    <mergeCell ref="F174:G174"/>
    <mergeCell ref="C167:E167"/>
    <mergeCell ref="F167:G167"/>
    <mergeCell ref="B170:G170"/>
    <mergeCell ref="C171:E171"/>
    <mergeCell ref="F171:G171"/>
    <mergeCell ref="C164:E164"/>
    <mergeCell ref="F164:G164"/>
    <mergeCell ref="C165:E165"/>
    <mergeCell ref="F165:G165"/>
    <mergeCell ref="C166:E166"/>
    <mergeCell ref="F166:G166"/>
    <mergeCell ref="C161:E161"/>
    <mergeCell ref="F161:G161"/>
    <mergeCell ref="C162:E162"/>
    <mergeCell ref="F162:G162"/>
    <mergeCell ref="C163:E163"/>
    <mergeCell ref="F163:G163"/>
    <mergeCell ref="C158:E158"/>
    <mergeCell ref="F158:G158"/>
    <mergeCell ref="C159:E159"/>
    <mergeCell ref="F159:G159"/>
    <mergeCell ref="C160:E160"/>
    <mergeCell ref="F160:G160"/>
    <mergeCell ref="C155:E155"/>
    <mergeCell ref="F155:G155"/>
    <mergeCell ref="C156:E156"/>
    <mergeCell ref="F156:G156"/>
    <mergeCell ref="C157:E157"/>
    <mergeCell ref="F157:G157"/>
    <mergeCell ref="C150:E150"/>
    <mergeCell ref="F150:G150"/>
    <mergeCell ref="C151:E151"/>
    <mergeCell ref="F151:G151"/>
    <mergeCell ref="B154:G154"/>
    <mergeCell ref="C147:E147"/>
    <mergeCell ref="F147:G147"/>
    <mergeCell ref="C148:E148"/>
    <mergeCell ref="F148:G148"/>
    <mergeCell ref="C149:E149"/>
    <mergeCell ref="F149:G149"/>
    <mergeCell ref="C144:E144"/>
    <mergeCell ref="F144:G144"/>
    <mergeCell ref="C145:E145"/>
    <mergeCell ref="F145:G145"/>
    <mergeCell ref="C146:E146"/>
    <mergeCell ref="F146:G146"/>
    <mergeCell ref="C141:E141"/>
    <mergeCell ref="F141:G141"/>
    <mergeCell ref="C142:E142"/>
    <mergeCell ref="F142:G142"/>
    <mergeCell ref="C143:E143"/>
    <mergeCell ref="F143:G143"/>
    <mergeCell ref="A1:C1"/>
    <mergeCell ref="B138:G138"/>
    <mergeCell ref="C139:E139"/>
    <mergeCell ref="F139:G139"/>
    <mergeCell ref="C140:E140"/>
    <mergeCell ref="F140:G1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30D1-8D41-4724-A2D5-5C3026057C82}">
  <dimension ref="A1:N800"/>
  <sheetViews>
    <sheetView rightToLeft="1" workbookViewId="0">
      <pane ySplit="3" topLeftCell="A117" activePane="bottomLeft" state="frozen"/>
      <selection pane="bottomLeft" activeCell="F132" sqref="B132:G135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8.08203125" style="44" bestFit="1" customWidth="1"/>
    <col min="5" max="5" width="24.25" style="44" bestFit="1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532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7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370</v>
      </c>
      <c r="E5" s="43" t="s">
        <v>89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1</v>
      </c>
      <c r="D6" s="43" t="s">
        <v>370</v>
      </c>
      <c r="E6" s="43" t="s">
        <v>67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833</v>
      </c>
      <c r="C7" s="43">
        <v>2</v>
      </c>
      <c r="D7" s="43" t="s">
        <v>370</v>
      </c>
      <c r="E7" s="43" t="s">
        <v>56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834</v>
      </c>
      <c r="C8" s="43">
        <v>1</v>
      </c>
      <c r="D8" s="43" t="s">
        <v>369</v>
      </c>
      <c r="E8" s="43" t="s">
        <v>15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834</v>
      </c>
      <c r="C9" s="43">
        <v>2</v>
      </c>
      <c r="D9" s="43" t="s">
        <v>369</v>
      </c>
      <c r="E9" s="43" t="s">
        <v>19</v>
      </c>
      <c r="G9"/>
      <c r="H9"/>
      <c r="I9"/>
      <c r="J9"/>
      <c r="K9"/>
      <c r="L9"/>
      <c r="M9"/>
    </row>
    <row r="10" spans="1:13" ht="14" customHeight="1">
      <c r="A10" s="42">
        <v>2</v>
      </c>
      <c r="B10" s="43" t="s">
        <v>832</v>
      </c>
      <c r="C10" s="43">
        <v>1</v>
      </c>
      <c r="D10" s="43" t="s">
        <v>369</v>
      </c>
      <c r="E10" s="43" t="s">
        <v>20</v>
      </c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832</v>
      </c>
      <c r="C11" s="43">
        <v>2</v>
      </c>
      <c r="D11" s="43" t="s">
        <v>370</v>
      </c>
      <c r="E11" s="43" t="s">
        <v>46</v>
      </c>
      <c r="G11"/>
      <c r="H11"/>
      <c r="I11"/>
      <c r="J11"/>
      <c r="K11"/>
      <c r="L11"/>
      <c r="M11"/>
    </row>
    <row r="12" spans="1:13" ht="14" customHeight="1">
      <c r="A12" s="42">
        <v>2</v>
      </c>
      <c r="B12" s="43" t="s">
        <v>833</v>
      </c>
      <c r="C12" s="43">
        <v>1</v>
      </c>
      <c r="D12" s="43" t="s">
        <v>369</v>
      </c>
      <c r="E12" s="43" t="s">
        <v>17</v>
      </c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833</v>
      </c>
      <c r="C13" s="43">
        <v>2</v>
      </c>
      <c r="D13" s="43" t="s">
        <v>369</v>
      </c>
      <c r="E13" s="43" t="s">
        <v>388</v>
      </c>
      <c r="G13"/>
      <c r="H13"/>
      <c r="I13"/>
      <c r="J13"/>
      <c r="K13"/>
      <c r="L13"/>
      <c r="M13"/>
    </row>
    <row r="14" spans="1:13" ht="14" customHeight="1">
      <c r="A14" s="42">
        <v>2</v>
      </c>
      <c r="B14" s="43" t="s">
        <v>834</v>
      </c>
      <c r="C14" s="43">
        <v>1</v>
      </c>
      <c r="D14" s="43" t="s">
        <v>370</v>
      </c>
      <c r="E14" s="43" t="s">
        <v>108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834</v>
      </c>
      <c r="C15" s="43">
        <v>2</v>
      </c>
      <c r="D15" s="43" t="s">
        <v>370</v>
      </c>
      <c r="E15" s="43" t="s">
        <v>53</v>
      </c>
      <c r="G15"/>
      <c r="H15"/>
      <c r="I15"/>
      <c r="J15"/>
      <c r="K15"/>
      <c r="L15"/>
      <c r="M15"/>
    </row>
    <row r="16" spans="1:13" ht="14" customHeight="1">
      <c r="A16" s="42">
        <v>3</v>
      </c>
      <c r="B16" s="43" t="s">
        <v>832</v>
      </c>
      <c r="C16" s="43">
        <v>1</v>
      </c>
      <c r="D16" s="43" t="s">
        <v>370</v>
      </c>
      <c r="E16" s="43" t="s">
        <v>63</v>
      </c>
      <c r="G16"/>
      <c r="H16"/>
      <c r="I16"/>
      <c r="J16"/>
      <c r="K16"/>
      <c r="L16"/>
      <c r="M16"/>
    </row>
    <row r="17" spans="1:13" ht="14" customHeight="1">
      <c r="A17" s="42">
        <v>3</v>
      </c>
      <c r="B17" s="43" t="s">
        <v>832</v>
      </c>
      <c r="C17" s="43">
        <v>2</v>
      </c>
      <c r="D17" s="43" t="s">
        <v>370</v>
      </c>
      <c r="E17" s="43" t="s">
        <v>400</v>
      </c>
      <c r="G17"/>
      <c r="H17"/>
      <c r="I17"/>
      <c r="J17"/>
      <c r="K17"/>
      <c r="L17"/>
      <c r="M17"/>
    </row>
    <row r="18" spans="1:13" ht="14" customHeight="1">
      <c r="A18" s="42">
        <v>3</v>
      </c>
      <c r="B18" s="43" t="s">
        <v>833</v>
      </c>
      <c r="C18" s="43">
        <v>1</v>
      </c>
      <c r="D18" s="43" t="s">
        <v>369</v>
      </c>
      <c r="E18" s="43" t="s">
        <v>398</v>
      </c>
      <c r="G18"/>
      <c r="H18"/>
      <c r="I18"/>
      <c r="J18"/>
      <c r="K18"/>
      <c r="L18"/>
      <c r="M18"/>
    </row>
    <row r="19" spans="1:13" ht="14" customHeight="1">
      <c r="A19" s="42">
        <v>3</v>
      </c>
      <c r="B19" s="43" t="s">
        <v>833</v>
      </c>
      <c r="C19" s="43">
        <v>2</v>
      </c>
      <c r="D19" s="43" t="s">
        <v>370</v>
      </c>
      <c r="E19" s="43" t="s">
        <v>41</v>
      </c>
      <c r="G19"/>
      <c r="H19"/>
      <c r="I19"/>
      <c r="J19"/>
      <c r="K19"/>
      <c r="L19"/>
      <c r="M19"/>
    </row>
    <row r="20" spans="1:13" ht="14" customHeight="1">
      <c r="A20" s="42">
        <v>3</v>
      </c>
      <c r="B20" s="43" t="s">
        <v>834</v>
      </c>
      <c r="C20" s="43">
        <v>1</v>
      </c>
      <c r="D20" s="43" t="s">
        <v>369</v>
      </c>
      <c r="E20" s="43" t="s">
        <v>18</v>
      </c>
      <c r="G20"/>
      <c r="H20"/>
      <c r="I20"/>
      <c r="J20"/>
      <c r="K20"/>
      <c r="L20"/>
      <c r="M20"/>
    </row>
    <row r="21" spans="1:13" ht="14" customHeight="1">
      <c r="A21" s="42">
        <v>3</v>
      </c>
      <c r="B21" s="43" t="s">
        <v>834</v>
      </c>
      <c r="C21" s="43">
        <v>2</v>
      </c>
      <c r="D21" s="43" t="s">
        <v>369</v>
      </c>
      <c r="E21" s="43" t="s">
        <v>399</v>
      </c>
      <c r="G21"/>
      <c r="H21"/>
      <c r="I21"/>
      <c r="J21"/>
      <c r="K21"/>
      <c r="L21"/>
      <c r="M21"/>
    </row>
    <row r="22" spans="1:13" ht="14" customHeight="1">
      <c r="A22" s="42">
        <v>4</v>
      </c>
      <c r="B22" s="43" t="s">
        <v>832</v>
      </c>
      <c r="C22" s="43">
        <v>1</v>
      </c>
      <c r="D22" s="43" t="s">
        <v>369</v>
      </c>
      <c r="E22" s="43" t="s">
        <v>408</v>
      </c>
      <c r="G22"/>
      <c r="H22"/>
      <c r="I22"/>
      <c r="J22"/>
      <c r="K22"/>
      <c r="L22"/>
      <c r="M22"/>
    </row>
    <row r="23" spans="1:13" ht="14" customHeight="1">
      <c r="A23" s="42">
        <v>4</v>
      </c>
      <c r="B23" s="43" t="s">
        <v>832</v>
      </c>
      <c r="C23" s="43">
        <v>2</v>
      </c>
      <c r="D23" s="43" t="s">
        <v>369</v>
      </c>
      <c r="E23" s="43" t="s">
        <v>16</v>
      </c>
      <c r="G23"/>
      <c r="H23"/>
      <c r="I23"/>
      <c r="J23"/>
      <c r="K23"/>
      <c r="L23"/>
      <c r="M23"/>
    </row>
    <row r="24" spans="1:13" ht="14" customHeight="1">
      <c r="A24" s="42">
        <v>4</v>
      </c>
      <c r="B24" s="43" t="s">
        <v>833</v>
      </c>
      <c r="C24" s="43">
        <v>1</v>
      </c>
      <c r="D24" s="43" t="s">
        <v>369</v>
      </c>
      <c r="E24" s="43" t="s">
        <v>8</v>
      </c>
      <c r="G24"/>
      <c r="H24"/>
      <c r="I24"/>
      <c r="J24"/>
      <c r="K24"/>
      <c r="L24"/>
      <c r="M24"/>
    </row>
    <row r="25" spans="1:13" ht="14" customHeight="1">
      <c r="A25" s="42">
        <v>4</v>
      </c>
      <c r="B25" s="43" t="s">
        <v>833</v>
      </c>
      <c r="C25" s="43">
        <v>2</v>
      </c>
      <c r="D25" s="43" t="s">
        <v>370</v>
      </c>
      <c r="E25" s="43" t="s">
        <v>409</v>
      </c>
      <c r="G25"/>
      <c r="H25"/>
      <c r="I25"/>
      <c r="J25"/>
      <c r="K25"/>
      <c r="L25"/>
      <c r="M25"/>
    </row>
    <row r="26" spans="1:13" ht="14" customHeight="1">
      <c r="A26" s="42">
        <v>4</v>
      </c>
      <c r="B26" s="43" t="s">
        <v>834</v>
      </c>
      <c r="C26" s="43">
        <v>1</v>
      </c>
      <c r="D26" s="43" t="s">
        <v>370</v>
      </c>
      <c r="E26" s="43" t="s">
        <v>60</v>
      </c>
      <c r="G26"/>
      <c r="H26"/>
      <c r="I26"/>
      <c r="J26"/>
      <c r="K26"/>
      <c r="L26"/>
      <c r="M26"/>
    </row>
    <row r="27" spans="1:13" ht="14" customHeight="1">
      <c r="A27" s="42">
        <v>4</v>
      </c>
      <c r="B27" s="43" t="s">
        <v>834</v>
      </c>
      <c r="C27" s="43">
        <v>2</v>
      </c>
      <c r="D27" s="43" t="s">
        <v>370</v>
      </c>
      <c r="E27" s="43" t="s">
        <v>424</v>
      </c>
      <c r="G27"/>
      <c r="H27"/>
      <c r="I27"/>
      <c r="J27"/>
      <c r="K27"/>
      <c r="L27"/>
      <c r="M27"/>
    </row>
    <row r="28" spans="1:13" ht="14" customHeight="1">
      <c r="A28" s="42">
        <v>5</v>
      </c>
      <c r="B28" s="43" t="s">
        <v>832</v>
      </c>
      <c r="C28" s="43">
        <v>1</v>
      </c>
      <c r="D28" s="43" t="s">
        <v>370</v>
      </c>
      <c r="E28" s="43" t="s">
        <v>49</v>
      </c>
      <c r="G28"/>
      <c r="H28"/>
      <c r="I28"/>
      <c r="J28"/>
      <c r="K28"/>
      <c r="L28"/>
      <c r="M28"/>
    </row>
    <row r="29" spans="1:13" ht="14" customHeight="1">
      <c r="A29" s="42">
        <v>5</v>
      </c>
      <c r="B29" s="43" t="s">
        <v>832</v>
      </c>
      <c r="C29" s="43">
        <v>2</v>
      </c>
      <c r="D29" s="43" t="s">
        <v>370</v>
      </c>
      <c r="E29" s="43" t="s">
        <v>426</v>
      </c>
      <c r="G29"/>
      <c r="H29"/>
      <c r="I29"/>
      <c r="J29"/>
      <c r="K29"/>
      <c r="L29"/>
      <c r="M29"/>
    </row>
    <row r="30" spans="1:13" ht="14" customHeight="1">
      <c r="A30" s="42">
        <v>5</v>
      </c>
      <c r="B30" s="43" t="s">
        <v>833</v>
      </c>
      <c r="C30" s="43">
        <v>1</v>
      </c>
      <c r="D30" s="43" t="s">
        <v>369</v>
      </c>
      <c r="E30" s="43" t="s">
        <v>12</v>
      </c>
      <c r="G30"/>
      <c r="H30"/>
      <c r="I30"/>
      <c r="J30"/>
      <c r="K30"/>
      <c r="L30"/>
      <c r="M30"/>
    </row>
    <row r="31" spans="1:13" ht="14" customHeight="1">
      <c r="A31" s="42">
        <v>5</v>
      </c>
      <c r="B31" s="43" t="s">
        <v>833</v>
      </c>
      <c r="C31" s="43">
        <v>2</v>
      </c>
      <c r="D31" s="43" t="s">
        <v>369</v>
      </c>
      <c r="E31" s="43" t="s">
        <v>10</v>
      </c>
      <c r="G31"/>
      <c r="H31"/>
      <c r="I31"/>
      <c r="J31"/>
      <c r="K31"/>
      <c r="L31"/>
      <c r="M31"/>
    </row>
    <row r="32" spans="1:13" ht="14" customHeight="1">
      <c r="A32" s="42">
        <v>5</v>
      </c>
      <c r="B32" s="43" t="s">
        <v>834</v>
      </c>
      <c r="C32" s="43">
        <v>1</v>
      </c>
      <c r="D32" s="43" t="s">
        <v>369</v>
      </c>
      <c r="E32" s="43" t="s">
        <v>11</v>
      </c>
      <c r="G32"/>
      <c r="H32"/>
      <c r="I32"/>
      <c r="J32"/>
      <c r="K32"/>
      <c r="L32"/>
      <c r="M32"/>
    </row>
    <row r="33" spans="1:13" ht="14" customHeight="1">
      <c r="A33" s="42">
        <v>5</v>
      </c>
      <c r="B33" s="43" t="s">
        <v>834</v>
      </c>
      <c r="C33" s="43">
        <v>2</v>
      </c>
      <c r="D33" s="43" t="s">
        <v>370</v>
      </c>
      <c r="E33" s="43" t="s">
        <v>427</v>
      </c>
      <c r="G33"/>
      <c r="H33"/>
      <c r="I33"/>
      <c r="J33"/>
      <c r="K33"/>
      <c r="L33"/>
      <c r="M33"/>
    </row>
    <row r="34" spans="1:13" ht="14" customHeight="1">
      <c r="A34" s="42">
        <v>6</v>
      </c>
      <c r="B34" s="43" t="s">
        <v>832</v>
      </c>
      <c r="C34" s="43">
        <v>1</v>
      </c>
      <c r="D34" s="43" t="s">
        <v>369</v>
      </c>
      <c r="E34" s="43" t="s">
        <v>604</v>
      </c>
      <c r="G34"/>
      <c r="H34"/>
      <c r="I34"/>
      <c r="J34"/>
      <c r="K34"/>
      <c r="L34"/>
      <c r="M34"/>
    </row>
    <row r="35" spans="1:13" ht="14" customHeight="1">
      <c r="A35" s="42">
        <v>6</v>
      </c>
      <c r="B35" s="43" t="s">
        <v>832</v>
      </c>
      <c r="C35" s="43">
        <v>2</v>
      </c>
      <c r="D35" s="43" t="s">
        <v>369</v>
      </c>
      <c r="E35" s="43" t="s">
        <v>563</v>
      </c>
      <c r="G35"/>
      <c r="H35"/>
      <c r="I35"/>
      <c r="J35"/>
      <c r="K35"/>
      <c r="L35"/>
      <c r="M35"/>
    </row>
    <row r="36" spans="1:13" ht="14" customHeight="1">
      <c r="A36" s="42">
        <v>6</v>
      </c>
      <c r="B36" s="43" t="s">
        <v>833</v>
      </c>
      <c r="C36" s="43">
        <v>1</v>
      </c>
      <c r="D36" s="43" t="s">
        <v>370</v>
      </c>
      <c r="E36" s="43" t="s">
        <v>432</v>
      </c>
      <c r="G36"/>
      <c r="H36"/>
      <c r="I36"/>
      <c r="J36"/>
      <c r="K36"/>
      <c r="L36"/>
      <c r="M36"/>
    </row>
    <row r="37" spans="1:13" ht="14" customHeight="1">
      <c r="A37" s="42">
        <v>6</v>
      </c>
      <c r="B37" s="43" t="s">
        <v>833</v>
      </c>
      <c r="C37" s="43">
        <v>2</v>
      </c>
      <c r="D37" s="43" t="s">
        <v>370</v>
      </c>
      <c r="E37" s="43" t="s">
        <v>92</v>
      </c>
      <c r="G37"/>
      <c r="H37"/>
      <c r="I37"/>
      <c r="J37"/>
      <c r="K37"/>
      <c r="L37"/>
      <c r="M37"/>
    </row>
    <row r="38" spans="1:13" ht="14" customHeight="1">
      <c r="A38" s="42">
        <v>6</v>
      </c>
      <c r="B38" s="43" t="s">
        <v>834</v>
      </c>
      <c r="C38" s="43">
        <v>1</v>
      </c>
      <c r="D38" s="43" t="s">
        <v>369</v>
      </c>
      <c r="E38" s="43" t="s">
        <v>566</v>
      </c>
      <c r="G38"/>
      <c r="H38"/>
      <c r="I38"/>
      <c r="J38"/>
      <c r="K38"/>
      <c r="L38"/>
      <c r="M38"/>
    </row>
    <row r="39" spans="1:13" ht="14" customHeight="1">
      <c r="A39" s="42">
        <v>6</v>
      </c>
      <c r="B39" s="43" t="s">
        <v>834</v>
      </c>
      <c r="C39" s="43">
        <v>2</v>
      </c>
      <c r="D39" s="43" t="s">
        <v>370</v>
      </c>
      <c r="E39" s="43" t="s">
        <v>42</v>
      </c>
      <c r="G39"/>
      <c r="H39"/>
      <c r="I39"/>
      <c r="J39"/>
      <c r="K39"/>
      <c r="L39"/>
      <c r="M39"/>
    </row>
    <row r="40" spans="1:13" ht="14" customHeight="1">
      <c r="A40" s="42">
        <v>7</v>
      </c>
      <c r="B40" s="43" t="s">
        <v>832</v>
      </c>
      <c r="C40" s="43">
        <v>1</v>
      </c>
      <c r="D40" s="43" t="s">
        <v>369</v>
      </c>
      <c r="E40" s="43" t="s">
        <v>605</v>
      </c>
      <c r="G40"/>
      <c r="H40"/>
      <c r="I40"/>
      <c r="J40"/>
      <c r="K40"/>
      <c r="L40"/>
      <c r="M40"/>
    </row>
    <row r="41" spans="1:13" ht="14" customHeight="1">
      <c r="A41" s="42">
        <v>7</v>
      </c>
      <c r="B41" s="43" t="s">
        <v>832</v>
      </c>
      <c r="C41" s="43">
        <v>2</v>
      </c>
      <c r="D41" s="43" t="s">
        <v>370</v>
      </c>
      <c r="E41" s="43" t="s">
        <v>30</v>
      </c>
      <c r="G41"/>
      <c r="H41"/>
      <c r="I41"/>
      <c r="J41"/>
      <c r="K41"/>
      <c r="L41"/>
      <c r="M41"/>
    </row>
    <row r="42" spans="1:13" ht="14" customHeight="1">
      <c r="A42" s="42">
        <v>7</v>
      </c>
      <c r="B42" s="43" t="s">
        <v>833</v>
      </c>
      <c r="C42" s="43">
        <v>1</v>
      </c>
      <c r="D42" s="43" t="s">
        <v>369</v>
      </c>
      <c r="E42" s="43" t="s">
        <v>9</v>
      </c>
      <c r="G42"/>
      <c r="H42"/>
      <c r="I42"/>
      <c r="J42"/>
      <c r="K42"/>
      <c r="L42"/>
      <c r="M42"/>
    </row>
    <row r="43" spans="1:13" ht="14" customHeight="1">
      <c r="A43" s="42">
        <v>7</v>
      </c>
      <c r="B43" s="43" t="s">
        <v>833</v>
      </c>
      <c r="C43" s="43">
        <v>2</v>
      </c>
      <c r="D43" s="43" t="s">
        <v>369</v>
      </c>
      <c r="E43" s="43" t="s">
        <v>559</v>
      </c>
      <c r="G43"/>
      <c r="H43"/>
      <c r="I43"/>
      <c r="J43"/>
      <c r="K43"/>
      <c r="L43"/>
      <c r="M43"/>
    </row>
    <row r="44" spans="1:13" ht="14" customHeight="1">
      <c r="A44" s="42">
        <v>7</v>
      </c>
      <c r="B44" s="43" t="s">
        <v>834</v>
      </c>
      <c r="C44" s="43">
        <v>1</v>
      </c>
      <c r="D44" s="43" t="s">
        <v>370</v>
      </c>
      <c r="E44" s="43" t="s">
        <v>93</v>
      </c>
      <c r="G44"/>
      <c r="H44"/>
      <c r="I44"/>
      <c r="J44"/>
      <c r="K44"/>
      <c r="L44"/>
      <c r="M44"/>
    </row>
    <row r="45" spans="1:13" ht="14" customHeight="1">
      <c r="A45" s="42">
        <v>7</v>
      </c>
      <c r="B45" s="43" t="s">
        <v>834</v>
      </c>
      <c r="C45" s="43">
        <v>2</v>
      </c>
      <c r="D45" s="43" t="s">
        <v>370</v>
      </c>
      <c r="E45" s="43" t="s">
        <v>72</v>
      </c>
      <c r="G45"/>
      <c r="H45"/>
      <c r="I45"/>
      <c r="J45"/>
      <c r="K45"/>
      <c r="L45"/>
      <c r="M45"/>
    </row>
    <row r="46" spans="1:13" ht="14" customHeight="1">
      <c r="A46" s="42">
        <v>8</v>
      </c>
      <c r="B46" s="43" t="s">
        <v>832</v>
      </c>
      <c r="C46" s="43">
        <v>1</v>
      </c>
      <c r="D46" s="43" t="s">
        <v>370</v>
      </c>
      <c r="E46" s="43" t="s">
        <v>725</v>
      </c>
      <c r="G46"/>
      <c r="H46"/>
      <c r="I46"/>
      <c r="J46"/>
      <c r="K46"/>
      <c r="L46"/>
      <c r="M46"/>
    </row>
    <row r="47" spans="1:13" ht="14" customHeight="1">
      <c r="A47" s="42">
        <v>8</v>
      </c>
      <c r="B47" s="43" t="s">
        <v>832</v>
      </c>
      <c r="C47" s="43">
        <v>2</v>
      </c>
      <c r="D47" s="43" t="s">
        <v>370</v>
      </c>
      <c r="E47" s="43" t="s">
        <v>590</v>
      </c>
      <c r="G47"/>
      <c r="H47"/>
      <c r="I47"/>
      <c r="J47"/>
      <c r="K47"/>
      <c r="L47"/>
      <c r="M47"/>
    </row>
    <row r="48" spans="1:13" ht="14" customHeight="1">
      <c r="A48" s="42">
        <v>8</v>
      </c>
      <c r="B48" s="43" t="s">
        <v>833</v>
      </c>
      <c r="C48" s="43">
        <v>1</v>
      </c>
      <c r="D48" s="43" t="s">
        <v>369</v>
      </c>
      <c r="E48" s="43" t="s">
        <v>13</v>
      </c>
      <c r="G48"/>
      <c r="H48"/>
      <c r="I48"/>
      <c r="J48"/>
      <c r="K48"/>
      <c r="L48"/>
      <c r="M48"/>
    </row>
    <row r="49" spans="1:13" ht="14" customHeight="1">
      <c r="A49" s="42">
        <v>8</v>
      </c>
      <c r="B49" s="43" t="s">
        <v>833</v>
      </c>
      <c r="C49" s="43">
        <v>2</v>
      </c>
      <c r="D49" s="43" t="s">
        <v>370</v>
      </c>
      <c r="E49" s="43" t="s">
        <v>592</v>
      </c>
      <c r="G49"/>
      <c r="H49"/>
      <c r="I49"/>
      <c r="J49"/>
      <c r="K49"/>
      <c r="L49"/>
      <c r="M49"/>
    </row>
    <row r="50" spans="1:13" ht="14" customHeight="1">
      <c r="A50" s="42">
        <v>8</v>
      </c>
      <c r="B50" s="43" t="s">
        <v>834</v>
      </c>
      <c r="C50" s="43">
        <v>1</v>
      </c>
      <c r="D50" s="43" t="s">
        <v>369</v>
      </c>
      <c r="E50" s="43" t="s">
        <v>21</v>
      </c>
      <c r="G50"/>
      <c r="H50"/>
      <c r="I50"/>
      <c r="J50"/>
      <c r="K50"/>
      <c r="L50"/>
      <c r="M50"/>
    </row>
    <row r="51" spans="1:13" ht="14" customHeight="1">
      <c r="A51" s="42">
        <v>8</v>
      </c>
      <c r="B51" s="43" t="s">
        <v>834</v>
      </c>
      <c r="C51" s="43">
        <v>2</v>
      </c>
      <c r="D51" s="43" t="s">
        <v>369</v>
      </c>
      <c r="E51" s="43" t="s">
        <v>567</v>
      </c>
      <c r="G51"/>
      <c r="H51"/>
      <c r="I51"/>
      <c r="J51"/>
      <c r="K51"/>
      <c r="L51"/>
      <c r="M51"/>
    </row>
    <row r="52" spans="1:13" ht="14" customHeight="1">
      <c r="A52" s="42">
        <v>9</v>
      </c>
      <c r="B52" s="43" t="s">
        <v>832</v>
      </c>
      <c r="C52" s="43">
        <v>1</v>
      </c>
      <c r="D52" s="43" t="s">
        <v>369</v>
      </c>
      <c r="E52" s="43" t="s">
        <v>564</v>
      </c>
      <c r="G52"/>
      <c r="H52"/>
      <c r="I52"/>
      <c r="J52"/>
      <c r="K52"/>
      <c r="L52"/>
      <c r="M52"/>
    </row>
    <row r="53" spans="1:13" ht="14" customHeight="1">
      <c r="A53" s="42">
        <v>9</v>
      </c>
      <c r="B53" s="43" t="s">
        <v>832</v>
      </c>
      <c r="C53" s="43">
        <v>2</v>
      </c>
      <c r="D53" s="43" t="s">
        <v>369</v>
      </c>
      <c r="E53" s="43" t="s">
        <v>565</v>
      </c>
      <c r="G53"/>
      <c r="H53"/>
      <c r="I53"/>
      <c r="J53"/>
      <c r="K53"/>
      <c r="L53"/>
      <c r="M53"/>
    </row>
    <row r="54" spans="1:13" ht="14" customHeight="1">
      <c r="A54" s="42">
        <v>9</v>
      </c>
      <c r="B54" s="43" t="s">
        <v>833</v>
      </c>
      <c r="C54" s="43">
        <v>1</v>
      </c>
      <c r="D54" s="43" t="s">
        <v>369</v>
      </c>
      <c r="E54" s="43" t="s">
        <v>14</v>
      </c>
      <c r="G54"/>
      <c r="H54"/>
      <c r="I54"/>
      <c r="J54"/>
      <c r="K54"/>
      <c r="L54"/>
      <c r="M54"/>
    </row>
    <row r="55" spans="1:13" ht="14" customHeight="1">
      <c r="A55" s="42">
        <v>9</v>
      </c>
      <c r="B55" s="43" t="s">
        <v>833</v>
      </c>
      <c r="C55" s="43">
        <v>2</v>
      </c>
      <c r="D55" s="43" t="s">
        <v>370</v>
      </c>
      <c r="E55" s="43" t="s">
        <v>596</v>
      </c>
      <c r="G55"/>
      <c r="H55"/>
      <c r="I55"/>
      <c r="J55"/>
      <c r="K55"/>
      <c r="L55"/>
      <c r="M55"/>
    </row>
    <row r="56" spans="1:13" ht="14" customHeight="1">
      <c r="A56" s="42">
        <v>9</v>
      </c>
      <c r="B56" s="43" t="s">
        <v>834</v>
      </c>
      <c r="C56" s="43">
        <v>1</v>
      </c>
      <c r="D56" s="43" t="s">
        <v>370</v>
      </c>
      <c r="E56" s="43" t="s">
        <v>585</v>
      </c>
      <c r="G56"/>
      <c r="H56"/>
      <c r="I56"/>
      <c r="J56"/>
      <c r="K56"/>
      <c r="L56"/>
      <c r="M56"/>
    </row>
    <row r="57" spans="1:13" ht="14" customHeight="1">
      <c r="A57" s="42">
        <v>9</v>
      </c>
      <c r="B57" s="43" t="s">
        <v>834</v>
      </c>
      <c r="C57" s="43">
        <v>2</v>
      </c>
      <c r="D57" s="43" t="s">
        <v>370</v>
      </c>
      <c r="E57" s="43" t="s">
        <v>428</v>
      </c>
      <c r="G57"/>
      <c r="H57"/>
      <c r="I57"/>
      <c r="J57"/>
      <c r="K57"/>
      <c r="L57"/>
      <c r="M57"/>
    </row>
    <row r="58" spans="1:13" ht="14" customHeight="1">
      <c r="A58" s="42">
        <v>10</v>
      </c>
      <c r="B58" s="43" t="s">
        <v>832</v>
      </c>
      <c r="C58" s="43">
        <v>1</v>
      </c>
      <c r="D58" s="43" t="s">
        <v>370</v>
      </c>
      <c r="E58" s="43" t="s">
        <v>575</v>
      </c>
      <c r="G58"/>
      <c r="H58"/>
      <c r="I58"/>
      <c r="J58"/>
      <c r="K58"/>
      <c r="L58"/>
      <c r="M58"/>
    </row>
    <row r="59" spans="1:13" ht="14" customHeight="1">
      <c r="A59" s="42">
        <v>10</v>
      </c>
      <c r="B59" s="43" t="s">
        <v>832</v>
      </c>
      <c r="C59" s="43">
        <v>2</v>
      </c>
      <c r="D59" s="43" t="s">
        <v>370</v>
      </c>
      <c r="E59" s="43" t="s">
        <v>90</v>
      </c>
      <c r="G59"/>
      <c r="H59"/>
      <c r="I59"/>
      <c r="J59"/>
      <c r="K59"/>
      <c r="L59"/>
      <c r="M59"/>
    </row>
    <row r="60" spans="1:13" ht="14" customHeight="1">
      <c r="A60" s="42">
        <v>10</v>
      </c>
      <c r="B60" s="43" t="s">
        <v>833</v>
      </c>
      <c r="C60" s="43">
        <v>1</v>
      </c>
      <c r="D60" s="43" t="s">
        <v>369</v>
      </c>
      <c r="E60" s="43" t="s">
        <v>560</v>
      </c>
      <c r="G60"/>
      <c r="H60"/>
      <c r="I60"/>
      <c r="J60"/>
      <c r="K60"/>
      <c r="L60"/>
      <c r="M60"/>
    </row>
    <row r="61" spans="1:13" ht="14" customHeight="1">
      <c r="A61" s="42">
        <v>10</v>
      </c>
      <c r="B61" s="43" t="s">
        <v>833</v>
      </c>
      <c r="C61" s="43">
        <v>2</v>
      </c>
      <c r="D61" s="43" t="s">
        <v>370</v>
      </c>
      <c r="E61" s="43" t="s">
        <v>608</v>
      </c>
      <c r="G61"/>
      <c r="H61"/>
      <c r="I61"/>
      <c r="J61"/>
      <c r="K61"/>
      <c r="L61"/>
      <c r="M61"/>
    </row>
    <row r="62" spans="1:13" ht="14" customHeight="1">
      <c r="A62" s="42">
        <v>10</v>
      </c>
      <c r="B62" s="43" t="s">
        <v>834</v>
      </c>
      <c r="C62" s="43">
        <v>1</v>
      </c>
      <c r="D62" s="43" t="s">
        <v>369</v>
      </c>
      <c r="E62" s="43" t="s">
        <v>561</v>
      </c>
      <c r="G62"/>
      <c r="H62"/>
      <c r="I62"/>
      <c r="J62"/>
      <c r="K62"/>
      <c r="L62"/>
      <c r="M62"/>
    </row>
    <row r="63" spans="1:13" ht="14" customHeight="1">
      <c r="A63" s="42">
        <v>10</v>
      </c>
      <c r="B63" s="43" t="s">
        <v>834</v>
      </c>
      <c r="C63" s="43">
        <v>2</v>
      </c>
      <c r="D63" s="43" t="s">
        <v>369</v>
      </c>
      <c r="E63" s="43" t="s">
        <v>562</v>
      </c>
      <c r="G63"/>
      <c r="H63"/>
      <c r="I63"/>
      <c r="J63"/>
      <c r="K63"/>
      <c r="L63"/>
      <c r="M63"/>
    </row>
    <row r="64" spans="1:13" ht="14" customHeight="1">
      <c r="A64" s="42">
        <v>11</v>
      </c>
      <c r="B64" s="43" t="s">
        <v>832</v>
      </c>
      <c r="C64" s="43">
        <v>1</v>
      </c>
      <c r="D64" s="43" t="s">
        <v>369</v>
      </c>
      <c r="E64" s="43" t="s">
        <v>19</v>
      </c>
      <c r="G64"/>
      <c r="H64"/>
      <c r="I64"/>
      <c r="J64"/>
      <c r="K64"/>
      <c r="L64"/>
      <c r="M64"/>
    </row>
    <row r="65" spans="1:13" ht="14" customHeight="1">
      <c r="A65" s="42">
        <v>11</v>
      </c>
      <c r="B65" s="43" t="s">
        <v>832</v>
      </c>
      <c r="C65" s="43">
        <v>2</v>
      </c>
      <c r="D65" s="43" t="s">
        <v>370</v>
      </c>
      <c r="E65" s="43" t="s">
        <v>64</v>
      </c>
      <c r="G65"/>
      <c r="H65"/>
      <c r="I65"/>
      <c r="J65"/>
      <c r="K65"/>
      <c r="L65"/>
      <c r="M65"/>
    </row>
    <row r="66" spans="1:13" ht="14" customHeight="1">
      <c r="A66" s="42">
        <v>11</v>
      </c>
      <c r="B66" s="43" t="s">
        <v>833</v>
      </c>
      <c r="C66" s="43">
        <v>1</v>
      </c>
      <c r="D66" s="43" t="s">
        <v>369</v>
      </c>
      <c r="E66" s="43" t="s">
        <v>7</v>
      </c>
      <c r="G66"/>
      <c r="H66"/>
      <c r="I66"/>
      <c r="J66"/>
      <c r="K66"/>
      <c r="L66"/>
      <c r="M66"/>
    </row>
    <row r="67" spans="1:13" ht="14" customHeight="1">
      <c r="A67" s="42">
        <v>11</v>
      </c>
      <c r="B67" s="43" t="s">
        <v>833</v>
      </c>
      <c r="C67" s="43">
        <v>2</v>
      </c>
      <c r="D67" s="43" t="s">
        <v>370</v>
      </c>
      <c r="E67" s="43" t="s">
        <v>433</v>
      </c>
      <c r="G67"/>
      <c r="H67"/>
      <c r="I67"/>
      <c r="J67"/>
      <c r="K67"/>
      <c r="L67"/>
      <c r="M67"/>
    </row>
    <row r="68" spans="1:13" ht="14" customHeight="1">
      <c r="A68" s="42">
        <v>11</v>
      </c>
      <c r="B68" s="43" t="s">
        <v>834</v>
      </c>
      <c r="C68" s="43">
        <v>1</v>
      </c>
      <c r="D68" s="43" t="s">
        <v>369</v>
      </c>
      <c r="E68" s="43" t="s">
        <v>15</v>
      </c>
      <c r="G68"/>
      <c r="H68"/>
      <c r="I68"/>
      <c r="J68"/>
      <c r="K68"/>
      <c r="L68"/>
      <c r="M68"/>
    </row>
    <row r="69" spans="1:13" ht="14" customHeight="1">
      <c r="A69" s="42">
        <v>11</v>
      </c>
      <c r="B69" s="43" t="s">
        <v>834</v>
      </c>
      <c r="C69" s="43">
        <v>2</v>
      </c>
      <c r="D69" s="43" t="s">
        <v>370</v>
      </c>
      <c r="E69" s="43" t="s">
        <v>91</v>
      </c>
      <c r="G69"/>
      <c r="H69"/>
      <c r="I69"/>
      <c r="J69"/>
      <c r="K69"/>
      <c r="L69"/>
      <c r="M69"/>
    </row>
    <row r="70" spans="1:13" ht="14" customHeight="1">
      <c r="A70" s="42">
        <v>12</v>
      </c>
      <c r="B70" s="43" t="s">
        <v>832</v>
      </c>
      <c r="C70" s="43">
        <v>1</v>
      </c>
      <c r="D70" s="43" t="s">
        <v>369</v>
      </c>
      <c r="E70" s="43" t="s">
        <v>20</v>
      </c>
      <c r="G70"/>
      <c r="H70"/>
      <c r="I70"/>
      <c r="J70"/>
      <c r="K70"/>
      <c r="L70"/>
      <c r="M70"/>
    </row>
    <row r="71" spans="1:13" ht="14" customHeight="1">
      <c r="A71" s="42">
        <v>12</v>
      </c>
      <c r="B71" s="43" t="s">
        <v>832</v>
      </c>
      <c r="C71" s="43">
        <v>2</v>
      </c>
      <c r="D71" s="43" t="s">
        <v>369</v>
      </c>
      <c r="E71" s="43" t="s">
        <v>17</v>
      </c>
      <c r="G71"/>
      <c r="H71"/>
      <c r="I71"/>
      <c r="J71"/>
      <c r="K71"/>
      <c r="L71"/>
      <c r="M71"/>
    </row>
    <row r="72" spans="1:13" ht="14" customHeight="1">
      <c r="A72" s="42">
        <v>12</v>
      </c>
      <c r="B72" s="43" t="s">
        <v>833</v>
      </c>
      <c r="C72" s="43">
        <v>1</v>
      </c>
      <c r="D72" s="43" t="s">
        <v>369</v>
      </c>
      <c r="E72" s="43" t="s">
        <v>388</v>
      </c>
      <c r="G72"/>
      <c r="H72"/>
      <c r="I72"/>
      <c r="J72"/>
      <c r="K72"/>
      <c r="L72"/>
      <c r="M72"/>
    </row>
    <row r="73" spans="1:13" ht="14" customHeight="1">
      <c r="A73" s="42">
        <v>12</v>
      </c>
      <c r="B73" s="43" t="s">
        <v>833</v>
      </c>
      <c r="C73" s="43">
        <v>2</v>
      </c>
      <c r="D73" s="43" t="s">
        <v>370</v>
      </c>
      <c r="E73" s="43" t="s">
        <v>52</v>
      </c>
      <c r="G73"/>
      <c r="H73"/>
      <c r="I73"/>
      <c r="J73"/>
      <c r="K73"/>
      <c r="L73"/>
      <c r="M73"/>
    </row>
    <row r="74" spans="1:13" ht="14" customHeight="1">
      <c r="A74" s="42">
        <v>12</v>
      </c>
      <c r="B74" s="43" t="s">
        <v>834</v>
      </c>
      <c r="C74" s="43">
        <v>1</v>
      </c>
      <c r="D74" s="43" t="s">
        <v>370</v>
      </c>
      <c r="E74" s="43" t="s">
        <v>68</v>
      </c>
      <c r="G74"/>
      <c r="H74"/>
      <c r="I74"/>
      <c r="J74"/>
      <c r="K74"/>
      <c r="L74"/>
      <c r="M74"/>
    </row>
    <row r="75" spans="1:13" ht="14" customHeight="1">
      <c r="A75" s="42">
        <v>12</v>
      </c>
      <c r="B75" s="43" t="s">
        <v>834</v>
      </c>
      <c r="C75" s="43">
        <v>2</v>
      </c>
      <c r="D75" s="43" t="s">
        <v>370</v>
      </c>
      <c r="E75" s="43" t="s">
        <v>603</v>
      </c>
      <c r="G75"/>
      <c r="H75"/>
      <c r="I75"/>
      <c r="J75"/>
      <c r="K75"/>
      <c r="L75"/>
      <c r="M75"/>
    </row>
    <row r="76" spans="1:13" ht="14" customHeight="1">
      <c r="A76" s="42">
        <v>13</v>
      </c>
      <c r="B76" s="43" t="s">
        <v>832</v>
      </c>
      <c r="C76" s="43">
        <v>1</v>
      </c>
      <c r="D76" s="43" t="s">
        <v>369</v>
      </c>
      <c r="E76" s="43" t="s">
        <v>399</v>
      </c>
      <c r="G76"/>
      <c r="H76"/>
      <c r="I76"/>
      <c r="J76"/>
      <c r="K76"/>
      <c r="L76"/>
      <c r="M76"/>
    </row>
    <row r="77" spans="1:13" ht="14" customHeight="1">
      <c r="A77" s="42">
        <v>13</v>
      </c>
      <c r="B77" s="43" t="s">
        <v>832</v>
      </c>
      <c r="C77" s="43">
        <v>2</v>
      </c>
      <c r="D77" s="43" t="s">
        <v>370</v>
      </c>
      <c r="E77" s="43" t="s">
        <v>441</v>
      </c>
      <c r="G77"/>
      <c r="H77"/>
      <c r="I77"/>
      <c r="J77"/>
      <c r="K77"/>
      <c r="L77"/>
      <c r="M77"/>
    </row>
    <row r="78" spans="1:13" ht="14" customHeight="1">
      <c r="A78" s="42">
        <v>13</v>
      </c>
      <c r="B78" s="43" t="s">
        <v>833</v>
      </c>
      <c r="C78" s="43">
        <v>1</v>
      </c>
      <c r="D78" s="43" t="s">
        <v>369</v>
      </c>
      <c r="E78" s="43" t="s">
        <v>18</v>
      </c>
      <c r="G78"/>
      <c r="H78"/>
      <c r="I78"/>
      <c r="J78"/>
      <c r="K78"/>
      <c r="L78"/>
      <c r="M78"/>
    </row>
    <row r="79" spans="1:13" ht="14" customHeight="1">
      <c r="A79" s="42">
        <v>13</v>
      </c>
      <c r="B79" s="43" t="s">
        <v>833</v>
      </c>
      <c r="C79" s="43">
        <v>2</v>
      </c>
      <c r="D79" s="43" t="s">
        <v>370</v>
      </c>
      <c r="E79" s="43" t="s">
        <v>45</v>
      </c>
      <c r="G79"/>
      <c r="H79"/>
      <c r="I79"/>
      <c r="J79"/>
      <c r="K79"/>
      <c r="L79"/>
      <c r="M79"/>
    </row>
    <row r="80" spans="1:13" ht="14" customHeight="1">
      <c r="A80" s="42">
        <v>13</v>
      </c>
      <c r="B80" s="43" t="s">
        <v>834</v>
      </c>
      <c r="C80" s="43">
        <v>1</v>
      </c>
      <c r="D80" s="43" t="s">
        <v>369</v>
      </c>
      <c r="E80" s="43" t="s">
        <v>398</v>
      </c>
      <c r="G80"/>
      <c r="H80"/>
      <c r="I80"/>
      <c r="J80"/>
      <c r="K80"/>
      <c r="L80"/>
      <c r="M80"/>
    </row>
    <row r="81" spans="1:13" ht="14" customHeight="1">
      <c r="A81" s="42">
        <v>13</v>
      </c>
      <c r="B81" s="43" t="s">
        <v>834</v>
      </c>
      <c r="C81" s="43">
        <v>2</v>
      </c>
      <c r="D81" s="43" t="s">
        <v>370</v>
      </c>
      <c r="E81" s="43" t="s">
        <v>591</v>
      </c>
      <c r="G81"/>
      <c r="H81"/>
      <c r="I81"/>
      <c r="J81"/>
      <c r="K81"/>
      <c r="L81"/>
      <c r="M81"/>
    </row>
    <row r="82" spans="1:13" ht="14" customHeight="1">
      <c r="A82" s="42">
        <v>14</v>
      </c>
      <c r="B82" s="43" t="s">
        <v>832</v>
      </c>
      <c r="C82" s="43">
        <v>1</v>
      </c>
      <c r="D82" s="43" t="s">
        <v>369</v>
      </c>
      <c r="E82" s="43" t="s">
        <v>8</v>
      </c>
      <c r="G82"/>
      <c r="H82"/>
      <c r="I82"/>
      <c r="J82"/>
      <c r="K82"/>
      <c r="L82"/>
      <c r="M82"/>
    </row>
    <row r="83" spans="1:13" ht="14" customHeight="1">
      <c r="A83" s="42">
        <v>14</v>
      </c>
      <c r="B83" s="43" t="s">
        <v>832</v>
      </c>
      <c r="C83" s="43">
        <v>2</v>
      </c>
      <c r="D83" s="43" t="s">
        <v>370</v>
      </c>
      <c r="E83" s="43" t="s">
        <v>589</v>
      </c>
      <c r="G83"/>
      <c r="H83"/>
      <c r="I83"/>
      <c r="J83"/>
      <c r="K83"/>
      <c r="L83"/>
      <c r="M83"/>
    </row>
    <row r="84" spans="1:13" ht="14" customHeight="1">
      <c r="A84" s="42">
        <v>14</v>
      </c>
      <c r="B84" s="43" t="s">
        <v>833</v>
      </c>
      <c r="C84" s="43">
        <v>1</v>
      </c>
      <c r="D84" s="43" t="s">
        <v>369</v>
      </c>
      <c r="E84" s="43" t="s">
        <v>16</v>
      </c>
      <c r="G84"/>
      <c r="H84"/>
      <c r="I84"/>
      <c r="J84"/>
      <c r="K84"/>
      <c r="L84"/>
      <c r="M84"/>
    </row>
    <row r="85" spans="1:13" ht="14" customHeight="1">
      <c r="A85" s="42">
        <v>14</v>
      </c>
      <c r="B85" s="43" t="s">
        <v>833</v>
      </c>
      <c r="C85" s="43">
        <v>2</v>
      </c>
      <c r="D85" s="43" t="s">
        <v>370</v>
      </c>
      <c r="E85" s="43" t="s">
        <v>726</v>
      </c>
      <c r="G85"/>
      <c r="H85"/>
      <c r="I85"/>
      <c r="J85"/>
      <c r="K85"/>
      <c r="L85"/>
      <c r="M85"/>
    </row>
    <row r="86" spans="1:13" ht="14" customHeight="1">
      <c r="A86" s="42">
        <v>14</v>
      </c>
      <c r="B86" s="43" t="s">
        <v>834</v>
      </c>
      <c r="C86" s="43">
        <v>1</v>
      </c>
      <c r="D86" s="43" t="s">
        <v>369</v>
      </c>
      <c r="E86" s="43" t="s">
        <v>408</v>
      </c>
      <c r="G86"/>
      <c r="H86"/>
      <c r="I86"/>
      <c r="J86"/>
      <c r="K86"/>
      <c r="L86"/>
      <c r="M86"/>
    </row>
    <row r="87" spans="1:13" ht="14" customHeight="1">
      <c r="A87" s="42">
        <v>14</v>
      </c>
      <c r="B87" s="43" t="s">
        <v>834</v>
      </c>
      <c r="C87" s="43">
        <v>2</v>
      </c>
      <c r="D87" s="43" t="s">
        <v>370</v>
      </c>
      <c r="E87" s="43" t="s">
        <v>577</v>
      </c>
      <c r="G87"/>
      <c r="H87"/>
      <c r="I87"/>
      <c r="J87"/>
      <c r="K87"/>
      <c r="L87"/>
      <c r="M87"/>
    </row>
    <row r="88" spans="1:13" ht="14" customHeight="1">
      <c r="A88" s="42">
        <v>15</v>
      </c>
      <c r="B88" s="43" t="s">
        <v>832</v>
      </c>
      <c r="C88" s="43">
        <v>1</v>
      </c>
      <c r="D88" s="43" t="s">
        <v>369</v>
      </c>
      <c r="E88" s="43" t="s">
        <v>10</v>
      </c>
      <c r="G88"/>
      <c r="H88"/>
      <c r="I88"/>
      <c r="J88"/>
      <c r="K88"/>
      <c r="L88"/>
      <c r="M88"/>
    </row>
    <row r="89" spans="1:13" ht="14" customHeight="1">
      <c r="A89" s="42">
        <v>15</v>
      </c>
      <c r="B89" s="43" t="s">
        <v>832</v>
      </c>
      <c r="C89" s="43">
        <v>2</v>
      </c>
      <c r="D89" s="43" t="s">
        <v>370</v>
      </c>
      <c r="E89" s="43" t="s">
        <v>67</v>
      </c>
      <c r="G89"/>
      <c r="H89"/>
      <c r="I89"/>
      <c r="J89"/>
      <c r="K89"/>
      <c r="L89"/>
      <c r="M89"/>
    </row>
    <row r="90" spans="1:13" ht="14" customHeight="1">
      <c r="A90" s="42">
        <v>15</v>
      </c>
      <c r="B90" s="43" t="s">
        <v>833</v>
      </c>
      <c r="C90" s="43">
        <v>1</v>
      </c>
      <c r="D90" s="43" t="s">
        <v>369</v>
      </c>
      <c r="E90" s="43" t="s">
        <v>11</v>
      </c>
      <c r="G90"/>
      <c r="H90"/>
      <c r="I90"/>
      <c r="J90"/>
      <c r="K90"/>
      <c r="L90"/>
      <c r="M90"/>
    </row>
    <row r="91" spans="1:13" ht="14" customHeight="1">
      <c r="A91" s="42">
        <v>15</v>
      </c>
      <c r="B91" s="43" t="s">
        <v>833</v>
      </c>
      <c r="C91" s="43">
        <v>2</v>
      </c>
      <c r="D91" s="43" t="s">
        <v>370</v>
      </c>
      <c r="E91" s="43" t="s">
        <v>89</v>
      </c>
      <c r="G91"/>
      <c r="H91"/>
      <c r="I91"/>
      <c r="J91"/>
      <c r="K91"/>
      <c r="L91"/>
      <c r="M91"/>
    </row>
    <row r="92" spans="1:13" ht="14" customHeight="1">
      <c r="A92" s="42">
        <v>15</v>
      </c>
      <c r="B92" s="43" t="s">
        <v>834</v>
      </c>
      <c r="C92" s="43">
        <v>1</v>
      </c>
      <c r="D92" s="43" t="s">
        <v>369</v>
      </c>
      <c r="E92" s="43" t="s">
        <v>12</v>
      </c>
      <c r="G92"/>
      <c r="H92"/>
      <c r="I92"/>
      <c r="J92"/>
      <c r="K92"/>
      <c r="L92"/>
      <c r="M92"/>
    </row>
    <row r="93" spans="1:13" ht="14" customHeight="1">
      <c r="A93" s="42">
        <v>15</v>
      </c>
      <c r="B93" s="43" t="s">
        <v>834</v>
      </c>
      <c r="C93" s="43">
        <v>2</v>
      </c>
      <c r="D93" s="43" t="s">
        <v>370</v>
      </c>
      <c r="E93" s="43" t="s">
        <v>56</v>
      </c>
      <c r="G93"/>
      <c r="H93"/>
      <c r="I93"/>
      <c r="J93"/>
      <c r="K93"/>
      <c r="L93"/>
      <c r="M93"/>
    </row>
    <row r="94" spans="1:13" ht="14" customHeight="1">
      <c r="A94" s="42">
        <v>16</v>
      </c>
      <c r="B94" s="43" t="s">
        <v>832</v>
      </c>
      <c r="C94" s="43">
        <v>1</v>
      </c>
      <c r="D94" s="43" t="s">
        <v>369</v>
      </c>
      <c r="E94" s="43" t="s">
        <v>604</v>
      </c>
      <c r="G94"/>
      <c r="H94"/>
      <c r="I94"/>
      <c r="J94"/>
      <c r="K94"/>
      <c r="L94"/>
      <c r="M94"/>
    </row>
    <row r="95" spans="1:13" ht="14" customHeight="1">
      <c r="A95" s="42">
        <v>16</v>
      </c>
      <c r="B95" s="43" t="s">
        <v>832</v>
      </c>
      <c r="C95" s="43">
        <v>2</v>
      </c>
      <c r="D95" s="43" t="s">
        <v>369</v>
      </c>
      <c r="E95" s="43" t="s">
        <v>563</v>
      </c>
      <c r="G95"/>
      <c r="H95"/>
      <c r="I95"/>
      <c r="J95"/>
      <c r="K95"/>
      <c r="L95"/>
      <c r="M95"/>
    </row>
    <row r="96" spans="1:13" ht="14" customHeight="1">
      <c r="A96" s="42">
        <v>16</v>
      </c>
      <c r="B96" s="43" t="s">
        <v>833</v>
      </c>
      <c r="C96" s="43">
        <v>1</v>
      </c>
      <c r="D96" s="43" t="s">
        <v>370</v>
      </c>
      <c r="E96" s="43" t="s">
        <v>108</v>
      </c>
      <c r="G96"/>
      <c r="H96"/>
      <c r="I96"/>
      <c r="J96"/>
      <c r="K96"/>
      <c r="L96"/>
      <c r="M96"/>
    </row>
    <row r="97" spans="1:13" ht="14" customHeight="1">
      <c r="A97" s="42">
        <v>16</v>
      </c>
      <c r="B97" s="43" t="s">
        <v>833</v>
      </c>
      <c r="C97" s="43">
        <v>2</v>
      </c>
      <c r="D97" s="43" t="s">
        <v>370</v>
      </c>
      <c r="E97" s="43" t="s">
        <v>53</v>
      </c>
      <c r="G97"/>
      <c r="H97"/>
      <c r="I97"/>
      <c r="J97"/>
      <c r="K97"/>
      <c r="L97"/>
      <c r="M97"/>
    </row>
    <row r="98" spans="1:13" ht="14" customHeight="1">
      <c r="A98" s="42">
        <v>16</v>
      </c>
      <c r="B98" s="43" t="s">
        <v>834</v>
      </c>
      <c r="C98" s="43">
        <v>1</v>
      </c>
      <c r="D98" s="43" t="s">
        <v>369</v>
      </c>
      <c r="E98" s="43" t="s">
        <v>566</v>
      </c>
      <c r="G98"/>
      <c r="H98"/>
      <c r="I98"/>
      <c r="J98"/>
      <c r="K98"/>
      <c r="L98"/>
      <c r="M98"/>
    </row>
    <row r="99" spans="1:13" ht="14" customHeight="1">
      <c r="A99" s="42">
        <v>16</v>
      </c>
      <c r="B99" s="43" t="s">
        <v>834</v>
      </c>
      <c r="C99" s="43">
        <v>2</v>
      </c>
      <c r="D99" s="43" t="s">
        <v>370</v>
      </c>
      <c r="E99" s="43" t="s">
        <v>46</v>
      </c>
      <c r="G99"/>
      <c r="H99"/>
      <c r="I99"/>
      <c r="J99"/>
      <c r="K99"/>
      <c r="L99"/>
      <c r="M99"/>
    </row>
    <row r="100" spans="1:13" ht="14" customHeight="1">
      <c r="A100" s="42">
        <v>17</v>
      </c>
      <c r="B100" s="43" t="s">
        <v>832</v>
      </c>
      <c r="C100" s="43">
        <v>1</v>
      </c>
      <c r="D100" s="43" t="s">
        <v>370</v>
      </c>
      <c r="E100" s="43" t="s">
        <v>63</v>
      </c>
      <c r="G100"/>
      <c r="H100"/>
      <c r="I100"/>
      <c r="J100"/>
      <c r="K100"/>
      <c r="L100"/>
      <c r="M100"/>
    </row>
    <row r="101" spans="1:13" ht="14" customHeight="1">
      <c r="A101" s="42">
        <v>17</v>
      </c>
      <c r="B101" s="43" t="s">
        <v>832</v>
      </c>
      <c r="C101" s="43">
        <v>2</v>
      </c>
      <c r="D101" s="43" t="s">
        <v>370</v>
      </c>
      <c r="E101" s="43" t="s">
        <v>400</v>
      </c>
      <c r="G101"/>
      <c r="H101"/>
      <c r="I101"/>
      <c r="J101"/>
      <c r="K101"/>
      <c r="L101"/>
      <c r="M101"/>
    </row>
    <row r="102" spans="1:13" ht="14" customHeight="1">
      <c r="A102" s="42">
        <v>17</v>
      </c>
      <c r="B102" s="43" t="s">
        <v>833</v>
      </c>
      <c r="C102" s="43">
        <v>1</v>
      </c>
      <c r="D102" s="43" t="s">
        <v>369</v>
      </c>
      <c r="E102" s="43" t="s">
        <v>605</v>
      </c>
      <c r="G102"/>
      <c r="H102"/>
      <c r="I102"/>
      <c r="J102"/>
      <c r="K102"/>
      <c r="L102"/>
      <c r="M102"/>
    </row>
    <row r="103" spans="1:13" ht="14" customHeight="1">
      <c r="A103" s="42">
        <v>17</v>
      </c>
      <c r="B103" s="43" t="s">
        <v>833</v>
      </c>
      <c r="C103" s="43">
        <v>2</v>
      </c>
      <c r="D103" s="43" t="s">
        <v>369</v>
      </c>
      <c r="E103" s="43" t="s">
        <v>559</v>
      </c>
      <c r="G103"/>
      <c r="H103"/>
      <c r="I103"/>
      <c r="J103"/>
      <c r="K103"/>
      <c r="L103"/>
      <c r="M103"/>
    </row>
    <row r="104" spans="1:13" ht="14" customHeight="1">
      <c r="A104" s="42">
        <v>17</v>
      </c>
      <c r="B104" s="43" t="s">
        <v>834</v>
      </c>
      <c r="C104" s="43">
        <v>1</v>
      </c>
      <c r="D104" s="43" t="s">
        <v>369</v>
      </c>
      <c r="E104" s="43" t="s">
        <v>9</v>
      </c>
      <c r="G104"/>
      <c r="H104"/>
      <c r="I104"/>
      <c r="J104"/>
      <c r="K104"/>
      <c r="L104"/>
      <c r="M104"/>
    </row>
    <row r="105" spans="1:13" ht="14" customHeight="1">
      <c r="A105" s="42">
        <v>17</v>
      </c>
      <c r="B105" s="43" t="s">
        <v>834</v>
      </c>
      <c r="C105" s="43">
        <v>2</v>
      </c>
      <c r="D105" s="43" t="s">
        <v>370</v>
      </c>
      <c r="E105" s="43" t="s">
        <v>41</v>
      </c>
      <c r="G105"/>
      <c r="H105"/>
      <c r="I105"/>
      <c r="J105"/>
      <c r="K105"/>
      <c r="L105"/>
      <c r="M105"/>
    </row>
    <row r="106" spans="1:13" ht="14" customHeight="1">
      <c r="A106" s="42">
        <v>18</v>
      </c>
      <c r="B106" s="43" t="s">
        <v>832</v>
      </c>
      <c r="C106" s="43">
        <v>1</v>
      </c>
      <c r="D106" s="43" t="s">
        <v>369</v>
      </c>
      <c r="E106" s="43" t="s">
        <v>21</v>
      </c>
      <c r="G106"/>
      <c r="H106"/>
      <c r="I106"/>
      <c r="J106"/>
      <c r="K106"/>
      <c r="L106"/>
      <c r="M106"/>
    </row>
    <row r="107" spans="1:13" ht="14" customHeight="1">
      <c r="A107" s="42">
        <v>18</v>
      </c>
      <c r="B107" s="43" t="s">
        <v>832</v>
      </c>
      <c r="C107" s="43">
        <v>2</v>
      </c>
      <c r="D107" s="43" t="s">
        <v>369</v>
      </c>
      <c r="E107" s="43" t="s">
        <v>567</v>
      </c>
      <c r="G107"/>
      <c r="H107"/>
      <c r="I107"/>
      <c r="J107"/>
      <c r="K107"/>
      <c r="L107"/>
      <c r="M107"/>
    </row>
    <row r="108" spans="1:13" ht="14" customHeight="1">
      <c r="A108" s="42">
        <v>18</v>
      </c>
      <c r="B108" s="43" t="s">
        <v>833</v>
      </c>
      <c r="C108" s="43">
        <v>1</v>
      </c>
      <c r="D108" s="43" t="s">
        <v>370</v>
      </c>
      <c r="E108" s="43" t="s">
        <v>60</v>
      </c>
      <c r="G108"/>
      <c r="H108"/>
      <c r="I108"/>
      <c r="J108"/>
      <c r="K108"/>
      <c r="L108"/>
      <c r="M108"/>
    </row>
    <row r="109" spans="1:13" ht="14" customHeight="1">
      <c r="A109" s="42">
        <v>18</v>
      </c>
      <c r="B109" s="43" t="s">
        <v>833</v>
      </c>
      <c r="C109" s="43">
        <v>2</v>
      </c>
      <c r="D109" s="43" t="s">
        <v>370</v>
      </c>
      <c r="E109" s="43" t="s">
        <v>424</v>
      </c>
      <c r="G109"/>
      <c r="H109"/>
      <c r="I109"/>
      <c r="J109"/>
      <c r="K109"/>
      <c r="L109"/>
      <c r="M109"/>
    </row>
    <row r="110" spans="1:13" ht="14" customHeight="1">
      <c r="A110" s="42">
        <v>18</v>
      </c>
      <c r="B110" s="43" t="s">
        <v>834</v>
      </c>
      <c r="C110" s="43">
        <v>1</v>
      </c>
      <c r="D110" s="43" t="s">
        <v>369</v>
      </c>
      <c r="E110" s="43" t="s">
        <v>13</v>
      </c>
      <c r="G110"/>
      <c r="H110"/>
      <c r="I110"/>
      <c r="J110"/>
      <c r="K110"/>
      <c r="L110"/>
      <c r="M110"/>
    </row>
    <row r="111" spans="1:13" ht="14" customHeight="1">
      <c r="A111" s="42">
        <v>18</v>
      </c>
      <c r="B111" s="43" t="s">
        <v>834</v>
      </c>
      <c r="C111" s="43">
        <v>2</v>
      </c>
      <c r="D111" s="43" t="s">
        <v>370</v>
      </c>
      <c r="E111" s="43" t="s">
        <v>409</v>
      </c>
      <c r="G111"/>
      <c r="H111"/>
      <c r="I111"/>
      <c r="J111"/>
      <c r="K111"/>
      <c r="L111"/>
      <c r="M111"/>
    </row>
    <row r="112" spans="1:13" ht="14" customHeight="1">
      <c r="A112" s="42">
        <v>19</v>
      </c>
      <c r="B112" s="43" t="s">
        <v>832</v>
      </c>
      <c r="C112" s="43">
        <v>1</v>
      </c>
      <c r="D112" s="43" t="s">
        <v>369</v>
      </c>
      <c r="E112" s="43" t="s">
        <v>565</v>
      </c>
      <c r="G112"/>
      <c r="H112"/>
      <c r="I112"/>
      <c r="J112"/>
      <c r="K112"/>
      <c r="L112"/>
      <c r="M112"/>
    </row>
    <row r="113" spans="1:13" ht="14" customHeight="1">
      <c r="A113" s="42">
        <v>19</v>
      </c>
      <c r="B113" s="43" t="s">
        <v>832</v>
      </c>
      <c r="C113" s="43">
        <v>2</v>
      </c>
      <c r="D113" s="43" t="s">
        <v>370</v>
      </c>
      <c r="E113" s="43" t="s">
        <v>427</v>
      </c>
      <c r="G113"/>
      <c r="H113"/>
      <c r="I113"/>
      <c r="J113"/>
      <c r="K113"/>
      <c r="L113"/>
      <c r="M113"/>
    </row>
    <row r="114" spans="1:13" ht="14" customHeight="1">
      <c r="A114" s="42">
        <v>19</v>
      </c>
      <c r="B114" s="43" t="s">
        <v>833</v>
      </c>
      <c r="C114" s="43">
        <v>1</v>
      </c>
      <c r="D114" s="43" t="s">
        <v>369</v>
      </c>
      <c r="E114" s="43" t="s">
        <v>14</v>
      </c>
      <c r="G114"/>
      <c r="H114"/>
      <c r="I114"/>
      <c r="J114"/>
      <c r="K114"/>
      <c r="L114"/>
      <c r="M114"/>
    </row>
    <row r="115" spans="1:13" ht="14" customHeight="1">
      <c r="A115" s="42">
        <v>19</v>
      </c>
      <c r="B115" s="43" t="s">
        <v>833</v>
      </c>
      <c r="C115" s="43">
        <v>2</v>
      </c>
      <c r="D115" s="43" t="s">
        <v>370</v>
      </c>
      <c r="E115" s="43" t="s">
        <v>49</v>
      </c>
      <c r="G115"/>
      <c r="H115"/>
      <c r="I115"/>
      <c r="J115"/>
      <c r="K115"/>
      <c r="L115"/>
      <c r="M115"/>
    </row>
    <row r="116" spans="1:13" ht="14" customHeight="1">
      <c r="A116" s="42">
        <v>19</v>
      </c>
      <c r="B116" s="43" t="s">
        <v>834</v>
      </c>
      <c r="C116" s="43">
        <v>1</v>
      </c>
      <c r="D116" s="43" t="s">
        <v>369</v>
      </c>
      <c r="E116" s="43" t="s">
        <v>564</v>
      </c>
      <c r="G116"/>
      <c r="H116"/>
      <c r="I116"/>
      <c r="J116"/>
      <c r="K116"/>
      <c r="L116"/>
      <c r="M116"/>
    </row>
    <row r="117" spans="1:13" ht="14" customHeight="1">
      <c r="A117" s="42">
        <v>19</v>
      </c>
      <c r="B117" s="43" t="s">
        <v>834</v>
      </c>
      <c r="C117" s="43">
        <v>2</v>
      </c>
      <c r="D117" s="43" t="s">
        <v>370</v>
      </c>
      <c r="E117" s="43" t="s">
        <v>426</v>
      </c>
      <c r="G117"/>
      <c r="H117"/>
      <c r="I117"/>
      <c r="J117"/>
      <c r="K117"/>
      <c r="L117"/>
      <c r="M117"/>
    </row>
    <row r="118" spans="1:13" ht="14" customHeight="1">
      <c r="A118" s="42">
        <v>20</v>
      </c>
      <c r="B118" s="43" t="s">
        <v>832</v>
      </c>
      <c r="C118" s="43">
        <v>1</v>
      </c>
      <c r="D118" s="43" t="s">
        <v>370</v>
      </c>
      <c r="E118" s="43" t="s">
        <v>42</v>
      </c>
      <c r="G118"/>
      <c r="H118"/>
      <c r="I118"/>
      <c r="J118"/>
      <c r="K118"/>
      <c r="L118"/>
      <c r="M118"/>
    </row>
    <row r="119" spans="1:13" ht="14" customHeight="1">
      <c r="A119" s="42">
        <v>20</v>
      </c>
      <c r="B119" s="43" t="s">
        <v>832</v>
      </c>
      <c r="C119" s="43">
        <v>2</v>
      </c>
      <c r="D119" s="43" t="s">
        <v>370</v>
      </c>
      <c r="E119" s="43" t="s">
        <v>432</v>
      </c>
      <c r="G119"/>
      <c r="H119"/>
      <c r="I119"/>
      <c r="J119"/>
      <c r="K119"/>
      <c r="L119"/>
      <c r="M119"/>
    </row>
    <row r="120" spans="1:13" ht="14" customHeight="1">
      <c r="A120" s="42">
        <v>20</v>
      </c>
      <c r="B120" s="43" t="s">
        <v>833</v>
      </c>
      <c r="C120" s="43">
        <v>1</v>
      </c>
      <c r="D120" s="43" t="s">
        <v>369</v>
      </c>
      <c r="E120" s="43" t="s">
        <v>561</v>
      </c>
      <c r="G120"/>
      <c r="H120"/>
      <c r="I120"/>
      <c r="J120"/>
      <c r="K120"/>
      <c r="L120"/>
      <c r="M120"/>
    </row>
    <row r="121" spans="1:13" ht="14" customHeight="1">
      <c r="A121" s="42">
        <v>20</v>
      </c>
      <c r="B121" s="43" t="s">
        <v>833</v>
      </c>
      <c r="C121" s="43">
        <v>2</v>
      </c>
      <c r="D121" s="43" t="s">
        <v>370</v>
      </c>
      <c r="E121" s="43" t="s">
        <v>92</v>
      </c>
      <c r="G121"/>
      <c r="H121"/>
      <c r="I121"/>
      <c r="J121"/>
      <c r="K121"/>
      <c r="L121"/>
      <c r="M121"/>
    </row>
    <row r="122" spans="1:13" ht="14" customHeight="1">
      <c r="A122" s="42">
        <v>20</v>
      </c>
      <c r="B122" s="43" t="s">
        <v>834</v>
      </c>
      <c r="C122" s="43">
        <v>1</v>
      </c>
      <c r="D122" s="43" t="s">
        <v>369</v>
      </c>
      <c r="E122" s="43" t="s">
        <v>562</v>
      </c>
      <c r="G122"/>
      <c r="H122"/>
      <c r="I122"/>
      <c r="J122"/>
      <c r="K122"/>
      <c r="L122"/>
      <c r="M122"/>
    </row>
    <row r="123" spans="1:13" ht="14" customHeight="1">
      <c r="A123" s="42">
        <v>20</v>
      </c>
      <c r="B123" s="43" t="s">
        <v>834</v>
      </c>
      <c r="C123" s="43">
        <v>2</v>
      </c>
      <c r="D123" s="43" t="s">
        <v>369</v>
      </c>
      <c r="E123" s="43" t="s">
        <v>560</v>
      </c>
      <c r="G123"/>
      <c r="H123"/>
      <c r="I123"/>
      <c r="J123"/>
      <c r="K123"/>
      <c r="L123"/>
      <c r="M123"/>
    </row>
    <row r="124" spans="1:13" ht="14" customHeight="1">
      <c r="A124" s="42">
        <v>21</v>
      </c>
      <c r="B124" s="43" t="s">
        <v>832</v>
      </c>
      <c r="C124" s="43">
        <v>1</v>
      </c>
      <c r="D124" s="43" t="s">
        <v>370</v>
      </c>
      <c r="E124" s="43" t="s">
        <v>72</v>
      </c>
      <c r="G124"/>
      <c r="H124"/>
      <c r="I124"/>
      <c r="J124"/>
      <c r="K124"/>
      <c r="L124"/>
      <c r="M124"/>
    </row>
    <row r="125" spans="1:13" ht="14" customHeight="1">
      <c r="A125" s="42">
        <v>21</v>
      </c>
      <c r="B125" s="43" t="s">
        <v>833</v>
      </c>
      <c r="C125" s="43">
        <v>1</v>
      </c>
      <c r="D125" s="43" t="s">
        <v>370</v>
      </c>
      <c r="E125" s="43" t="s">
        <v>30</v>
      </c>
      <c r="G125"/>
      <c r="H125"/>
      <c r="I125"/>
      <c r="J125"/>
      <c r="K125"/>
      <c r="L125"/>
      <c r="M125"/>
    </row>
    <row r="126" spans="1:13" ht="14" customHeight="1">
      <c r="A126" s="42">
        <v>21</v>
      </c>
      <c r="B126" s="43" t="s">
        <v>834</v>
      </c>
      <c r="C126" s="43">
        <v>1</v>
      </c>
      <c r="D126" s="43" t="s">
        <v>370</v>
      </c>
      <c r="E126" s="43" t="s">
        <v>93</v>
      </c>
      <c r="G126"/>
      <c r="H126"/>
      <c r="I126"/>
      <c r="J126"/>
      <c r="K126"/>
      <c r="L126"/>
      <c r="M126"/>
    </row>
    <row r="127" spans="1:13" ht="14" customHeight="1">
      <c r="A127" s="42">
        <v>22</v>
      </c>
      <c r="B127" s="43" t="s">
        <v>832</v>
      </c>
      <c r="C127" s="43">
        <v>1</v>
      </c>
      <c r="D127" s="43" t="s">
        <v>831</v>
      </c>
      <c r="E127" s="43" t="s">
        <v>373</v>
      </c>
      <c r="G127"/>
      <c r="H127"/>
      <c r="I127"/>
      <c r="J127"/>
      <c r="K127"/>
      <c r="L127"/>
      <c r="M127"/>
    </row>
    <row r="128" spans="1:13">
      <c r="G128"/>
      <c r="H128"/>
      <c r="I128"/>
      <c r="J128"/>
      <c r="K128"/>
      <c r="L128"/>
      <c r="M128"/>
    </row>
    <row r="129" spans="2:14">
      <c r="G129"/>
      <c r="H129"/>
      <c r="I129"/>
      <c r="J129"/>
      <c r="K129"/>
      <c r="L129"/>
      <c r="M129"/>
    </row>
    <row r="130" spans="2:14" ht="15.5">
      <c r="B130" s="92" t="s">
        <v>1899</v>
      </c>
      <c r="C130" s="92"/>
      <c r="D130" s="92"/>
      <c r="E130" s="92"/>
      <c r="F130" s="92"/>
      <c r="G130" s="92"/>
      <c r="H130" s="93"/>
      <c r="I130" s="92"/>
      <c r="J130" s="92"/>
      <c r="K130" s="92"/>
      <c r="L130" s="92"/>
      <c r="M130" s="92"/>
      <c r="N130" s="92"/>
    </row>
    <row r="131" spans="2:14" ht="14.5">
      <c r="B131" s="90" t="s">
        <v>1261</v>
      </c>
      <c r="C131" s="94" t="s">
        <v>1504</v>
      </c>
      <c r="D131" s="94"/>
      <c r="E131" s="94"/>
      <c r="F131" s="94" t="s">
        <v>1263</v>
      </c>
      <c r="G131" s="94"/>
      <c r="H131"/>
      <c r="I131" s="88" t="s">
        <v>1261</v>
      </c>
      <c r="J131" s="95" t="s">
        <v>1505</v>
      </c>
      <c r="K131" s="95"/>
      <c r="L131" s="95"/>
      <c r="M131" s="95" t="s">
        <v>1263</v>
      </c>
      <c r="N131" s="95"/>
    </row>
    <row r="132" spans="2:14" ht="14.5">
      <c r="B132" s="89">
        <v>1</v>
      </c>
      <c r="C132" s="96" t="s">
        <v>1487</v>
      </c>
      <c r="D132" s="96"/>
      <c r="E132" s="96"/>
      <c r="F132" s="96" t="s">
        <v>1266</v>
      </c>
      <c r="G132" s="96"/>
      <c r="H132"/>
      <c r="I132" s="87">
        <v>7</v>
      </c>
      <c r="J132" s="97" t="s">
        <v>1486</v>
      </c>
      <c r="K132" s="97"/>
      <c r="L132" s="97"/>
      <c r="M132" s="97" t="s">
        <v>1266</v>
      </c>
      <c r="N132" s="97"/>
    </row>
    <row r="133" spans="2:14" ht="14.5">
      <c r="B133" s="89">
        <v>2</v>
      </c>
      <c r="C133" s="96" t="s">
        <v>1484</v>
      </c>
      <c r="D133" s="96"/>
      <c r="E133" s="96"/>
      <c r="F133" s="96" t="s">
        <v>1266</v>
      </c>
      <c r="G133" s="96"/>
      <c r="H133"/>
      <c r="I133" s="87">
        <v>8</v>
      </c>
      <c r="J133" s="97" t="s">
        <v>1481</v>
      </c>
      <c r="K133" s="97"/>
      <c r="L133" s="97"/>
      <c r="M133" s="97" t="s">
        <v>1266</v>
      </c>
      <c r="N133" s="97"/>
    </row>
    <row r="134" spans="2:14" ht="14.5">
      <c r="B134" s="89">
        <v>3</v>
      </c>
      <c r="C134" s="96" t="s">
        <v>1480</v>
      </c>
      <c r="D134" s="96"/>
      <c r="E134" s="96"/>
      <c r="F134" s="96" t="s">
        <v>1266</v>
      </c>
      <c r="G134" s="96"/>
      <c r="H134"/>
      <c r="I134" s="87">
        <v>9</v>
      </c>
      <c r="J134" s="97" t="s">
        <v>1482</v>
      </c>
      <c r="K134" s="97"/>
      <c r="L134" s="97"/>
      <c r="M134" s="97" t="s">
        <v>1266</v>
      </c>
      <c r="N134" s="97"/>
    </row>
    <row r="135" spans="2:14" ht="14.5">
      <c r="B135" s="89">
        <v>4</v>
      </c>
      <c r="C135" s="96" t="s">
        <v>1483</v>
      </c>
      <c r="D135" s="96"/>
      <c r="E135" s="96"/>
      <c r="F135" s="96" t="s">
        <v>1266</v>
      </c>
      <c r="G135" s="96"/>
      <c r="H135"/>
      <c r="I135" s="87">
        <v>10</v>
      </c>
      <c r="J135" s="97" t="s">
        <v>1485</v>
      </c>
      <c r="K135" s="97"/>
      <c r="L135" s="97"/>
      <c r="M135" s="97" t="s">
        <v>1266</v>
      </c>
      <c r="N135" s="97"/>
    </row>
    <row r="136" spans="2:14" ht="14.5">
      <c r="B136" s="89">
        <v>5</v>
      </c>
      <c r="C136" s="96" t="s">
        <v>1489</v>
      </c>
      <c r="D136" s="96"/>
      <c r="E136" s="96"/>
      <c r="F136" s="96" t="s">
        <v>1271</v>
      </c>
      <c r="G136" s="96"/>
      <c r="H136"/>
      <c r="I136" s="87">
        <v>11</v>
      </c>
      <c r="J136" s="97" t="s">
        <v>1506</v>
      </c>
      <c r="K136" s="97"/>
      <c r="L136" s="97"/>
      <c r="M136" s="97" t="s">
        <v>1271</v>
      </c>
      <c r="N136" s="97"/>
    </row>
    <row r="137" spans="2:14" ht="14.5">
      <c r="B137" s="89">
        <v>6</v>
      </c>
      <c r="C137" s="96" t="s">
        <v>1490</v>
      </c>
      <c r="D137" s="96"/>
      <c r="E137" s="96"/>
      <c r="F137" s="96" t="s">
        <v>1284</v>
      </c>
      <c r="G137" s="96"/>
      <c r="H137"/>
      <c r="I137" s="87">
        <v>12</v>
      </c>
      <c r="J137" s="97" t="s">
        <v>1488</v>
      </c>
      <c r="K137" s="97"/>
      <c r="L137" s="97"/>
      <c r="M137" s="97" t="s">
        <v>1271</v>
      </c>
      <c r="N137" s="97"/>
    </row>
    <row r="138" spans="2:14" ht="14.5">
      <c r="G138"/>
      <c r="H138"/>
      <c r="I138" s="87">
        <v>13</v>
      </c>
      <c r="J138" s="97" t="s">
        <v>1507</v>
      </c>
      <c r="K138" s="97"/>
      <c r="L138" s="97"/>
      <c r="M138" s="97" t="s">
        <v>1284</v>
      </c>
      <c r="N138" s="97"/>
    </row>
    <row r="139" spans="2:14">
      <c r="G139"/>
      <c r="H139"/>
      <c r="I139"/>
      <c r="J139"/>
      <c r="K139"/>
      <c r="L139"/>
      <c r="M139"/>
    </row>
    <row r="140" spans="2:14">
      <c r="G140"/>
      <c r="H140"/>
      <c r="I140"/>
      <c r="J140"/>
      <c r="K140"/>
      <c r="L140"/>
      <c r="M140"/>
    </row>
    <row r="141" spans="2:14">
      <c r="G141"/>
      <c r="H141"/>
      <c r="I141"/>
      <c r="J141"/>
      <c r="K141"/>
      <c r="L141"/>
      <c r="M141"/>
    </row>
    <row r="142" spans="2:14">
      <c r="G142"/>
      <c r="H142"/>
      <c r="I142"/>
      <c r="J142"/>
      <c r="K142"/>
      <c r="L142"/>
      <c r="M142"/>
    </row>
    <row r="143" spans="2:14">
      <c r="G143"/>
      <c r="H143"/>
      <c r="I143"/>
      <c r="J143"/>
      <c r="K143"/>
      <c r="L143"/>
      <c r="M143"/>
    </row>
    <row r="144" spans="2:14">
      <c r="G144"/>
      <c r="H144"/>
      <c r="I144"/>
      <c r="J144"/>
      <c r="K144"/>
      <c r="L144"/>
      <c r="M144"/>
    </row>
    <row r="145" spans="7:13">
      <c r="G145"/>
      <c r="H145"/>
      <c r="I145"/>
      <c r="J145"/>
      <c r="K145"/>
      <c r="L145"/>
      <c r="M145"/>
    </row>
    <row r="146" spans="7:13">
      <c r="G146"/>
      <c r="H146"/>
      <c r="I146"/>
      <c r="J146"/>
      <c r="K146"/>
      <c r="L146"/>
      <c r="M146"/>
    </row>
    <row r="147" spans="7:13">
      <c r="G147"/>
      <c r="H147"/>
      <c r="I147"/>
      <c r="J147"/>
      <c r="K147"/>
      <c r="L147"/>
      <c r="M147"/>
    </row>
    <row r="148" spans="7:13">
      <c r="G148"/>
      <c r="H148"/>
      <c r="I148"/>
      <c r="J148"/>
      <c r="K148"/>
      <c r="L148"/>
      <c r="M148"/>
    </row>
    <row r="149" spans="7:13">
      <c r="G149"/>
      <c r="H149"/>
      <c r="I149"/>
      <c r="J149"/>
      <c r="K149"/>
      <c r="L149"/>
      <c r="M149"/>
    </row>
    <row r="150" spans="7:13">
      <c r="G150"/>
      <c r="H150"/>
      <c r="I150"/>
      <c r="J150"/>
      <c r="K150"/>
      <c r="L150"/>
      <c r="M150"/>
    </row>
    <row r="151" spans="7:13">
      <c r="G151"/>
      <c r="H151"/>
      <c r="I151"/>
      <c r="J151"/>
      <c r="K151"/>
      <c r="L151"/>
      <c r="M151"/>
    </row>
    <row r="152" spans="7:13">
      <c r="G152"/>
      <c r="H152"/>
      <c r="I152"/>
      <c r="J152"/>
      <c r="K152"/>
      <c r="L152"/>
      <c r="M152"/>
    </row>
    <row r="153" spans="7:13">
      <c r="G153"/>
      <c r="H153"/>
      <c r="I153"/>
      <c r="J153"/>
      <c r="K153"/>
      <c r="L153"/>
      <c r="M153"/>
    </row>
    <row r="154" spans="7:13">
      <c r="G154"/>
      <c r="H154"/>
      <c r="I154"/>
      <c r="J154"/>
      <c r="K154"/>
      <c r="L154"/>
      <c r="M154"/>
    </row>
    <row r="155" spans="7:13">
      <c r="G155"/>
      <c r="H155"/>
      <c r="I155"/>
      <c r="J155"/>
      <c r="K155"/>
      <c r="L155"/>
      <c r="M155"/>
    </row>
    <row r="156" spans="7:13">
      <c r="G156"/>
      <c r="H156"/>
      <c r="I156"/>
      <c r="J156"/>
      <c r="K156"/>
      <c r="L156"/>
      <c r="M156"/>
    </row>
    <row r="157" spans="7:13">
      <c r="G157"/>
      <c r="H157"/>
      <c r="I157"/>
      <c r="J157"/>
      <c r="K157"/>
      <c r="L157"/>
      <c r="M157"/>
    </row>
    <row r="158" spans="7:13">
      <c r="G158"/>
      <c r="H158"/>
      <c r="I158"/>
      <c r="J158"/>
      <c r="K158"/>
      <c r="L158"/>
      <c r="M158"/>
    </row>
    <row r="159" spans="7:13">
      <c r="G159"/>
      <c r="H159"/>
      <c r="I159"/>
      <c r="J159"/>
      <c r="K159"/>
      <c r="L159"/>
      <c r="M159"/>
    </row>
    <row r="160" spans="7:13">
      <c r="G160"/>
      <c r="H160"/>
      <c r="I160"/>
      <c r="J160"/>
      <c r="K160"/>
      <c r="L160"/>
      <c r="M160"/>
    </row>
    <row r="161" spans="7:13">
      <c r="G161"/>
      <c r="H161"/>
      <c r="I161"/>
      <c r="J161"/>
      <c r="K161"/>
      <c r="L161"/>
      <c r="M161"/>
    </row>
    <row r="162" spans="7:13">
      <c r="G162"/>
      <c r="H162"/>
      <c r="I162"/>
      <c r="J162"/>
      <c r="K162"/>
      <c r="L162"/>
      <c r="M162"/>
    </row>
    <row r="163" spans="7:13">
      <c r="G163"/>
      <c r="H163"/>
      <c r="I163"/>
      <c r="J163"/>
      <c r="K163"/>
      <c r="L163"/>
      <c r="M163"/>
    </row>
    <row r="164" spans="7:13">
      <c r="G164"/>
      <c r="H164"/>
      <c r="I164"/>
      <c r="J164"/>
      <c r="K164"/>
      <c r="L164"/>
      <c r="M164"/>
    </row>
    <row r="165" spans="7:13">
      <c r="G165"/>
      <c r="H165"/>
      <c r="I165"/>
      <c r="J165"/>
      <c r="K165"/>
      <c r="L165"/>
      <c r="M165"/>
    </row>
    <row r="166" spans="7:13">
      <c r="G166"/>
      <c r="H166"/>
      <c r="I166"/>
      <c r="J166"/>
      <c r="K166"/>
      <c r="L166"/>
      <c r="M166"/>
    </row>
    <row r="167" spans="7:13">
      <c r="G167"/>
      <c r="H167"/>
      <c r="I167"/>
      <c r="J167"/>
      <c r="K167"/>
      <c r="L167"/>
      <c r="M167"/>
    </row>
    <row r="168" spans="7:13">
      <c r="G168"/>
      <c r="H168"/>
      <c r="I168"/>
      <c r="J168"/>
      <c r="K168"/>
      <c r="L168"/>
      <c r="M168"/>
    </row>
    <row r="169" spans="7:13">
      <c r="G169"/>
      <c r="H169"/>
      <c r="I169"/>
      <c r="J169"/>
      <c r="K169"/>
      <c r="L169"/>
      <c r="M169"/>
    </row>
    <row r="170" spans="7:13">
      <c r="G170"/>
      <c r="H170"/>
      <c r="I170"/>
      <c r="J170"/>
      <c r="K170"/>
      <c r="L170"/>
      <c r="M170"/>
    </row>
    <row r="171" spans="7:13">
      <c r="G171"/>
      <c r="H171"/>
      <c r="I171"/>
      <c r="J171"/>
      <c r="K171"/>
      <c r="L171"/>
      <c r="M171"/>
    </row>
    <row r="172" spans="7:13">
      <c r="G172"/>
      <c r="H172"/>
      <c r="I172"/>
      <c r="J172"/>
      <c r="K172"/>
      <c r="L172"/>
      <c r="M172"/>
    </row>
    <row r="173" spans="7:13">
      <c r="G173"/>
      <c r="H173"/>
      <c r="I173"/>
      <c r="J173"/>
      <c r="K173"/>
      <c r="L173"/>
      <c r="M173"/>
    </row>
    <row r="174" spans="7:13">
      <c r="G174"/>
      <c r="H174"/>
      <c r="I174"/>
      <c r="J174"/>
      <c r="K174"/>
      <c r="L174"/>
      <c r="M174"/>
    </row>
    <row r="175" spans="7:13">
      <c r="G175"/>
      <c r="H175"/>
      <c r="I175"/>
      <c r="J175"/>
      <c r="K175"/>
      <c r="L175"/>
      <c r="M175"/>
    </row>
    <row r="176" spans="7:13">
      <c r="G176"/>
      <c r="H176"/>
      <c r="I176"/>
      <c r="J176"/>
      <c r="K176"/>
      <c r="L176"/>
      <c r="M176"/>
    </row>
    <row r="177" spans="7:13">
      <c r="G177"/>
      <c r="H177"/>
      <c r="I177"/>
      <c r="J177"/>
      <c r="K177"/>
      <c r="L177"/>
      <c r="M177"/>
    </row>
    <row r="178" spans="7:13">
      <c r="G178"/>
      <c r="H178"/>
      <c r="I178"/>
      <c r="J178"/>
      <c r="K178"/>
      <c r="L178"/>
      <c r="M178"/>
    </row>
    <row r="179" spans="7:13">
      <c r="G179"/>
      <c r="H179"/>
      <c r="I179"/>
      <c r="J179"/>
      <c r="K179"/>
      <c r="L179"/>
      <c r="M179"/>
    </row>
    <row r="180" spans="7:13">
      <c r="G180"/>
      <c r="H180"/>
      <c r="I180"/>
      <c r="J180"/>
      <c r="K180"/>
      <c r="L180"/>
      <c r="M180"/>
    </row>
    <row r="181" spans="7:13">
      <c r="G181"/>
      <c r="H181"/>
      <c r="I181"/>
      <c r="J181"/>
      <c r="K181"/>
      <c r="L181"/>
      <c r="M181"/>
    </row>
    <row r="182" spans="7:13">
      <c r="G182"/>
      <c r="H182"/>
      <c r="I182"/>
      <c r="J182"/>
      <c r="K182"/>
      <c r="L182"/>
      <c r="M182"/>
    </row>
    <row r="183" spans="7:13">
      <c r="G183"/>
      <c r="H183"/>
      <c r="I183"/>
      <c r="J183"/>
      <c r="K183"/>
      <c r="L183"/>
      <c r="M183"/>
    </row>
    <row r="184" spans="7:13">
      <c r="G184"/>
      <c r="H184"/>
      <c r="I184"/>
      <c r="J184"/>
      <c r="K184"/>
      <c r="L184"/>
      <c r="M184"/>
    </row>
    <row r="185" spans="7:13">
      <c r="G185"/>
      <c r="H185"/>
      <c r="I185"/>
      <c r="J185"/>
      <c r="K185"/>
      <c r="L185"/>
      <c r="M185"/>
    </row>
    <row r="186" spans="7:13">
      <c r="G186"/>
      <c r="H186"/>
      <c r="I186"/>
      <c r="J186"/>
      <c r="K186"/>
      <c r="L186"/>
      <c r="M186"/>
    </row>
    <row r="187" spans="7:13">
      <c r="G187"/>
      <c r="H187"/>
      <c r="I187"/>
      <c r="J187"/>
      <c r="K187"/>
      <c r="L187"/>
      <c r="M187"/>
    </row>
    <row r="188" spans="7:13">
      <c r="G188"/>
      <c r="H188"/>
      <c r="I188"/>
      <c r="J188"/>
      <c r="K188"/>
      <c r="L188"/>
      <c r="M188"/>
    </row>
    <row r="189" spans="7:13">
      <c r="G189"/>
      <c r="H189"/>
      <c r="I189"/>
      <c r="J189"/>
      <c r="K189"/>
      <c r="L189"/>
      <c r="M189"/>
    </row>
    <row r="190" spans="7:13">
      <c r="G190"/>
      <c r="H190"/>
      <c r="I190"/>
      <c r="J190"/>
      <c r="K190"/>
      <c r="L190"/>
      <c r="M190"/>
    </row>
    <row r="191" spans="7:13">
      <c r="G191"/>
      <c r="H191"/>
      <c r="I191"/>
      <c r="J191"/>
      <c r="K191"/>
      <c r="L191"/>
      <c r="M191"/>
    </row>
    <row r="192" spans="7:13">
      <c r="G192"/>
      <c r="H192"/>
      <c r="I192"/>
      <c r="J192"/>
      <c r="K192"/>
      <c r="L192"/>
      <c r="M192"/>
    </row>
    <row r="193" spans="7:13">
      <c r="G193"/>
      <c r="H193"/>
      <c r="I193"/>
      <c r="J193"/>
      <c r="K193"/>
      <c r="L193"/>
      <c r="M193"/>
    </row>
    <row r="194" spans="7:13">
      <c r="G194"/>
      <c r="H194"/>
      <c r="I194"/>
      <c r="J194"/>
      <c r="K194"/>
      <c r="L194"/>
      <c r="M194"/>
    </row>
    <row r="195" spans="7:13">
      <c r="G195"/>
      <c r="H195"/>
      <c r="I195"/>
      <c r="J195"/>
      <c r="K195"/>
      <c r="L195"/>
      <c r="M195"/>
    </row>
    <row r="196" spans="7:13">
      <c r="G196"/>
      <c r="H196"/>
      <c r="I196"/>
      <c r="J196"/>
      <c r="K196"/>
      <c r="L196"/>
      <c r="M196"/>
    </row>
    <row r="197" spans="7:13">
      <c r="G197"/>
      <c r="H197"/>
      <c r="I197"/>
      <c r="J197"/>
      <c r="K197"/>
      <c r="L197"/>
      <c r="M197"/>
    </row>
    <row r="198" spans="7:13">
      <c r="G198"/>
      <c r="H198"/>
      <c r="I198"/>
      <c r="J198"/>
      <c r="K198"/>
      <c r="L198"/>
      <c r="M198"/>
    </row>
    <row r="199" spans="7:13">
      <c r="G199"/>
      <c r="H199"/>
      <c r="I199"/>
      <c r="J199"/>
      <c r="K199"/>
      <c r="L199"/>
      <c r="M199"/>
    </row>
    <row r="200" spans="7:13">
      <c r="G200"/>
      <c r="H200"/>
      <c r="I200"/>
      <c r="J200"/>
      <c r="K200"/>
      <c r="L200"/>
      <c r="M200"/>
    </row>
    <row r="201" spans="7:13">
      <c r="G201"/>
      <c r="H201"/>
      <c r="I201"/>
      <c r="J201"/>
      <c r="K201"/>
      <c r="L201"/>
      <c r="M201"/>
    </row>
    <row r="202" spans="7:13">
      <c r="G202"/>
      <c r="H202"/>
      <c r="I202"/>
      <c r="J202"/>
      <c r="K202"/>
      <c r="L202"/>
      <c r="M202"/>
    </row>
    <row r="203" spans="7:13">
      <c r="G203"/>
      <c r="H203"/>
      <c r="I203"/>
      <c r="J203"/>
      <c r="K203"/>
      <c r="L203"/>
      <c r="M203"/>
    </row>
    <row r="204" spans="7:13">
      <c r="G204"/>
      <c r="H204"/>
      <c r="I204"/>
      <c r="J204"/>
      <c r="K204"/>
      <c r="L204"/>
      <c r="M204"/>
    </row>
    <row r="205" spans="7:13">
      <c r="G205"/>
      <c r="H205"/>
      <c r="I205"/>
      <c r="J205"/>
      <c r="K205"/>
      <c r="L205"/>
      <c r="M205"/>
    </row>
    <row r="206" spans="7:13">
      <c r="G206"/>
      <c r="H206"/>
      <c r="I206"/>
      <c r="J206"/>
      <c r="K206"/>
      <c r="L206"/>
      <c r="M206"/>
    </row>
    <row r="207" spans="7:13">
      <c r="G207"/>
      <c r="H207"/>
      <c r="I207"/>
      <c r="J207"/>
      <c r="K207"/>
      <c r="L207"/>
      <c r="M207"/>
    </row>
    <row r="208" spans="7:13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32">
    <mergeCell ref="J138:L138"/>
    <mergeCell ref="M138:N138"/>
    <mergeCell ref="J135:L135"/>
    <mergeCell ref="M135:N135"/>
    <mergeCell ref="J136:L136"/>
    <mergeCell ref="M136:N136"/>
    <mergeCell ref="J137:L137"/>
    <mergeCell ref="M137:N137"/>
    <mergeCell ref="J132:L132"/>
    <mergeCell ref="M132:N132"/>
    <mergeCell ref="J133:L133"/>
    <mergeCell ref="M133:N133"/>
    <mergeCell ref="J134:L134"/>
    <mergeCell ref="M134:N134"/>
    <mergeCell ref="C135:E135"/>
    <mergeCell ref="F135:G135"/>
    <mergeCell ref="C136:E136"/>
    <mergeCell ref="F136:G136"/>
    <mergeCell ref="C137:E137"/>
    <mergeCell ref="F137:G137"/>
    <mergeCell ref="C132:E132"/>
    <mergeCell ref="F132:G132"/>
    <mergeCell ref="C133:E133"/>
    <mergeCell ref="F133:G133"/>
    <mergeCell ref="C134:E134"/>
    <mergeCell ref="F134:G134"/>
    <mergeCell ref="A1:E1"/>
    <mergeCell ref="B130:N130"/>
    <mergeCell ref="C131:E131"/>
    <mergeCell ref="F131:G131"/>
    <mergeCell ref="J131:L131"/>
    <mergeCell ref="M131:N1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1232-7D50-4C46-AACD-26237930EA56}">
  <dimension ref="A1:Z2000"/>
  <sheetViews>
    <sheetView rightToLeft="1" workbookViewId="0">
      <pane ySplit="3" topLeftCell="A115" activePane="bottomLeft" state="frozen"/>
      <selection pane="bottomLeft" activeCell="F179" sqref="C179:G181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533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12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10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1</v>
      </c>
      <c r="D6" s="43" t="s">
        <v>369</v>
      </c>
      <c r="E6" s="43" t="s">
        <v>22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833</v>
      </c>
      <c r="C7" s="43">
        <v>2</v>
      </c>
      <c r="D7" s="43" t="s">
        <v>370</v>
      </c>
      <c r="E7" s="43" t="s">
        <v>72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834</v>
      </c>
      <c r="C8" s="43">
        <v>1</v>
      </c>
      <c r="D8" s="43" t="s">
        <v>370</v>
      </c>
      <c r="E8" s="43" t="s">
        <v>94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834</v>
      </c>
      <c r="C9" s="43">
        <v>2</v>
      </c>
      <c r="D9" s="43" t="s">
        <v>370</v>
      </c>
      <c r="E9" s="43" t="s">
        <v>93</v>
      </c>
      <c r="G9"/>
      <c r="H9"/>
      <c r="I9"/>
      <c r="J9"/>
      <c r="K9"/>
      <c r="L9"/>
      <c r="M9"/>
    </row>
    <row r="10" spans="1:13" ht="14" customHeight="1">
      <c r="A10" s="42">
        <v>2</v>
      </c>
      <c r="B10" s="43" t="s">
        <v>832</v>
      </c>
      <c r="C10" s="43">
        <v>1</v>
      </c>
      <c r="D10" s="43" t="s">
        <v>369</v>
      </c>
      <c r="E10" s="43" t="s">
        <v>19</v>
      </c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832</v>
      </c>
      <c r="C11" s="43">
        <v>2</v>
      </c>
      <c r="D11" s="43" t="s">
        <v>370</v>
      </c>
      <c r="E11" s="43" t="s">
        <v>67</v>
      </c>
      <c r="G11"/>
      <c r="H11"/>
      <c r="I11"/>
      <c r="J11"/>
      <c r="K11"/>
      <c r="L11"/>
      <c r="M11"/>
    </row>
    <row r="12" spans="1:13" ht="14" customHeight="1">
      <c r="A12" s="42">
        <v>2</v>
      </c>
      <c r="B12" s="43" t="s">
        <v>833</v>
      </c>
      <c r="C12" s="43">
        <v>1</v>
      </c>
      <c r="D12" s="43" t="s">
        <v>370</v>
      </c>
      <c r="E12" s="43" t="s">
        <v>95</v>
      </c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833</v>
      </c>
      <c r="C13" s="43">
        <v>2</v>
      </c>
      <c r="D13" s="43" t="s">
        <v>370</v>
      </c>
      <c r="E13" s="43" t="s">
        <v>56</v>
      </c>
      <c r="G13"/>
      <c r="H13"/>
      <c r="I13"/>
      <c r="J13"/>
      <c r="K13"/>
      <c r="L13"/>
      <c r="M13"/>
    </row>
    <row r="14" spans="1:13" ht="14" customHeight="1">
      <c r="A14" s="42">
        <v>2</v>
      </c>
      <c r="B14" s="43" t="s">
        <v>834</v>
      </c>
      <c r="C14" s="43">
        <v>1</v>
      </c>
      <c r="D14" s="43" t="s">
        <v>369</v>
      </c>
      <c r="E14" s="43" t="s">
        <v>25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834</v>
      </c>
      <c r="C15" s="43">
        <v>2</v>
      </c>
      <c r="D15" s="43" t="s">
        <v>369</v>
      </c>
      <c r="E15" s="43" t="s">
        <v>7</v>
      </c>
      <c r="G15"/>
      <c r="H15"/>
      <c r="I15"/>
      <c r="J15"/>
      <c r="K15"/>
      <c r="L15"/>
      <c r="M15"/>
    </row>
    <row r="16" spans="1:13" ht="14" customHeight="1">
      <c r="A16" s="42">
        <v>3</v>
      </c>
      <c r="B16" s="43" t="s">
        <v>832</v>
      </c>
      <c r="C16" s="43">
        <v>1</v>
      </c>
      <c r="D16" s="43" t="s">
        <v>369</v>
      </c>
      <c r="E16" s="43" t="s">
        <v>15</v>
      </c>
      <c r="G16"/>
      <c r="H16"/>
      <c r="I16"/>
      <c r="J16"/>
      <c r="K16"/>
      <c r="L16"/>
      <c r="M16"/>
    </row>
    <row r="17" spans="1:13" ht="14" customHeight="1">
      <c r="A17" s="42">
        <v>3</v>
      </c>
      <c r="B17" s="43" t="s">
        <v>832</v>
      </c>
      <c r="C17" s="43">
        <v>2</v>
      </c>
      <c r="D17" s="43" t="s">
        <v>369</v>
      </c>
      <c r="E17" s="43" t="s">
        <v>17</v>
      </c>
      <c r="G17"/>
      <c r="H17"/>
      <c r="I17"/>
      <c r="J17"/>
      <c r="K17"/>
      <c r="L17"/>
      <c r="M17"/>
    </row>
    <row r="18" spans="1:13" ht="14" customHeight="1">
      <c r="A18" s="42">
        <v>3</v>
      </c>
      <c r="B18" s="43" t="s">
        <v>833</v>
      </c>
      <c r="C18" s="43">
        <v>1</v>
      </c>
      <c r="D18" s="43" t="s">
        <v>369</v>
      </c>
      <c r="E18" s="43" t="s">
        <v>378</v>
      </c>
      <c r="G18"/>
      <c r="H18"/>
      <c r="I18"/>
      <c r="J18"/>
      <c r="K18"/>
      <c r="L18"/>
      <c r="M18"/>
    </row>
    <row r="19" spans="1:13" ht="14" customHeight="1">
      <c r="A19" s="42">
        <v>3</v>
      </c>
      <c r="B19" s="43" t="s">
        <v>833</v>
      </c>
      <c r="C19" s="43">
        <v>2</v>
      </c>
      <c r="D19" s="43" t="s">
        <v>370</v>
      </c>
      <c r="E19" s="43" t="s">
        <v>89</v>
      </c>
      <c r="G19"/>
      <c r="H19"/>
      <c r="I19"/>
      <c r="J19"/>
      <c r="K19"/>
      <c r="L19"/>
      <c r="M19"/>
    </row>
    <row r="20" spans="1:13" ht="14" customHeight="1">
      <c r="A20" s="42">
        <v>3</v>
      </c>
      <c r="B20" s="43" t="s">
        <v>834</v>
      </c>
      <c r="C20" s="43">
        <v>1</v>
      </c>
      <c r="D20" s="43" t="s">
        <v>370</v>
      </c>
      <c r="E20" s="43" t="s">
        <v>46</v>
      </c>
      <c r="G20"/>
      <c r="H20"/>
      <c r="I20"/>
      <c r="J20"/>
      <c r="K20"/>
      <c r="L20"/>
      <c r="M20"/>
    </row>
    <row r="21" spans="1:13" ht="14" customHeight="1">
      <c r="A21" s="42">
        <v>3</v>
      </c>
      <c r="B21" s="43" t="s">
        <v>834</v>
      </c>
      <c r="C21" s="43">
        <v>2</v>
      </c>
      <c r="D21" s="43" t="s">
        <v>370</v>
      </c>
      <c r="E21" s="43" t="s">
        <v>391</v>
      </c>
      <c r="G21"/>
      <c r="H21"/>
      <c r="I21"/>
      <c r="J21"/>
      <c r="K21"/>
      <c r="L21"/>
      <c r="M21"/>
    </row>
    <row r="22" spans="1:13" ht="14" customHeight="1">
      <c r="A22" s="42">
        <v>4</v>
      </c>
      <c r="B22" s="43" t="s">
        <v>832</v>
      </c>
      <c r="C22" s="43">
        <v>1</v>
      </c>
      <c r="D22" s="43" t="s">
        <v>370</v>
      </c>
      <c r="E22" s="43" t="s">
        <v>68</v>
      </c>
      <c r="G22"/>
      <c r="H22"/>
      <c r="I22"/>
      <c r="J22"/>
      <c r="K22"/>
      <c r="L22"/>
      <c r="M22"/>
    </row>
    <row r="23" spans="1:13" ht="14" customHeight="1">
      <c r="A23" s="42">
        <v>4</v>
      </c>
      <c r="B23" s="43" t="s">
        <v>832</v>
      </c>
      <c r="C23" s="43">
        <v>2</v>
      </c>
      <c r="D23" s="43" t="s">
        <v>370</v>
      </c>
      <c r="E23" s="43" t="s">
        <v>400</v>
      </c>
      <c r="G23"/>
      <c r="H23"/>
      <c r="I23"/>
      <c r="J23"/>
      <c r="K23"/>
      <c r="L23"/>
      <c r="M23"/>
    </row>
    <row r="24" spans="1:13" ht="14" customHeight="1">
      <c r="A24" s="42">
        <v>4</v>
      </c>
      <c r="B24" s="43" t="s">
        <v>833</v>
      </c>
      <c r="C24" s="43">
        <v>1</v>
      </c>
      <c r="D24" s="43" t="s">
        <v>369</v>
      </c>
      <c r="E24" s="43" t="s">
        <v>388</v>
      </c>
      <c r="G24"/>
      <c r="H24"/>
      <c r="I24"/>
      <c r="J24"/>
      <c r="K24"/>
      <c r="L24"/>
      <c r="M24"/>
    </row>
    <row r="25" spans="1:13" ht="14" customHeight="1">
      <c r="A25" s="42">
        <v>4</v>
      </c>
      <c r="B25" s="43" t="s">
        <v>833</v>
      </c>
      <c r="C25" s="43">
        <v>2</v>
      </c>
      <c r="D25" s="43" t="s">
        <v>369</v>
      </c>
      <c r="E25" s="43" t="s">
        <v>389</v>
      </c>
      <c r="G25"/>
      <c r="H25"/>
      <c r="I25"/>
      <c r="J25"/>
      <c r="K25"/>
      <c r="L25"/>
      <c r="M25"/>
    </row>
    <row r="26" spans="1:13" ht="14" customHeight="1">
      <c r="A26" s="42">
        <v>4</v>
      </c>
      <c r="B26" s="43" t="s">
        <v>834</v>
      </c>
      <c r="C26" s="43">
        <v>1</v>
      </c>
      <c r="D26" s="43" t="s">
        <v>369</v>
      </c>
      <c r="E26" s="43" t="s">
        <v>20</v>
      </c>
      <c r="G26"/>
      <c r="H26"/>
      <c r="I26"/>
      <c r="J26"/>
      <c r="K26"/>
      <c r="L26"/>
      <c r="M26"/>
    </row>
    <row r="27" spans="1:13" ht="14" customHeight="1">
      <c r="A27" s="42">
        <v>4</v>
      </c>
      <c r="B27" s="43" t="s">
        <v>834</v>
      </c>
      <c r="C27" s="43">
        <v>2</v>
      </c>
      <c r="D27" s="43" t="s">
        <v>370</v>
      </c>
      <c r="E27" s="43" t="s">
        <v>401</v>
      </c>
      <c r="G27"/>
      <c r="H27"/>
      <c r="I27"/>
      <c r="J27"/>
      <c r="K27"/>
      <c r="L27"/>
      <c r="M27"/>
    </row>
    <row r="28" spans="1:13" ht="14" customHeight="1">
      <c r="A28" s="42">
        <v>5</v>
      </c>
      <c r="B28" s="43" t="s">
        <v>832</v>
      </c>
      <c r="C28" s="43">
        <v>1</v>
      </c>
      <c r="D28" s="43" t="s">
        <v>369</v>
      </c>
      <c r="E28" s="43" t="s">
        <v>398</v>
      </c>
      <c r="G28"/>
      <c r="H28"/>
      <c r="I28"/>
      <c r="J28"/>
      <c r="K28"/>
      <c r="L28"/>
      <c r="M28"/>
    </row>
    <row r="29" spans="1:13" ht="14" customHeight="1">
      <c r="A29" s="42">
        <v>5</v>
      </c>
      <c r="B29" s="43" t="s">
        <v>832</v>
      </c>
      <c r="C29" s="43">
        <v>2</v>
      </c>
      <c r="D29" s="43" t="s">
        <v>369</v>
      </c>
      <c r="E29" s="43" t="s">
        <v>399</v>
      </c>
      <c r="G29"/>
      <c r="H29"/>
      <c r="I29"/>
      <c r="J29"/>
      <c r="K29"/>
      <c r="L29"/>
      <c r="M29"/>
    </row>
    <row r="30" spans="1:13" ht="14" customHeight="1">
      <c r="A30" s="42">
        <v>5</v>
      </c>
      <c r="B30" s="43" t="s">
        <v>833</v>
      </c>
      <c r="C30" s="43">
        <v>1</v>
      </c>
      <c r="D30" s="43" t="s">
        <v>369</v>
      </c>
      <c r="E30" s="43" t="s">
        <v>18</v>
      </c>
      <c r="G30"/>
      <c r="H30"/>
      <c r="I30"/>
      <c r="J30"/>
      <c r="K30"/>
      <c r="L30"/>
      <c r="M30"/>
    </row>
    <row r="31" spans="1:13" ht="14" customHeight="1">
      <c r="A31" s="42">
        <v>5</v>
      </c>
      <c r="B31" s="43" t="s">
        <v>833</v>
      </c>
      <c r="C31" s="43">
        <v>2</v>
      </c>
      <c r="D31" s="43" t="s">
        <v>370</v>
      </c>
      <c r="E31" s="43" t="s">
        <v>424</v>
      </c>
      <c r="G31"/>
      <c r="H31"/>
      <c r="I31"/>
      <c r="J31"/>
      <c r="K31"/>
      <c r="L31"/>
      <c r="M31"/>
    </row>
    <row r="32" spans="1:13" ht="14" customHeight="1">
      <c r="A32" s="42">
        <v>5</v>
      </c>
      <c r="B32" s="43" t="s">
        <v>834</v>
      </c>
      <c r="C32" s="43">
        <v>1</v>
      </c>
      <c r="D32" s="43" t="s">
        <v>370</v>
      </c>
      <c r="E32" s="43" t="s">
        <v>53</v>
      </c>
      <c r="G32"/>
      <c r="H32"/>
      <c r="I32"/>
      <c r="J32"/>
      <c r="K32"/>
      <c r="L32"/>
      <c r="M32"/>
    </row>
    <row r="33" spans="1:13" ht="14" customHeight="1">
      <c r="A33" s="42">
        <v>5</v>
      </c>
      <c r="B33" s="43" t="s">
        <v>834</v>
      </c>
      <c r="C33" s="43">
        <v>2</v>
      </c>
      <c r="D33" s="43" t="s">
        <v>370</v>
      </c>
      <c r="E33" s="43" t="s">
        <v>409</v>
      </c>
      <c r="G33"/>
      <c r="H33"/>
      <c r="I33"/>
      <c r="J33"/>
      <c r="K33"/>
      <c r="L33"/>
      <c r="M33"/>
    </row>
    <row r="34" spans="1:13" ht="14" customHeight="1">
      <c r="A34" s="42">
        <v>6</v>
      </c>
      <c r="B34" s="43" t="s">
        <v>832</v>
      </c>
      <c r="C34" s="43">
        <v>1</v>
      </c>
      <c r="D34" s="43" t="s">
        <v>370</v>
      </c>
      <c r="E34" s="43" t="s">
        <v>45</v>
      </c>
      <c r="G34"/>
      <c r="H34"/>
      <c r="I34"/>
      <c r="J34"/>
      <c r="K34"/>
      <c r="L34"/>
      <c r="M34"/>
    </row>
    <row r="35" spans="1:13" ht="14" customHeight="1">
      <c r="A35" s="42">
        <v>6</v>
      </c>
      <c r="B35" s="43" t="s">
        <v>832</v>
      </c>
      <c r="C35" s="43">
        <v>2</v>
      </c>
      <c r="D35" s="43" t="s">
        <v>370</v>
      </c>
      <c r="E35" s="43" t="s">
        <v>98</v>
      </c>
      <c r="G35"/>
      <c r="H35"/>
      <c r="I35"/>
      <c r="J35"/>
      <c r="K35"/>
      <c r="L35"/>
      <c r="M35"/>
    </row>
    <row r="36" spans="1:13" ht="14" customHeight="1">
      <c r="A36" s="42">
        <v>6</v>
      </c>
      <c r="B36" s="43" t="s">
        <v>833</v>
      </c>
      <c r="C36" s="43">
        <v>1</v>
      </c>
      <c r="D36" s="43" t="s">
        <v>369</v>
      </c>
      <c r="E36" s="43" t="s">
        <v>8</v>
      </c>
      <c r="G36"/>
      <c r="H36"/>
      <c r="I36"/>
      <c r="J36"/>
      <c r="K36"/>
      <c r="L36"/>
      <c r="M36"/>
    </row>
    <row r="37" spans="1:13" ht="14" customHeight="1">
      <c r="A37" s="42">
        <v>6</v>
      </c>
      <c r="B37" s="43" t="s">
        <v>833</v>
      </c>
      <c r="C37" s="43">
        <v>2</v>
      </c>
      <c r="D37" s="43" t="s">
        <v>370</v>
      </c>
      <c r="E37" s="43" t="s">
        <v>426</v>
      </c>
      <c r="G37"/>
      <c r="H37"/>
      <c r="I37"/>
      <c r="J37"/>
      <c r="K37"/>
      <c r="L37"/>
      <c r="M37"/>
    </row>
    <row r="38" spans="1:13" ht="14" customHeight="1">
      <c r="A38" s="42">
        <v>6</v>
      </c>
      <c r="B38" s="43" t="s">
        <v>834</v>
      </c>
      <c r="C38" s="43">
        <v>1</v>
      </c>
      <c r="D38" s="43" t="s">
        <v>369</v>
      </c>
      <c r="E38" s="43" t="s">
        <v>408</v>
      </c>
      <c r="G38"/>
      <c r="H38"/>
      <c r="I38"/>
      <c r="J38"/>
      <c r="K38"/>
      <c r="L38"/>
      <c r="M38"/>
    </row>
    <row r="39" spans="1:13" ht="14" customHeight="1">
      <c r="A39" s="42">
        <v>6</v>
      </c>
      <c r="B39" s="43" t="s">
        <v>834</v>
      </c>
      <c r="C39" s="43">
        <v>2</v>
      </c>
      <c r="D39" s="43" t="s">
        <v>369</v>
      </c>
      <c r="E39" s="43" t="s">
        <v>23</v>
      </c>
      <c r="G39"/>
      <c r="H39"/>
      <c r="I39"/>
      <c r="J39"/>
      <c r="K39"/>
      <c r="L39"/>
      <c r="M39"/>
    </row>
    <row r="40" spans="1:13" ht="14" customHeight="1">
      <c r="A40" s="42">
        <v>7</v>
      </c>
      <c r="B40" s="43" t="s">
        <v>832</v>
      </c>
      <c r="C40" s="43">
        <v>1</v>
      </c>
      <c r="D40" s="43" t="s">
        <v>370</v>
      </c>
      <c r="E40" s="43" t="s">
        <v>41</v>
      </c>
      <c r="G40"/>
      <c r="H40"/>
      <c r="I40"/>
      <c r="J40"/>
      <c r="K40"/>
      <c r="L40"/>
      <c r="M40"/>
    </row>
    <row r="41" spans="1:13" ht="14" customHeight="1">
      <c r="A41" s="42">
        <v>7</v>
      </c>
      <c r="B41" s="43" t="s">
        <v>832</v>
      </c>
      <c r="C41" s="43">
        <v>2</v>
      </c>
      <c r="D41" s="43" t="s">
        <v>370</v>
      </c>
      <c r="E41" s="43" t="s">
        <v>99</v>
      </c>
      <c r="G41"/>
      <c r="H41"/>
      <c r="I41"/>
      <c r="J41"/>
      <c r="K41"/>
      <c r="L41"/>
      <c r="M41"/>
    </row>
    <row r="42" spans="1:13" ht="14" customHeight="1">
      <c r="A42" s="42">
        <v>7</v>
      </c>
      <c r="B42" s="43" t="s">
        <v>833</v>
      </c>
      <c r="C42" s="43">
        <v>1</v>
      </c>
      <c r="D42" s="43" t="s">
        <v>369</v>
      </c>
      <c r="E42" s="43" t="s">
        <v>26</v>
      </c>
      <c r="G42"/>
      <c r="H42"/>
      <c r="I42"/>
      <c r="J42"/>
      <c r="K42"/>
      <c r="L42"/>
      <c r="M42"/>
    </row>
    <row r="43" spans="1:13" ht="14" customHeight="1">
      <c r="A43" s="42">
        <v>7</v>
      </c>
      <c r="B43" s="43" t="s">
        <v>833</v>
      </c>
      <c r="C43" s="43">
        <v>2</v>
      </c>
      <c r="D43" s="43" t="s">
        <v>369</v>
      </c>
      <c r="E43" s="43" t="s">
        <v>16</v>
      </c>
      <c r="G43"/>
      <c r="H43"/>
      <c r="I43"/>
      <c r="J43"/>
      <c r="K43"/>
      <c r="L43"/>
      <c r="M43"/>
    </row>
    <row r="44" spans="1:13" ht="14" customHeight="1">
      <c r="A44" s="42">
        <v>7</v>
      </c>
      <c r="B44" s="43" t="s">
        <v>834</v>
      </c>
      <c r="C44" s="43">
        <v>1</v>
      </c>
      <c r="D44" s="43" t="s">
        <v>369</v>
      </c>
      <c r="E44" s="43" t="s">
        <v>11</v>
      </c>
      <c r="G44"/>
      <c r="H44"/>
      <c r="I44"/>
      <c r="J44"/>
      <c r="K44"/>
      <c r="L44"/>
      <c r="M44"/>
    </row>
    <row r="45" spans="1:13" ht="14" customHeight="1">
      <c r="A45" s="42">
        <v>7</v>
      </c>
      <c r="B45" s="43" t="s">
        <v>834</v>
      </c>
      <c r="C45" s="43">
        <v>2</v>
      </c>
      <c r="D45" s="43" t="s">
        <v>370</v>
      </c>
      <c r="E45" s="43" t="s">
        <v>92</v>
      </c>
      <c r="G45"/>
      <c r="H45"/>
      <c r="I45"/>
      <c r="J45"/>
      <c r="K45"/>
      <c r="L45"/>
      <c r="M45"/>
    </row>
    <row r="46" spans="1:13" ht="14" customHeight="1">
      <c r="A46" s="42">
        <v>8</v>
      </c>
      <c r="B46" s="43" t="s">
        <v>832</v>
      </c>
      <c r="C46" s="43">
        <v>1</v>
      </c>
      <c r="D46" s="43" t="s">
        <v>369</v>
      </c>
      <c r="E46" s="43" t="s">
        <v>562</v>
      </c>
      <c r="G46"/>
      <c r="H46"/>
      <c r="I46"/>
      <c r="J46"/>
      <c r="K46"/>
      <c r="L46"/>
      <c r="M46"/>
    </row>
    <row r="47" spans="1:13" ht="14" customHeight="1">
      <c r="A47" s="42">
        <v>8</v>
      </c>
      <c r="B47" s="43" t="s">
        <v>832</v>
      </c>
      <c r="C47" s="43">
        <v>2</v>
      </c>
      <c r="D47" s="43" t="s">
        <v>369</v>
      </c>
      <c r="E47" s="43" t="s">
        <v>569</v>
      </c>
      <c r="G47"/>
      <c r="H47"/>
      <c r="I47"/>
      <c r="J47"/>
      <c r="K47"/>
      <c r="L47"/>
      <c r="M47"/>
    </row>
    <row r="48" spans="1:13" ht="14" customHeight="1">
      <c r="A48" s="42">
        <v>8</v>
      </c>
      <c r="B48" s="43" t="s">
        <v>833</v>
      </c>
      <c r="C48" s="43">
        <v>1</v>
      </c>
      <c r="D48" s="43" t="s">
        <v>369</v>
      </c>
      <c r="E48" s="43" t="s">
        <v>560</v>
      </c>
      <c r="G48"/>
      <c r="H48"/>
      <c r="I48"/>
      <c r="J48"/>
      <c r="K48"/>
      <c r="L48"/>
      <c r="M48"/>
    </row>
    <row r="49" spans="1:13" ht="14" customHeight="1">
      <c r="A49" s="42">
        <v>8</v>
      </c>
      <c r="B49" s="43" t="s">
        <v>833</v>
      </c>
      <c r="C49" s="43">
        <v>2</v>
      </c>
      <c r="D49" s="43" t="s">
        <v>370</v>
      </c>
      <c r="E49" s="43" t="s">
        <v>589</v>
      </c>
      <c r="G49"/>
      <c r="H49"/>
      <c r="I49"/>
      <c r="J49"/>
      <c r="K49"/>
      <c r="L49"/>
      <c r="M49"/>
    </row>
    <row r="50" spans="1:13" ht="14" customHeight="1">
      <c r="A50" s="42">
        <v>8</v>
      </c>
      <c r="B50" s="43" t="s">
        <v>834</v>
      </c>
      <c r="C50" s="43">
        <v>1</v>
      </c>
      <c r="D50" s="43" t="s">
        <v>370</v>
      </c>
      <c r="E50" s="43" t="s">
        <v>726</v>
      </c>
      <c r="G50"/>
      <c r="H50"/>
      <c r="I50"/>
      <c r="J50"/>
      <c r="K50"/>
      <c r="L50"/>
      <c r="M50"/>
    </row>
    <row r="51" spans="1:13" ht="14" customHeight="1">
      <c r="A51" s="42">
        <v>8</v>
      </c>
      <c r="B51" s="43" t="s">
        <v>834</v>
      </c>
      <c r="C51" s="43">
        <v>2</v>
      </c>
      <c r="D51" s="43" t="s">
        <v>370</v>
      </c>
      <c r="E51" s="43" t="s">
        <v>594</v>
      </c>
      <c r="G51"/>
      <c r="H51"/>
      <c r="I51"/>
      <c r="J51"/>
      <c r="K51"/>
      <c r="L51"/>
      <c r="M51"/>
    </row>
    <row r="52" spans="1:13" ht="14" customHeight="1">
      <c r="A52" s="42">
        <v>9</v>
      </c>
      <c r="B52" s="43" t="s">
        <v>832</v>
      </c>
      <c r="C52" s="43">
        <v>1</v>
      </c>
      <c r="D52" s="43" t="s">
        <v>369</v>
      </c>
      <c r="E52" s="43" t="s">
        <v>604</v>
      </c>
      <c r="G52"/>
      <c r="H52"/>
      <c r="I52"/>
      <c r="J52"/>
      <c r="K52"/>
      <c r="L52"/>
      <c r="M52"/>
    </row>
    <row r="53" spans="1:13" ht="14" customHeight="1">
      <c r="A53" s="42">
        <v>9</v>
      </c>
      <c r="B53" s="43" t="s">
        <v>832</v>
      </c>
      <c r="C53" s="43">
        <v>2</v>
      </c>
      <c r="D53" s="43" t="s">
        <v>369</v>
      </c>
      <c r="E53" s="43" t="s">
        <v>571</v>
      </c>
      <c r="G53"/>
      <c r="H53"/>
      <c r="I53"/>
      <c r="J53"/>
      <c r="K53"/>
      <c r="L53"/>
      <c r="M53"/>
    </row>
    <row r="54" spans="1:13" ht="14" customHeight="1">
      <c r="A54" s="42">
        <v>9</v>
      </c>
      <c r="B54" s="43" t="s">
        <v>833</v>
      </c>
      <c r="C54" s="43">
        <v>1</v>
      </c>
      <c r="D54" s="43" t="s">
        <v>369</v>
      </c>
      <c r="E54" s="43" t="s">
        <v>566</v>
      </c>
      <c r="G54"/>
      <c r="H54"/>
      <c r="I54"/>
      <c r="J54"/>
      <c r="K54"/>
      <c r="L54"/>
      <c r="M54"/>
    </row>
    <row r="55" spans="1:13" ht="14" customHeight="1">
      <c r="A55" s="42">
        <v>9</v>
      </c>
      <c r="B55" s="43" t="s">
        <v>833</v>
      </c>
      <c r="C55" s="43">
        <v>2</v>
      </c>
      <c r="D55" s="43" t="s">
        <v>370</v>
      </c>
      <c r="E55" s="43" t="s">
        <v>592</v>
      </c>
      <c r="G55"/>
      <c r="H55"/>
      <c r="I55"/>
      <c r="J55"/>
      <c r="K55"/>
      <c r="L55"/>
      <c r="M55"/>
    </row>
    <row r="56" spans="1:13" ht="14" customHeight="1">
      <c r="A56" s="42">
        <v>9</v>
      </c>
      <c r="B56" s="43" t="s">
        <v>834</v>
      </c>
      <c r="C56" s="43">
        <v>1</v>
      </c>
      <c r="D56" s="43" t="s">
        <v>370</v>
      </c>
      <c r="E56" s="43" t="s">
        <v>725</v>
      </c>
      <c r="G56"/>
      <c r="H56"/>
      <c r="I56"/>
      <c r="J56"/>
      <c r="K56"/>
      <c r="L56"/>
      <c r="M56"/>
    </row>
    <row r="57" spans="1:13" ht="14" customHeight="1">
      <c r="A57" s="42">
        <v>9</v>
      </c>
      <c r="B57" s="43" t="s">
        <v>834</v>
      </c>
      <c r="C57" s="43">
        <v>2</v>
      </c>
      <c r="D57" s="43" t="s">
        <v>370</v>
      </c>
      <c r="E57" s="43" t="s">
        <v>425</v>
      </c>
      <c r="G57"/>
      <c r="H57"/>
      <c r="I57"/>
      <c r="J57"/>
      <c r="K57"/>
      <c r="L57"/>
      <c r="M57"/>
    </row>
    <row r="58" spans="1:13" ht="14" customHeight="1">
      <c r="A58" s="42">
        <v>10</v>
      </c>
      <c r="B58" s="43" t="s">
        <v>832</v>
      </c>
      <c r="C58" s="43">
        <v>1</v>
      </c>
      <c r="D58" s="43" t="s">
        <v>370</v>
      </c>
      <c r="E58" s="43" t="s">
        <v>596</v>
      </c>
      <c r="G58"/>
      <c r="H58"/>
      <c r="I58"/>
      <c r="J58"/>
      <c r="K58"/>
      <c r="L58"/>
      <c r="M58"/>
    </row>
    <row r="59" spans="1:13" ht="14" customHeight="1">
      <c r="A59" s="42">
        <v>10</v>
      </c>
      <c r="B59" s="43" t="s">
        <v>832</v>
      </c>
      <c r="C59" s="43">
        <v>2</v>
      </c>
      <c r="D59" s="43" t="s">
        <v>370</v>
      </c>
      <c r="E59" s="43" t="s">
        <v>590</v>
      </c>
      <c r="G59"/>
      <c r="H59"/>
      <c r="I59"/>
      <c r="J59"/>
      <c r="K59"/>
      <c r="L59"/>
      <c r="M59"/>
    </row>
    <row r="60" spans="1:13" ht="14" customHeight="1">
      <c r="A60" s="42">
        <v>10</v>
      </c>
      <c r="B60" s="43" t="s">
        <v>833</v>
      </c>
      <c r="C60" s="43">
        <v>1</v>
      </c>
      <c r="D60" s="43" t="s">
        <v>369</v>
      </c>
      <c r="E60" s="43" t="s">
        <v>605</v>
      </c>
      <c r="G60"/>
      <c r="H60"/>
      <c r="I60"/>
      <c r="J60"/>
      <c r="K60"/>
      <c r="L60"/>
      <c r="M60"/>
    </row>
    <row r="61" spans="1:13" ht="14" customHeight="1">
      <c r="A61" s="42">
        <v>10</v>
      </c>
      <c r="B61" s="43" t="s">
        <v>833</v>
      </c>
      <c r="C61" s="43">
        <v>2</v>
      </c>
      <c r="D61" s="43" t="s">
        <v>369</v>
      </c>
      <c r="E61" s="43" t="s">
        <v>24</v>
      </c>
      <c r="G61"/>
      <c r="H61"/>
      <c r="I61"/>
      <c r="J61"/>
      <c r="K61"/>
      <c r="L61"/>
      <c r="M61"/>
    </row>
    <row r="62" spans="1:13" ht="14" customHeight="1">
      <c r="A62" s="42">
        <v>10</v>
      </c>
      <c r="B62" s="43" t="s">
        <v>834</v>
      </c>
      <c r="C62" s="43">
        <v>1</v>
      </c>
      <c r="D62" s="43" t="s">
        <v>369</v>
      </c>
      <c r="E62" s="43" t="s">
        <v>563</v>
      </c>
      <c r="G62"/>
      <c r="H62"/>
      <c r="I62"/>
      <c r="J62"/>
      <c r="K62"/>
      <c r="L62"/>
      <c r="M62"/>
    </row>
    <row r="63" spans="1:13" ht="14" customHeight="1">
      <c r="A63" s="42">
        <v>10</v>
      </c>
      <c r="B63" s="43" t="s">
        <v>834</v>
      </c>
      <c r="C63" s="43">
        <v>2</v>
      </c>
      <c r="D63" s="43" t="s">
        <v>370</v>
      </c>
      <c r="E63" s="43" t="s">
        <v>96</v>
      </c>
      <c r="G63"/>
      <c r="H63"/>
      <c r="I63"/>
      <c r="J63"/>
      <c r="K63"/>
      <c r="L63"/>
      <c r="M63"/>
    </row>
    <row r="64" spans="1:13" ht="14" customHeight="1">
      <c r="A64" s="42">
        <v>11</v>
      </c>
      <c r="B64" s="43" t="s">
        <v>832</v>
      </c>
      <c r="C64" s="43">
        <v>1</v>
      </c>
      <c r="D64" s="43" t="s">
        <v>369</v>
      </c>
      <c r="E64" s="43" t="s">
        <v>9</v>
      </c>
      <c r="G64"/>
      <c r="H64"/>
      <c r="I64"/>
      <c r="J64"/>
      <c r="K64"/>
      <c r="L64"/>
      <c r="M64"/>
    </row>
    <row r="65" spans="1:13" ht="14" customHeight="1">
      <c r="A65" s="42">
        <v>11</v>
      </c>
      <c r="B65" s="43" t="s">
        <v>832</v>
      </c>
      <c r="C65" s="43">
        <v>2</v>
      </c>
      <c r="D65" s="43" t="s">
        <v>369</v>
      </c>
      <c r="E65" s="43" t="s">
        <v>559</v>
      </c>
      <c r="G65"/>
      <c r="H65"/>
      <c r="I65"/>
      <c r="J65"/>
      <c r="K65"/>
      <c r="L65"/>
      <c r="M65"/>
    </row>
    <row r="66" spans="1:13" ht="14" customHeight="1">
      <c r="A66" s="42">
        <v>11</v>
      </c>
      <c r="B66" s="43" t="s">
        <v>833</v>
      </c>
      <c r="C66" s="43">
        <v>1</v>
      </c>
      <c r="D66" s="43" t="s">
        <v>370</v>
      </c>
      <c r="E66" s="43" t="s">
        <v>97</v>
      </c>
      <c r="G66"/>
      <c r="H66"/>
      <c r="I66"/>
      <c r="J66"/>
      <c r="K66"/>
      <c r="L66"/>
      <c r="M66"/>
    </row>
    <row r="67" spans="1:13" ht="14" customHeight="1">
      <c r="A67" s="42">
        <v>11</v>
      </c>
      <c r="B67" s="43" t="s">
        <v>833</v>
      </c>
      <c r="C67" s="43">
        <v>2</v>
      </c>
      <c r="D67" s="43" t="s">
        <v>370</v>
      </c>
      <c r="E67" s="43" t="s">
        <v>427</v>
      </c>
      <c r="G67"/>
      <c r="H67"/>
      <c r="I67"/>
      <c r="J67"/>
      <c r="K67"/>
      <c r="L67"/>
      <c r="M67"/>
    </row>
    <row r="68" spans="1:13" ht="14" customHeight="1">
      <c r="A68" s="42">
        <v>11</v>
      </c>
      <c r="B68" s="43" t="s">
        <v>834</v>
      </c>
      <c r="C68" s="43">
        <v>1</v>
      </c>
      <c r="D68" s="43" t="s">
        <v>369</v>
      </c>
      <c r="E68" s="43" t="s">
        <v>27</v>
      </c>
      <c r="G68"/>
      <c r="H68"/>
      <c r="I68"/>
      <c r="J68"/>
      <c r="K68"/>
      <c r="L68"/>
      <c r="M68"/>
    </row>
    <row r="69" spans="1:13" ht="14" customHeight="1">
      <c r="A69" s="42">
        <v>11</v>
      </c>
      <c r="B69" s="43" t="s">
        <v>834</v>
      </c>
      <c r="C69" s="43">
        <v>2</v>
      </c>
      <c r="D69" s="43" t="s">
        <v>370</v>
      </c>
      <c r="E69" s="43" t="s">
        <v>90</v>
      </c>
      <c r="G69"/>
      <c r="H69"/>
      <c r="I69"/>
      <c r="J69"/>
      <c r="K69"/>
      <c r="L69"/>
      <c r="M69"/>
    </row>
    <row r="70" spans="1:13" ht="14" customHeight="1">
      <c r="A70" s="42">
        <v>12</v>
      </c>
      <c r="B70" s="43" t="s">
        <v>832</v>
      </c>
      <c r="C70" s="43">
        <v>1</v>
      </c>
      <c r="D70" s="43" t="s">
        <v>370</v>
      </c>
      <c r="E70" s="43" t="s">
        <v>64</v>
      </c>
      <c r="G70"/>
      <c r="H70"/>
      <c r="I70"/>
      <c r="J70"/>
      <c r="K70"/>
      <c r="L70"/>
      <c r="M70"/>
    </row>
    <row r="71" spans="1:13" ht="14" customHeight="1">
      <c r="A71" s="42">
        <v>12</v>
      </c>
      <c r="B71" s="43" t="s">
        <v>832</v>
      </c>
      <c r="C71" s="43">
        <v>2</v>
      </c>
      <c r="D71" s="43" t="s">
        <v>370</v>
      </c>
      <c r="E71" s="43" t="s">
        <v>585</v>
      </c>
      <c r="G71"/>
      <c r="H71"/>
      <c r="I71"/>
      <c r="J71"/>
      <c r="K71"/>
      <c r="L71"/>
      <c r="M71"/>
    </row>
    <row r="72" spans="1:13" ht="14" customHeight="1">
      <c r="A72" s="42">
        <v>12</v>
      </c>
      <c r="B72" s="43" t="s">
        <v>833</v>
      </c>
      <c r="C72" s="43">
        <v>1</v>
      </c>
      <c r="D72" s="43" t="s">
        <v>369</v>
      </c>
      <c r="E72" s="43" t="s">
        <v>21</v>
      </c>
      <c r="G72"/>
      <c r="H72"/>
      <c r="I72"/>
      <c r="J72"/>
      <c r="K72"/>
      <c r="L72"/>
      <c r="M72"/>
    </row>
    <row r="73" spans="1:13" ht="14" customHeight="1">
      <c r="A73" s="42">
        <v>12</v>
      </c>
      <c r="B73" s="43" t="s">
        <v>833</v>
      </c>
      <c r="C73" s="43">
        <v>2</v>
      </c>
      <c r="D73" s="43" t="s">
        <v>369</v>
      </c>
      <c r="E73" s="43" t="s">
        <v>567</v>
      </c>
      <c r="G73"/>
      <c r="H73"/>
      <c r="I73"/>
      <c r="J73"/>
      <c r="K73"/>
      <c r="L73"/>
      <c r="M73"/>
    </row>
    <row r="74" spans="1:13" ht="14" customHeight="1">
      <c r="A74" s="42">
        <v>12</v>
      </c>
      <c r="B74" s="43" t="s">
        <v>834</v>
      </c>
      <c r="C74" s="43">
        <v>1</v>
      </c>
      <c r="D74" s="43" t="s">
        <v>369</v>
      </c>
      <c r="E74" s="43" t="s">
        <v>13</v>
      </c>
      <c r="G74"/>
      <c r="H74"/>
      <c r="I74"/>
      <c r="J74"/>
      <c r="K74"/>
      <c r="L74"/>
      <c r="M74"/>
    </row>
    <row r="75" spans="1:13" ht="14" customHeight="1">
      <c r="A75" s="42">
        <v>12</v>
      </c>
      <c r="B75" s="43" t="s">
        <v>834</v>
      </c>
      <c r="C75" s="43">
        <v>2</v>
      </c>
      <c r="D75" s="43" t="s">
        <v>370</v>
      </c>
      <c r="E75" s="43" t="s">
        <v>91</v>
      </c>
      <c r="G75"/>
      <c r="H75"/>
      <c r="I75"/>
      <c r="J75"/>
      <c r="K75"/>
      <c r="L75"/>
      <c r="M75"/>
    </row>
    <row r="76" spans="1:13" ht="14" customHeight="1">
      <c r="A76" s="42">
        <v>13</v>
      </c>
      <c r="B76" s="43" t="s">
        <v>832</v>
      </c>
      <c r="C76" s="43">
        <v>1</v>
      </c>
      <c r="D76" s="43" t="s">
        <v>369</v>
      </c>
      <c r="E76" s="43" t="s">
        <v>570</v>
      </c>
      <c r="G76"/>
      <c r="H76"/>
      <c r="I76"/>
      <c r="J76"/>
      <c r="K76"/>
      <c r="L76"/>
      <c r="M76"/>
    </row>
    <row r="77" spans="1:13" ht="14" customHeight="1">
      <c r="A77" s="42">
        <v>13</v>
      </c>
      <c r="B77" s="43" t="s">
        <v>832</v>
      </c>
      <c r="C77" s="43">
        <v>2</v>
      </c>
      <c r="D77" s="43" t="s">
        <v>370</v>
      </c>
      <c r="E77" s="43" t="s">
        <v>432</v>
      </c>
      <c r="G77"/>
      <c r="H77"/>
      <c r="I77"/>
      <c r="J77"/>
      <c r="K77"/>
      <c r="L77"/>
      <c r="M77"/>
    </row>
    <row r="78" spans="1:13" ht="14" customHeight="1">
      <c r="A78" s="42">
        <v>13</v>
      </c>
      <c r="B78" s="43" t="s">
        <v>833</v>
      </c>
      <c r="C78" s="43">
        <v>1</v>
      </c>
      <c r="D78" s="43" t="s">
        <v>369</v>
      </c>
      <c r="E78" s="43" t="s">
        <v>564</v>
      </c>
      <c r="G78"/>
      <c r="H78"/>
      <c r="I78"/>
      <c r="J78"/>
      <c r="K78"/>
      <c r="L78"/>
      <c r="M78"/>
    </row>
    <row r="79" spans="1:13" ht="14" customHeight="1">
      <c r="A79" s="42">
        <v>13</v>
      </c>
      <c r="B79" s="43" t="s">
        <v>833</v>
      </c>
      <c r="C79" s="43">
        <v>2</v>
      </c>
      <c r="D79" s="43" t="s">
        <v>370</v>
      </c>
      <c r="E79" s="43" t="s">
        <v>595</v>
      </c>
      <c r="G79"/>
      <c r="H79"/>
      <c r="I79"/>
      <c r="J79"/>
      <c r="K79"/>
      <c r="L79"/>
      <c r="M79"/>
    </row>
    <row r="80" spans="1:13" ht="14" customHeight="1">
      <c r="A80" s="42">
        <v>13</v>
      </c>
      <c r="B80" s="43" t="s">
        <v>834</v>
      </c>
      <c r="C80" s="43">
        <v>1</v>
      </c>
      <c r="D80" s="43" t="s">
        <v>369</v>
      </c>
      <c r="E80" s="43" t="s">
        <v>14</v>
      </c>
      <c r="G80"/>
      <c r="H80"/>
      <c r="I80"/>
      <c r="J80"/>
      <c r="K80"/>
      <c r="L80"/>
      <c r="M80"/>
    </row>
    <row r="81" spans="1:13" ht="14" customHeight="1">
      <c r="A81" s="42">
        <v>13</v>
      </c>
      <c r="B81" s="43" t="s">
        <v>834</v>
      </c>
      <c r="C81" s="43">
        <v>2</v>
      </c>
      <c r="D81" s="43" t="s">
        <v>370</v>
      </c>
      <c r="E81" s="43" t="s">
        <v>52</v>
      </c>
      <c r="G81"/>
      <c r="H81"/>
      <c r="I81"/>
      <c r="J81"/>
      <c r="K81"/>
      <c r="L81"/>
      <c r="M81"/>
    </row>
    <row r="82" spans="1:13" ht="14" customHeight="1">
      <c r="A82" s="42">
        <v>14</v>
      </c>
      <c r="B82" s="43" t="s">
        <v>832</v>
      </c>
      <c r="C82" s="43">
        <v>1</v>
      </c>
      <c r="D82" s="43" t="s">
        <v>369</v>
      </c>
      <c r="E82" s="43" t="s">
        <v>561</v>
      </c>
      <c r="G82"/>
      <c r="H82"/>
      <c r="I82"/>
      <c r="J82"/>
      <c r="K82"/>
      <c r="L82"/>
      <c r="M82"/>
    </row>
    <row r="83" spans="1:13" ht="14" customHeight="1">
      <c r="A83" s="42">
        <v>14</v>
      </c>
      <c r="B83" s="43" t="s">
        <v>832</v>
      </c>
      <c r="C83" s="43">
        <v>2</v>
      </c>
      <c r="D83" s="43" t="s">
        <v>370</v>
      </c>
      <c r="E83" s="43" t="s">
        <v>575</v>
      </c>
      <c r="G83"/>
      <c r="H83"/>
      <c r="I83"/>
      <c r="J83"/>
      <c r="K83"/>
      <c r="L83"/>
      <c r="M83"/>
    </row>
    <row r="84" spans="1:13" ht="14" customHeight="1">
      <c r="A84" s="42">
        <v>14</v>
      </c>
      <c r="B84" s="43" t="s">
        <v>833</v>
      </c>
      <c r="C84" s="43">
        <v>1</v>
      </c>
      <c r="D84" s="43" t="s">
        <v>370</v>
      </c>
      <c r="E84" s="43" t="s">
        <v>591</v>
      </c>
      <c r="G84"/>
      <c r="H84"/>
      <c r="I84"/>
      <c r="J84"/>
      <c r="K84"/>
      <c r="L84"/>
      <c r="M84"/>
    </row>
    <row r="85" spans="1:13" ht="14" customHeight="1">
      <c r="A85" s="42">
        <v>14</v>
      </c>
      <c r="B85" s="43" t="s">
        <v>833</v>
      </c>
      <c r="C85" s="43">
        <v>2</v>
      </c>
      <c r="D85" s="43" t="s">
        <v>370</v>
      </c>
      <c r="E85" s="43" t="s">
        <v>593</v>
      </c>
      <c r="G85"/>
      <c r="H85"/>
      <c r="I85"/>
      <c r="J85"/>
      <c r="K85"/>
      <c r="L85"/>
      <c r="M85"/>
    </row>
    <row r="86" spans="1:13" ht="14" customHeight="1">
      <c r="A86" s="42">
        <v>14</v>
      </c>
      <c r="B86" s="43" t="s">
        <v>834</v>
      </c>
      <c r="C86" s="43">
        <v>1</v>
      </c>
      <c r="D86" s="43" t="s">
        <v>369</v>
      </c>
      <c r="E86" s="43" t="s">
        <v>565</v>
      </c>
      <c r="G86"/>
      <c r="H86"/>
      <c r="I86"/>
      <c r="J86"/>
      <c r="K86"/>
      <c r="L86"/>
      <c r="M86"/>
    </row>
    <row r="87" spans="1:13" ht="14" customHeight="1">
      <c r="A87" s="42">
        <v>14</v>
      </c>
      <c r="B87" s="43" t="s">
        <v>834</v>
      </c>
      <c r="C87" s="43">
        <v>2</v>
      </c>
      <c r="D87" s="43" t="s">
        <v>369</v>
      </c>
      <c r="E87" s="43" t="s">
        <v>568</v>
      </c>
      <c r="G87"/>
      <c r="H87"/>
      <c r="I87"/>
      <c r="J87"/>
      <c r="K87"/>
      <c r="L87"/>
      <c r="M87"/>
    </row>
    <row r="88" spans="1:13" ht="14" customHeight="1">
      <c r="A88" s="42">
        <v>15</v>
      </c>
      <c r="B88" s="43" t="s">
        <v>832</v>
      </c>
      <c r="C88" s="43">
        <v>1</v>
      </c>
      <c r="D88" s="43" t="s">
        <v>369</v>
      </c>
      <c r="E88" s="43" t="s">
        <v>22</v>
      </c>
      <c r="G88"/>
      <c r="H88"/>
      <c r="I88"/>
      <c r="J88"/>
      <c r="K88"/>
      <c r="L88"/>
      <c r="M88"/>
    </row>
    <row r="89" spans="1:13" ht="14" customHeight="1">
      <c r="A89" s="42">
        <v>15</v>
      </c>
      <c r="B89" s="43" t="s">
        <v>832</v>
      </c>
      <c r="C89" s="43">
        <v>2</v>
      </c>
      <c r="D89" s="43" t="s">
        <v>370</v>
      </c>
      <c r="E89" s="43" t="s">
        <v>94</v>
      </c>
      <c r="G89"/>
      <c r="H89"/>
      <c r="I89"/>
      <c r="J89"/>
      <c r="K89"/>
      <c r="L89"/>
      <c r="M89"/>
    </row>
    <row r="90" spans="1:13" ht="14" customHeight="1">
      <c r="A90" s="42">
        <v>15</v>
      </c>
      <c r="B90" s="43" t="s">
        <v>833</v>
      </c>
      <c r="C90" s="43">
        <v>1</v>
      </c>
      <c r="D90" s="43" t="s">
        <v>369</v>
      </c>
      <c r="E90" s="43" t="s">
        <v>10</v>
      </c>
      <c r="G90"/>
      <c r="H90"/>
      <c r="I90"/>
      <c r="J90"/>
      <c r="K90"/>
      <c r="L90"/>
      <c r="M90"/>
    </row>
    <row r="91" spans="1:13" ht="14" customHeight="1">
      <c r="A91" s="42">
        <v>15</v>
      </c>
      <c r="B91" s="43" t="s">
        <v>833</v>
      </c>
      <c r="C91" s="43">
        <v>2</v>
      </c>
      <c r="D91" s="43" t="s">
        <v>370</v>
      </c>
      <c r="E91" s="43" t="s">
        <v>72</v>
      </c>
      <c r="G91"/>
      <c r="H91"/>
      <c r="I91"/>
      <c r="J91"/>
      <c r="K91"/>
      <c r="L91"/>
      <c r="M91"/>
    </row>
    <row r="92" spans="1:13" ht="14" customHeight="1">
      <c r="A92" s="42">
        <v>15</v>
      </c>
      <c r="B92" s="43" t="s">
        <v>834</v>
      </c>
      <c r="C92" s="43">
        <v>1</v>
      </c>
      <c r="D92" s="43" t="s">
        <v>369</v>
      </c>
      <c r="E92" s="43" t="s">
        <v>12</v>
      </c>
      <c r="G92"/>
      <c r="H92"/>
      <c r="I92"/>
      <c r="J92"/>
      <c r="K92"/>
      <c r="L92"/>
      <c r="M92"/>
    </row>
    <row r="93" spans="1:13" ht="14" customHeight="1">
      <c r="A93" s="42">
        <v>15</v>
      </c>
      <c r="B93" s="43" t="s">
        <v>834</v>
      </c>
      <c r="C93" s="43">
        <v>2</v>
      </c>
      <c r="D93" s="43" t="s">
        <v>370</v>
      </c>
      <c r="E93" s="43" t="s">
        <v>93</v>
      </c>
      <c r="G93"/>
      <c r="H93"/>
      <c r="I93"/>
      <c r="J93"/>
      <c r="K93"/>
      <c r="L93"/>
      <c r="M93"/>
    </row>
    <row r="94" spans="1:13" ht="14" customHeight="1">
      <c r="A94" s="42">
        <v>16</v>
      </c>
      <c r="B94" s="43" t="s">
        <v>832</v>
      </c>
      <c r="C94" s="43">
        <v>1</v>
      </c>
      <c r="D94" s="43" t="s">
        <v>369</v>
      </c>
      <c r="E94" s="43" t="s">
        <v>25</v>
      </c>
      <c r="G94"/>
      <c r="H94"/>
      <c r="I94"/>
      <c r="J94"/>
      <c r="K94"/>
      <c r="L94"/>
      <c r="M94"/>
    </row>
    <row r="95" spans="1:13" ht="14" customHeight="1">
      <c r="A95" s="42">
        <v>16</v>
      </c>
      <c r="B95" s="43" t="s">
        <v>832</v>
      </c>
      <c r="C95" s="43">
        <v>2</v>
      </c>
      <c r="D95" s="43" t="s">
        <v>369</v>
      </c>
      <c r="E95" s="43" t="s">
        <v>19</v>
      </c>
      <c r="G95"/>
      <c r="H95"/>
      <c r="I95"/>
      <c r="J95"/>
      <c r="K95"/>
      <c r="L95"/>
      <c r="M95"/>
    </row>
    <row r="96" spans="1:13" ht="14" customHeight="1">
      <c r="A96" s="42">
        <v>16</v>
      </c>
      <c r="B96" s="43" t="s">
        <v>833</v>
      </c>
      <c r="C96" s="43">
        <v>1</v>
      </c>
      <c r="D96" s="43" t="s">
        <v>370</v>
      </c>
      <c r="E96" s="43" t="s">
        <v>95</v>
      </c>
      <c r="G96"/>
      <c r="H96"/>
      <c r="I96"/>
      <c r="J96"/>
      <c r="K96"/>
      <c r="L96"/>
      <c r="M96"/>
    </row>
    <row r="97" spans="1:13" ht="14" customHeight="1">
      <c r="A97" s="42">
        <v>16</v>
      </c>
      <c r="B97" s="43" t="s">
        <v>833</v>
      </c>
      <c r="C97" s="43">
        <v>2</v>
      </c>
      <c r="D97" s="43" t="s">
        <v>370</v>
      </c>
      <c r="E97" s="43" t="s">
        <v>56</v>
      </c>
      <c r="G97"/>
      <c r="H97"/>
      <c r="I97"/>
      <c r="J97"/>
      <c r="K97"/>
      <c r="L97"/>
      <c r="M97"/>
    </row>
    <row r="98" spans="1:13" ht="14" customHeight="1">
      <c r="A98" s="42">
        <v>16</v>
      </c>
      <c r="B98" s="43" t="s">
        <v>834</v>
      </c>
      <c r="C98" s="43">
        <v>1</v>
      </c>
      <c r="D98" s="43" t="s">
        <v>369</v>
      </c>
      <c r="E98" s="43" t="s">
        <v>7</v>
      </c>
      <c r="G98"/>
      <c r="H98"/>
      <c r="I98"/>
      <c r="J98"/>
      <c r="K98"/>
      <c r="L98"/>
      <c r="M98"/>
    </row>
    <row r="99" spans="1:13" ht="14" customHeight="1">
      <c r="A99" s="42">
        <v>16</v>
      </c>
      <c r="B99" s="43" t="s">
        <v>834</v>
      </c>
      <c r="C99" s="43">
        <v>2</v>
      </c>
      <c r="D99" s="43" t="s">
        <v>370</v>
      </c>
      <c r="E99" s="43" t="s">
        <v>67</v>
      </c>
      <c r="G99"/>
      <c r="H99"/>
      <c r="I99"/>
      <c r="J99"/>
      <c r="K99"/>
      <c r="L99"/>
      <c r="M99"/>
    </row>
    <row r="100" spans="1:13" ht="14" customHeight="1">
      <c r="A100" s="42">
        <v>17</v>
      </c>
      <c r="B100" s="43" t="s">
        <v>832</v>
      </c>
      <c r="C100" s="43">
        <v>1</v>
      </c>
      <c r="D100" s="43" t="s">
        <v>369</v>
      </c>
      <c r="E100" s="43" t="s">
        <v>378</v>
      </c>
      <c r="G100"/>
      <c r="H100"/>
      <c r="I100"/>
      <c r="J100"/>
      <c r="K100"/>
      <c r="L100"/>
      <c r="M100"/>
    </row>
    <row r="101" spans="1:13" ht="14" customHeight="1">
      <c r="A101" s="42">
        <v>17</v>
      </c>
      <c r="B101" s="43" t="s">
        <v>832</v>
      </c>
      <c r="C101" s="43">
        <v>2</v>
      </c>
      <c r="D101" s="43" t="s">
        <v>370</v>
      </c>
      <c r="E101" s="43" t="s">
        <v>391</v>
      </c>
      <c r="G101"/>
      <c r="H101"/>
      <c r="I101"/>
      <c r="J101"/>
      <c r="K101"/>
      <c r="L101"/>
      <c r="M101"/>
    </row>
    <row r="102" spans="1:13" ht="14" customHeight="1">
      <c r="A102" s="42">
        <v>17</v>
      </c>
      <c r="B102" s="43" t="s">
        <v>833</v>
      </c>
      <c r="C102" s="43">
        <v>1</v>
      </c>
      <c r="D102" s="43" t="s">
        <v>369</v>
      </c>
      <c r="E102" s="43" t="s">
        <v>15</v>
      </c>
      <c r="G102"/>
      <c r="H102"/>
      <c r="I102"/>
      <c r="J102"/>
      <c r="K102"/>
      <c r="L102"/>
      <c r="M102"/>
    </row>
    <row r="103" spans="1:13" ht="14" customHeight="1">
      <c r="A103" s="42">
        <v>17</v>
      </c>
      <c r="B103" s="43" t="s">
        <v>833</v>
      </c>
      <c r="C103" s="43">
        <v>2</v>
      </c>
      <c r="D103" s="43" t="s">
        <v>370</v>
      </c>
      <c r="E103" s="43" t="s">
        <v>46</v>
      </c>
      <c r="G103"/>
      <c r="H103"/>
      <c r="I103"/>
      <c r="J103"/>
      <c r="K103"/>
      <c r="L103"/>
      <c r="M103"/>
    </row>
    <row r="104" spans="1:13" ht="14" customHeight="1">
      <c r="A104" s="42">
        <v>17</v>
      </c>
      <c r="B104" s="43" t="s">
        <v>834</v>
      </c>
      <c r="C104" s="43">
        <v>1</v>
      </c>
      <c r="D104" s="43" t="s">
        <v>369</v>
      </c>
      <c r="E104" s="43" t="s">
        <v>17</v>
      </c>
      <c r="G104"/>
      <c r="H104"/>
      <c r="I104"/>
      <c r="J104"/>
      <c r="K104"/>
      <c r="L104"/>
      <c r="M104"/>
    </row>
    <row r="105" spans="1:13" ht="14" customHeight="1">
      <c r="A105" s="42">
        <v>17</v>
      </c>
      <c r="B105" s="43" t="s">
        <v>834</v>
      </c>
      <c r="C105" s="43">
        <v>2</v>
      </c>
      <c r="D105" s="43" t="s">
        <v>370</v>
      </c>
      <c r="E105" s="43" t="s">
        <v>89</v>
      </c>
      <c r="G105"/>
      <c r="H105"/>
      <c r="I105"/>
      <c r="J105"/>
      <c r="K105"/>
      <c r="L105"/>
      <c r="M105"/>
    </row>
    <row r="106" spans="1:13" ht="14" customHeight="1">
      <c r="A106" s="42">
        <v>18</v>
      </c>
      <c r="B106" s="43" t="s">
        <v>832</v>
      </c>
      <c r="C106" s="43">
        <v>1</v>
      </c>
      <c r="D106" s="43" t="s">
        <v>369</v>
      </c>
      <c r="E106" s="43" t="s">
        <v>20</v>
      </c>
      <c r="G106"/>
      <c r="H106"/>
      <c r="I106"/>
      <c r="J106"/>
      <c r="K106"/>
      <c r="L106"/>
      <c r="M106"/>
    </row>
    <row r="107" spans="1:13" ht="14" customHeight="1">
      <c r="A107" s="42">
        <v>18</v>
      </c>
      <c r="B107" s="43" t="s">
        <v>832</v>
      </c>
      <c r="C107" s="43">
        <v>2</v>
      </c>
      <c r="D107" s="43" t="s">
        <v>370</v>
      </c>
      <c r="E107" s="43" t="s">
        <v>400</v>
      </c>
      <c r="G107"/>
      <c r="H107"/>
      <c r="I107"/>
      <c r="J107"/>
      <c r="K107"/>
      <c r="L107"/>
      <c r="M107"/>
    </row>
    <row r="108" spans="1:13" ht="14" customHeight="1">
      <c r="A108" s="42">
        <v>18</v>
      </c>
      <c r="B108" s="43" t="s">
        <v>833</v>
      </c>
      <c r="C108" s="43">
        <v>1</v>
      </c>
      <c r="D108" s="43" t="s">
        <v>370</v>
      </c>
      <c r="E108" s="43" t="s">
        <v>68</v>
      </c>
      <c r="G108"/>
      <c r="H108"/>
      <c r="I108"/>
      <c r="J108"/>
      <c r="K108"/>
      <c r="L108"/>
      <c r="M108"/>
    </row>
    <row r="109" spans="1:13" ht="14" customHeight="1">
      <c r="A109" s="42">
        <v>18</v>
      </c>
      <c r="B109" s="43" t="s">
        <v>833</v>
      </c>
      <c r="C109" s="43">
        <v>2</v>
      </c>
      <c r="D109" s="43" t="s">
        <v>370</v>
      </c>
      <c r="E109" s="43" t="s">
        <v>401</v>
      </c>
      <c r="G109"/>
      <c r="H109"/>
      <c r="I109"/>
      <c r="J109"/>
      <c r="K109"/>
      <c r="L109"/>
      <c r="M109"/>
    </row>
    <row r="110" spans="1:13" ht="14" customHeight="1">
      <c r="A110" s="42">
        <v>18</v>
      </c>
      <c r="B110" s="43" t="s">
        <v>834</v>
      </c>
      <c r="C110" s="43">
        <v>1</v>
      </c>
      <c r="D110" s="43" t="s">
        <v>369</v>
      </c>
      <c r="E110" s="43" t="s">
        <v>388</v>
      </c>
      <c r="G110"/>
      <c r="H110"/>
      <c r="I110"/>
      <c r="J110"/>
      <c r="K110"/>
      <c r="L110"/>
      <c r="M110"/>
    </row>
    <row r="111" spans="1:13" ht="14" customHeight="1">
      <c r="A111" s="42">
        <v>18</v>
      </c>
      <c r="B111" s="43" t="s">
        <v>834</v>
      </c>
      <c r="C111" s="43">
        <v>2</v>
      </c>
      <c r="D111" s="43" t="s">
        <v>369</v>
      </c>
      <c r="E111" s="43" t="s">
        <v>389</v>
      </c>
      <c r="G111"/>
      <c r="H111"/>
      <c r="I111"/>
      <c r="J111"/>
      <c r="K111"/>
      <c r="L111"/>
      <c r="M111"/>
    </row>
    <row r="112" spans="1:13" ht="14" customHeight="1">
      <c r="A112" s="42">
        <v>19</v>
      </c>
      <c r="B112" s="43" t="s">
        <v>832</v>
      </c>
      <c r="C112" s="43">
        <v>1</v>
      </c>
      <c r="D112" s="43" t="s">
        <v>369</v>
      </c>
      <c r="E112" s="43" t="s">
        <v>399</v>
      </c>
      <c r="G112"/>
      <c r="H112"/>
      <c r="I112"/>
      <c r="J112"/>
      <c r="K112"/>
      <c r="L112"/>
      <c r="M112"/>
    </row>
    <row r="113" spans="1:13" ht="14" customHeight="1">
      <c r="A113" s="42">
        <v>19</v>
      </c>
      <c r="B113" s="43" t="s">
        <v>832</v>
      </c>
      <c r="C113" s="43">
        <v>2</v>
      </c>
      <c r="D113" s="43" t="s">
        <v>370</v>
      </c>
      <c r="E113" s="43" t="s">
        <v>409</v>
      </c>
      <c r="G113"/>
      <c r="H113"/>
      <c r="I113"/>
      <c r="J113"/>
      <c r="K113"/>
      <c r="L113"/>
      <c r="M113"/>
    </row>
    <row r="114" spans="1:13" ht="14" customHeight="1">
      <c r="A114" s="42">
        <v>19</v>
      </c>
      <c r="B114" s="43" t="s">
        <v>833</v>
      </c>
      <c r="C114" s="43">
        <v>1</v>
      </c>
      <c r="D114" s="43" t="s">
        <v>369</v>
      </c>
      <c r="E114" s="43" t="s">
        <v>398</v>
      </c>
      <c r="G114"/>
      <c r="H114"/>
      <c r="I114"/>
      <c r="J114"/>
      <c r="K114"/>
      <c r="L114"/>
      <c r="M114"/>
    </row>
    <row r="115" spans="1:13" ht="14" customHeight="1">
      <c r="A115" s="42">
        <v>19</v>
      </c>
      <c r="B115" s="43" t="s">
        <v>833</v>
      </c>
      <c r="C115" s="43">
        <v>2</v>
      </c>
      <c r="D115" s="43" t="s">
        <v>370</v>
      </c>
      <c r="E115" s="43" t="s">
        <v>424</v>
      </c>
      <c r="G115"/>
      <c r="H115"/>
      <c r="I115"/>
      <c r="J115"/>
      <c r="K115"/>
      <c r="L115"/>
      <c r="M115"/>
    </row>
    <row r="116" spans="1:13" ht="14" customHeight="1">
      <c r="A116" s="42">
        <v>19</v>
      </c>
      <c r="B116" s="43" t="s">
        <v>834</v>
      </c>
      <c r="C116" s="43">
        <v>1</v>
      </c>
      <c r="D116" s="43" t="s">
        <v>369</v>
      </c>
      <c r="E116" s="43" t="s">
        <v>18</v>
      </c>
      <c r="G116"/>
      <c r="H116"/>
      <c r="I116"/>
      <c r="J116"/>
      <c r="K116"/>
      <c r="L116"/>
      <c r="M116"/>
    </row>
    <row r="117" spans="1:13" ht="14" customHeight="1">
      <c r="A117" s="42">
        <v>19</v>
      </c>
      <c r="B117" s="43" t="s">
        <v>834</v>
      </c>
      <c r="C117" s="43">
        <v>2</v>
      </c>
      <c r="D117" s="43" t="s">
        <v>370</v>
      </c>
      <c r="E117" s="43" t="s">
        <v>53</v>
      </c>
      <c r="G117"/>
      <c r="H117"/>
      <c r="I117"/>
      <c r="J117"/>
      <c r="K117"/>
      <c r="L117"/>
      <c r="M117"/>
    </row>
    <row r="118" spans="1:13" ht="14" customHeight="1">
      <c r="A118" s="42">
        <v>20</v>
      </c>
      <c r="B118" s="43" t="s">
        <v>832</v>
      </c>
      <c r="C118" s="43">
        <v>1</v>
      </c>
      <c r="D118" s="43" t="s">
        <v>370</v>
      </c>
      <c r="E118" s="43" t="s">
        <v>426</v>
      </c>
      <c r="G118"/>
      <c r="H118"/>
      <c r="I118"/>
      <c r="J118"/>
      <c r="K118"/>
      <c r="L118"/>
      <c r="M118"/>
    </row>
    <row r="119" spans="1:13" ht="14" customHeight="1">
      <c r="A119" s="42">
        <v>20</v>
      </c>
      <c r="B119" s="43" t="s">
        <v>832</v>
      </c>
      <c r="C119" s="43">
        <v>2</v>
      </c>
      <c r="D119" s="43" t="s">
        <v>370</v>
      </c>
      <c r="E119" s="43" t="s">
        <v>98</v>
      </c>
      <c r="G119"/>
      <c r="H119"/>
      <c r="I119"/>
      <c r="J119"/>
      <c r="K119"/>
      <c r="L119"/>
      <c r="M119"/>
    </row>
    <row r="120" spans="1:13" ht="14" customHeight="1">
      <c r="A120" s="42">
        <v>20</v>
      </c>
      <c r="B120" s="43" t="s">
        <v>833</v>
      </c>
      <c r="C120" s="43">
        <v>1</v>
      </c>
      <c r="D120" s="43" t="s">
        <v>369</v>
      </c>
      <c r="E120" s="43" t="s">
        <v>408</v>
      </c>
      <c r="G120"/>
      <c r="H120"/>
      <c r="I120"/>
      <c r="J120"/>
      <c r="K120"/>
      <c r="L120"/>
      <c r="M120"/>
    </row>
    <row r="121" spans="1:13" ht="14" customHeight="1">
      <c r="A121" s="42">
        <v>20</v>
      </c>
      <c r="B121" s="43" t="s">
        <v>833</v>
      </c>
      <c r="C121" s="43">
        <v>2</v>
      </c>
      <c r="D121" s="43" t="s">
        <v>369</v>
      </c>
      <c r="E121" s="43" t="s">
        <v>23</v>
      </c>
      <c r="G121"/>
      <c r="H121"/>
      <c r="I121"/>
      <c r="J121"/>
      <c r="K121"/>
      <c r="L121"/>
      <c r="M121"/>
    </row>
    <row r="122" spans="1:13" ht="14" customHeight="1">
      <c r="A122" s="42">
        <v>20</v>
      </c>
      <c r="B122" s="43" t="s">
        <v>834</v>
      </c>
      <c r="C122" s="43">
        <v>1</v>
      </c>
      <c r="D122" s="43" t="s">
        <v>369</v>
      </c>
      <c r="E122" s="43" t="s">
        <v>8</v>
      </c>
      <c r="G122"/>
      <c r="H122"/>
      <c r="I122"/>
      <c r="J122"/>
      <c r="K122"/>
      <c r="L122"/>
      <c r="M122"/>
    </row>
    <row r="123" spans="1:13" ht="14" customHeight="1">
      <c r="A123" s="42">
        <v>20</v>
      </c>
      <c r="B123" s="43" t="s">
        <v>834</v>
      </c>
      <c r="C123" s="43">
        <v>2</v>
      </c>
      <c r="D123" s="43" t="s">
        <v>370</v>
      </c>
      <c r="E123" s="43" t="s">
        <v>45</v>
      </c>
      <c r="G123"/>
      <c r="H123"/>
      <c r="I123"/>
      <c r="J123"/>
      <c r="K123"/>
      <c r="L123"/>
      <c r="M123"/>
    </row>
    <row r="124" spans="1:13" ht="14" customHeight="1">
      <c r="A124" s="42">
        <v>21</v>
      </c>
      <c r="B124" s="43" t="s">
        <v>832</v>
      </c>
      <c r="C124" s="43">
        <v>1</v>
      </c>
      <c r="D124" s="43" t="s">
        <v>370</v>
      </c>
      <c r="E124" s="43" t="s">
        <v>99</v>
      </c>
      <c r="G124"/>
      <c r="H124"/>
      <c r="I124"/>
      <c r="J124"/>
      <c r="K124"/>
      <c r="L124"/>
      <c r="M124"/>
    </row>
    <row r="125" spans="1:13" ht="14" customHeight="1">
      <c r="A125" s="42">
        <v>21</v>
      </c>
      <c r="B125" s="43" t="s">
        <v>832</v>
      </c>
      <c r="C125" s="43">
        <v>2</v>
      </c>
      <c r="D125" s="43" t="s">
        <v>370</v>
      </c>
      <c r="E125" s="43" t="s">
        <v>92</v>
      </c>
      <c r="G125"/>
      <c r="H125"/>
      <c r="I125"/>
      <c r="J125"/>
      <c r="K125"/>
      <c r="L125"/>
      <c r="M125"/>
    </row>
    <row r="126" spans="1:13" ht="14" customHeight="1">
      <c r="A126" s="42">
        <v>21</v>
      </c>
      <c r="B126" s="43" t="s">
        <v>833</v>
      </c>
      <c r="C126" s="43">
        <v>1</v>
      </c>
      <c r="D126" s="43" t="s">
        <v>369</v>
      </c>
      <c r="E126" s="43" t="s">
        <v>11</v>
      </c>
      <c r="G126"/>
      <c r="H126"/>
      <c r="I126"/>
      <c r="J126"/>
      <c r="K126"/>
      <c r="L126"/>
      <c r="M126"/>
    </row>
    <row r="127" spans="1:13" ht="14" customHeight="1">
      <c r="A127" s="42">
        <v>21</v>
      </c>
      <c r="B127" s="43" t="s">
        <v>833</v>
      </c>
      <c r="C127" s="43">
        <v>2</v>
      </c>
      <c r="D127" s="43" t="s">
        <v>370</v>
      </c>
      <c r="E127" s="43" t="s">
        <v>41</v>
      </c>
      <c r="G127"/>
      <c r="H127"/>
      <c r="I127"/>
      <c r="J127"/>
      <c r="K127"/>
      <c r="L127"/>
      <c r="M127"/>
    </row>
    <row r="128" spans="1:13" ht="14" customHeight="1">
      <c r="A128" s="42">
        <v>21</v>
      </c>
      <c r="B128" s="43" t="s">
        <v>834</v>
      </c>
      <c r="C128" s="43">
        <v>1</v>
      </c>
      <c r="D128" s="43" t="s">
        <v>369</v>
      </c>
      <c r="E128" s="43" t="s">
        <v>26</v>
      </c>
      <c r="G128"/>
      <c r="H128"/>
      <c r="I128"/>
      <c r="J128"/>
      <c r="K128"/>
      <c r="L128"/>
      <c r="M128"/>
    </row>
    <row r="129" spans="1:26" ht="14" customHeight="1">
      <c r="A129" s="42">
        <v>21</v>
      </c>
      <c r="B129" s="43" t="s">
        <v>834</v>
      </c>
      <c r="C129" s="43">
        <v>2</v>
      </c>
      <c r="D129" s="43" t="s">
        <v>369</v>
      </c>
      <c r="E129" s="43" t="s">
        <v>16</v>
      </c>
      <c r="G129"/>
      <c r="H129"/>
      <c r="I129"/>
      <c r="J129"/>
      <c r="K129"/>
      <c r="L129"/>
      <c r="M129"/>
    </row>
    <row r="130" spans="1:26" ht="14" customHeight="1">
      <c r="A130" s="42">
        <v>22</v>
      </c>
      <c r="B130" s="43" t="s">
        <v>832</v>
      </c>
      <c r="C130" s="43">
        <v>1</v>
      </c>
      <c r="D130" s="43" t="s">
        <v>831</v>
      </c>
      <c r="E130" s="43" t="s">
        <v>373</v>
      </c>
      <c r="G130"/>
      <c r="H130"/>
      <c r="I130"/>
      <c r="J130"/>
      <c r="K130"/>
      <c r="L130"/>
      <c r="M130"/>
    </row>
    <row r="131" spans="1:26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15.5">
      <c r="A133"/>
      <c r="B133" s="92" t="s">
        <v>1900</v>
      </c>
      <c r="C133" s="92"/>
      <c r="D133" s="92"/>
      <c r="E133" s="92"/>
      <c r="F133" s="92"/>
      <c r="G133" s="92"/>
      <c r="H133" s="93"/>
      <c r="I133" s="92"/>
      <c r="J133" s="92"/>
      <c r="K133" s="92"/>
      <c r="L133" s="92"/>
      <c r="M133" s="92"/>
      <c r="N133" s="92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ht="14.5">
      <c r="A134"/>
      <c r="B134" s="88" t="s">
        <v>1261</v>
      </c>
      <c r="C134" s="95" t="s">
        <v>1508</v>
      </c>
      <c r="D134" s="95"/>
      <c r="E134" s="95"/>
      <c r="F134" s="95" t="s">
        <v>1263</v>
      </c>
      <c r="G134" s="95"/>
      <c r="H134"/>
      <c r="I134" s="88" t="s">
        <v>1261</v>
      </c>
      <c r="J134" s="95" t="s">
        <v>1516</v>
      </c>
      <c r="K134" s="95"/>
      <c r="L134" s="95"/>
      <c r="M134" s="95" t="s">
        <v>1263</v>
      </c>
      <c r="N134" s="95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14.5">
      <c r="A135"/>
      <c r="B135" s="87">
        <v>1</v>
      </c>
      <c r="C135" s="97" t="s">
        <v>1509</v>
      </c>
      <c r="D135" s="97"/>
      <c r="E135" s="97"/>
      <c r="F135" s="97" t="s">
        <v>1266</v>
      </c>
      <c r="G135" s="97"/>
      <c r="H135"/>
      <c r="I135" s="87">
        <v>8</v>
      </c>
      <c r="J135" s="97" t="s">
        <v>1517</v>
      </c>
      <c r="K135" s="97"/>
      <c r="L135" s="97"/>
      <c r="M135" s="97" t="s">
        <v>1266</v>
      </c>
      <c r="N135" s="97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ht="14.5">
      <c r="A136"/>
      <c r="B136" s="87">
        <v>2</v>
      </c>
      <c r="C136" s="97" t="s">
        <v>1510</v>
      </c>
      <c r="D136" s="97"/>
      <c r="E136" s="97"/>
      <c r="F136" s="97" t="s">
        <v>1266</v>
      </c>
      <c r="G136" s="97"/>
      <c r="H136"/>
      <c r="I136" s="87">
        <v>9</v>
      </c>
      <c r="J136" s="97" t="s">
        <v>1518</v>
      </c>
      <c r="K136" s="97"/>
      <c r="L136" s="97"/>
      <c r="M136" s="97" t="s">
        <v>1266</v>
      </c>
      <c r="N136" s="97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4.5">
      <c r="A137"/>
      <c r="B137" s="87">
        <v>3</v>
      </c>
      <c r="C137" s="97" t="s">
        <v>1511</v>
      </c>
      <c r="D137" s="97"/>
      <c r="E137" s="97"/>
      <c r="F137" s="97" t="s">
        <v>1271</v>
      </c>
      <c r="G137" s="97"/>
      <c r="H137"/>
      <c r="I137" s="87">
        <v>10</v>
      </c>
      <c r="J137" s="97" t="s">
        <v>1519</v>
      </c>
      <c r="K137" s="97"/>
      <c r="L137" s="97"/>
      <c r="M137" s="97" t="s">
        <v>1271</v>
      </c>
      <c r="N137" s="9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ht="14.5">
      <c r="A138"/>
      <c r="B138" s="87">
        <v>4</v>
      </c>
      <c r="C138" s="97" t="s">
        <v>1512</v>
      </c>
      <c r="D138" s="97"/>
      <c r="E138" s="97"/>
      <c r="F138" s="97" t="s">
        <v>1271</v>
      </c>
      <c r="G138" s="97"/>
      <c r="H138"/>
      <c r="I138" s="87">
        <v>11</v>
      </c>
      <c r="J138" s="97" t="s">
        <v>1520</v>
      </c>
      <c r="K138" s="97"/>
      <c r="L138" s="97"/>
      <c r="M138" s="97" t="s">
        <v>1271</v>
      </c>
      <c r="N138" s="97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ht="14.5">
      <c r="A139"/>
      <c r="B139" s="87">
        <v>5</v>
      </c>
      <c r="C139" s="97" t="s">
        <v>1513</v>
      </c>
      <c r="D139" s="97"/>
      <c r="E139" s="97"/>
      <c r="F139" s="97" t="s">
        <v>1271</v>
      </c>
      <c r="G139" s="97"/>
      <c r="H139"/>
      <c r="I139" s="87">
        <v>12</v>
      </c>
      <c r="J139" s="97" t="s">
        <v>1521</v>
      </c>
      <c r="K139" s="97"/>
      <c r="L139" s="97"/>
      <c r="M139" s="97" t="s">
        <v>1271</v>
      </c>
      <c r="N139" s="97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ht="14.5">
      <c r="A140"/>
      <c r="B140" s="87">
        <v>6</v>
      </c>
      <c r="C140" s="97" t="s">
        <v>1514</v>
      </c>
      <c r="D140" s="97"/>
      <c r="E140" s="97"/>
      <c r="F140" s="97" t="s">
        <v>1271</v>
      </c>
      <c r="G140" s="97"/>
      <c r="H140"/>
      <c r="I140" s="87">
        <v>13</v>
      </c>
      <c r="J140" s="97" t="s">
        <v>1522</v>
      </c>
      <c r="K140" s="97"/>
      <c r="L140" s="97"/>
      <c r="M140" s="97" t="s">
        <v>1271</v>
      </c>
      <c r="N140" s="97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ht="14.5">
      <c r="A141"/>
      <c r="B141" s="87">
        <v>7</v>
      </c>
      <c r="C141" s="97" t="s">
        <v>1515</v>
      </c>
      <c r="D141" s="97"/>
      <c r="E141" s="97"/>
      <c r="F141" s="97" t="s">
        <v>1271</v>
      </c>
      <c r="G141" s="97"/>
      <c r="H141"/>
      <c r="I141" s="87">
        <v>14</v>
      </c>
      <c r="J141" s="97" t="s">
        <v>1523</v>
      </c>
      <c r="K141" s="97"/>
      <c r="L141" s="97"/>
      <c r="M141" s="97" t="s">
        <v>1271</v>
      </c>
      <c r="N141" s="97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5.5">
      <c r="A144"/>
      <c r="B144" s="109" t="s">
        <v>1901</v>
      </c>
      <c r="C144" s="109"/>
      <c r="D144" s="109"/>
      <c r="E144" s="109"/>
      <c r="F144" s="109"/>
      <c r="G144" s="109"/>
      <c r="H144" s="110"/>
      <c r="I144" s="109"/>
      <c r="J144" s="109"/>
      <c r="K144" s="109"/>
      <c r="L144" s="109"/>
      <c r="M144" s="109"/>
      <c r="N144" s="109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ht="14.5">
      <c r="A145"/>
      <c r="B145" s="88" t="s">
        <v>1261</v>
      </c>
      <c r="C145" s="95" t="s">
        <v>1508</v>
      </c>
      <c r="D145" s="95"/>
      <c r="E145" s="95"/>
      <c r="F145" s="95" t="s">
        <v>1263</v>
      </c>
      <c r="G145" s="95"/>
      <c r="H145"/>
      <c r="I145" s="88" t="s">
        <v>1261</v>
      </c>
      <c r="J145" s="95" t="s">
        <v>1516</v>
      </c>
      <c r="K145" s="95"/>
      <c r="L145" s="95"/>
      <c r="M145" s="95" t="s">
        <v>1263</v>
      </c>
      <c r="N145" s="9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ht="14.5">
      <c r="A146"/>
      <c r="B146" s="87">
        <v>1</v>
      </c>
      <c r="C146" s="97" t="s">
        <v>1161</v>
      </c>
      <c r="D146" s="97"/>
      <c r="E146" s="97"/>
      <c r="F146" s="97" t="s">
        <v>1266</v>
      </c>
      <c r="G146" s="97"/>
      <c r="H146"/>
      <c r="I146" s="87">
        <v>8</v>
      </c>
      <c r="J146" s="97" t="s">
        <v>1493</v>
      </c>
      <c r="K146" s="97"/>
      <c r="L146" s="97"/>
      <c r="M146" s="97" t="s">
        <v>1271</v>
      </c>
      <c r="N146" s="97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14.5">
      <c r="A147"/>
      <c r="B147" s="87">
        <v>2</v>
      </c>
      <c r="C147" s="97" t="s">
        <v>1492</v>
      </c>
      <c r="D147" s="97"/>
      <c r="E147" s="97"/>
      <c r="F147" s="97" t="s">
        <v>1271</v>
      </c>
      <c r="G147" s="97"/>
      <c r="H147"/>
      <c r="I147" s="87">
        <v>9</v>
      </c>
      <c r="J147" s="97" t="s">
        <v>1495</v>
      </c>
      <c r="K147" s="97"/>
      <c r="L147" s="97"/>
      <c r="M147" s="97" t="s">
        <v>1284</v>
      </c>
      <c r="N147" s="9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ht="14.5">
      <c r="A148"/>
      <c r="B148" s="87">
        <v>3</v>
      </c>
      <c r="C148" s="97" t="s">
        <v>1496</v>
      </c>
      <c r="D148" s="97"/>
      <c r="E148" s="97"/>
      <c r="F148" s="97" t="s">
        <v>1284</v>
      </c>
      <c r="G148" s="97"/>
      <c r="H148"/>
      <c r="I148" s="87">
        <v>10</v>
      </c>
      <c r="J148" s="97" t="s">
        <v>1502</v>
      </c>
      <c r="K148" s="97"/>
      <c r="L148" s="97"/>
      <c r="M148" s="97" t="s">
        <v>1284</v>
      </c>
      <c r="N148" s="97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14.5">
      <c r="A149"/>
      <c r="B149" s="87">
        <v>4</v>
      </c>
      <c r="C149" s="97" t="s">
        <v>1524</v>
      </c>
      <c r="D149" s="97"/>
      <c r="E149" s="97"/>
      <c r="F149" s="97" t="s">
        <v>1284</v>
      </c>
      <c r="G149" s="97"/>
      <c r="H149"/>
      <c r="I149" s="87">
        <v>11</v>
      </c>
      <c r="J149" s="97" t="s">
        <v>1501</v>
      </c>
      <c r="K149" s="97"/>
      <c r="L149" s="97"/>
      <c r="M149" s="97" t="s">
        <v>1284</v>
      </c>
      <c r="N149" s="97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ht="14.5">
      <c r="A150"/>
      <c r="B150" s="87">
        <v>5</v>
      </c>
      <c r="C150" s="97" t="s">
        <v>1498</v>
      </c>
      <c r="D150" s="97"/>
      <c r="E150" s="97"/>
      <c r="F150" s="97" t="s">
        <v>1284</v>
      </c>
      <c r="G150" s="97"/>
      <c r="H150"/>
      <c r="I150" s="87">
        <v>12</v>
      </c>
      <c r="J150" s="97" t="s">
        <v>1525</v>
      </c>
      <c r="K150" s="97"/>
      <c r="L150" s="97"/>
      <c r="M150" s="97" t="s">
        <v>1284</v>
      </c>
      <c r="N150" s="97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14.5">
      <c r="A151"/>
      <c r="B151" s="87">
        <v>6</v>
      </c>
      <c r="C151" s="97" t="s">
        <v>1499</v>
      </c>
      <c r="D151" s="97"/>
      <c r="E151" s="97"/>
      <c r="F151" s="97" t="s">
        <v>1284</v>
      </c>
      <c r="G151" s="97"/>
      <c r="H151"/>
      <c r="I151" s="87">
        <v>13</v>
      </c>
      <c r="J151" s="97" t="s">
        <v>1526</v>
      </c>
      <c r="K151" s="97"/>
      <c r="L151" s="97"/>
      <c r="M151" s="97" t="s">
        <v>1284</v>
      </c>
      <c r="N151" s="97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ht="14.5">
      <c r="A152"/>
      <c r="B152" s="87">
        <v>7</v>
      </c>
      <c r="C152" s="97" t="s">
        <v>1494</v>
      </c>
      <c r="D152" s="97"/>
      <c r="E152" s="97"/>
      <c r="F152" s="97" t="s">
        <v>1284</v>
      </c>
      <c r="G152" s="97"/>
      <c r="H152"/>
      <c r="I152" s="87">
        <v>14</v>
      </c>
      <c r="J152" s="97" t="s">
        <v>1500</v>
      </c>
      <c r="K152" s="97"/>
      <c r="L152" s="97"/>
      <c r="M152" s="97" t="s">
        <v>1284</v>
      </c>
      <c r="N152" s="97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ht="15.5">
      <c r="A155"/>
      <c r="B155" s="109" t="s">
        <v>1902</v>
      </c>
      <c r="C155" s="109"/>
      <c r="D155" s="109"/>
      <c r="E155" s="109"/>
      <c r="F155" s="109"/>
      <c r="G155" s="109"/>
      <c r="H155" s="110"/>
      <c r="I155" s="109"/>
      <c r="J155" s="109"/>
      <c r="K155" s="109"/>
      <c r="L155" s="109"/>
      <c r="M155" s="109"/>
      <c r="N155" s="109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ht="14.5">
      <c r="A156"/>
      <c r="B156" s="88" t="s">
        <v>1261</v>
      </c>
      <c r="C156" s="95" t="s">
        <v>1508</v>
      </c>
      <c r="D156" s="95"/>
      <c r="E156" s="95"/>
      <c r="F156" s="95" t="s">
        <v>1263</v>
      </c>
      <c r="G156" s="95"/>
      <c r="H156"/>
      <c r="I156" s="88" t="s">
        <v>1261</v>
      </c>
      <c r="J156" s="95" t="s">
        <v>1516</v>
      </c>
      <c r="K156" s="95"/>
      <c r="L156" s="95"/>
      <c r="M156" s="95" t="s">
        <v>1263</v>
      </c>
      <c r="N156" s="95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ht="14.5">
      <c r="A157"/>
      <c r="B157" s="87">
        <v>1</v>
      </c>
      <c r="C157" s="97" t="s">
        <v>1509</v>
      </c>
      <c r="D157" s="97"/>
      <c r="E157" s="97"/>
      <c r="F157" s="97" t="s">
        <v>1266</v>
      </c>
      <c r="G157" s="97"/>
      <c r="H157"/>
      <c r="I157" s="87">
        <v>8</v>
      </c>
      <c r="J157" s="97" t="s">
        <v>1517</v>
      </c>
      <c r="K157" s="97"/>
      <c r="L157" s="97"/>
      <c r="M157" s="97" t="s">
        <v>1266</v>
      </c>
      <c r="N157" s="9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4.5">
      <c r="A158"/>
      <c r="B158" s="87">
        <v>2</v>
      </c>
      <c r="C158" s="97" t="s">
        <v>1510</v>
      </c>
      <c r="D158" s="97"/>
      <c r="E158" s="97"/>
      <c r="F158" s="97" t="s">
        <v>1266</v>
      </c>
      <c r="G158" s="97"/>
      <c r="H158"/>
      <c r="I158" s="87">
        <v>9</v>
      </c>
      <c r="J158" s="97" t="s">
        <v>1518</v>
      </c>
      <c r="K158" s="97"/>
      <c r="L158" s="97"/>
      <c r="M158" s="97" t="s">
        <v>1266</v>
      </c>
      <c r="N158" s="97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4.5">
      <c r="A159"/>
      <c r="B159" s="87">
        <v>3</v>
      </c>
      <c r="C159" s="97" t="s">
        <v>1520</v>
      </c>
      <c r="D159" s="97"/>
      <c r="E159" s="97"/>
      <c r="F159" s="97" t="s">
        <v>1271</v>
      </c>
      <c r="G159" s="97"/>
      <c r="H159"/>
      <c r="I159" s="87">
        <v>10</v>
      </c>
      <c r="J159" s="97" t="s">
        <v>1511</v>
      </c>
      <c r="K159" s="97"/>
      <c r="L159" s="97"/>
      <c r="M159" s="97" t="s">
        <v>1271</v>
      </c>
      <c r="N159" s="97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4.5">
      <c r="A160"/>
      <c r="B160" s="87">
        <v>4</v>
      </c>
      <c r="C160" s="97" t="s">
        <v>1527</v>
      </c>
      <c r="D160" s="97"/>
      <c r="E160" s="97"/>
      <c r="F160" s="97" t="s">
        <v>1271</v>
      </c>
      <c r="G160" s="97"/>
      <c r="H160"/>
      <c r="I160" s="87">
        <v>11</v>
      </c>
      <c r="J160" s="97" t="s">
        <v>1522</v>
      </c>
      <c r="K160" s="97"/>
      <c r="L160" s="97"/>
      <c r="M160" s="97" t="s">
        <v>1271</v>
      </c>
      <c r="N160" s="97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ht="14.5">
      <c r="A161"/>
      <c r="B161" s="87">
        <v>5</v>
      </c>
      <c r="C161" s="97" t="s">
        <v>1528</v>
      </c>
      <c r="D161" s="97"/>
      <c r="E161" s="97"/>
      <c r="F161" s="97" t="s">
        <v>1271</v>
      </c>
      <c r="G161" s="97"/>
      <c r="H161"/>
      <c r="I161" s="87">
        <v>12</v>
      </c>
      <c r="J161" s="97" t="s">
        <v>1523</v>
      </c>
      <c r="K161" s="97"/>
      <c r="L161" s="97"/>
      <c r="M161" s="97" t="s">
        <v>1271</v>
      </c>
      <c r="N161" s="97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ht="14.5">
      <c r="A162"/>
      <c r="B162" s="87">
        <v>6</v>
      </c>
      <c r="C162" s="97" t="s">
        <v>1514</v>
      </c>
      <c r="D162" s="97"/>
      <c r="E162" s="97"/>
      <c r="F162" s="97" t="s">
        <v>1271</v>
      </c>
      <c r="G162" s="97"/>
      <c r="H162"/>
      <c r="I162" s="87">
        <v>13</v>
      </c>
      <c r="J162" s="97" t="s">
        <v>1513</v>
      </c>
      <c r="K162" s="97"/>
      <c r="L162" s="97"/>
      <c r="M162" s="97" t="s">
        <v>1271</v>
      </c>
      <c r="N162" s="97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ht="14.5">
      <c r="A163"/>
      <c r="B163" s="87">
        <v>7</v>
      </c>
      <c r="C163" s="97" t="s">
        <v>1529</v>
      </c>
      <c r="D163" s="97"/>
      <c r="E163" s="97"/>
      <c r="F163" s="97" t="s">
        <v>1271</v>
      </c>
      <c r="G163" s="97"/>
      <c r="H163"/>
      <c r="I163" s="87">
        <v>14</v>
      </c>
      <c r="J163" s="97" t="s">
        <v>1515</v>
      </c>
      <c r="K163" s="97"/>
      <c r="L163" s="97"/>
      <c r="M163" s="97" t="s">
        <v>1271</v>
      </c>
      <c r="N163" s="97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5.5">
      <c r="A166"/>
      <c r="B166" s="109" t="s">
        <v>1903</v>
      </c>
      <c r="C166" s="109"/>
      <c r="D166" s="109"/>
      <c r="E166" s="109"/>
      <c r="F166" s="109"/>
      <c r="G166" s="109"/>
      <c r="H166" s="110"/>
      <c r="I166" s="109"/>
      <c r="J166" s="109"/>
      <c r="K166" s="109"/>
      <c r="L166" s="109"/>
      <c r="M166" s="109"/>
      <c r="N166" s="109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ht="14.5">
      <c r="A167"/>
      <c r="B167" s="88" t="s">
        <v>1261</v>
      </c>
      <c r="C167" s="95" t="s">
        <v>1508</v>
      </c>
      <c r="D167" s="95"/>
      <c r="E167" s="95"/>
      <c r="F167" s="95" t="s">
        <v>1263</v>
      </c>
      <c r="G167" s="95"/>
      <c r="H167"/>
      <c r="I167" s="88" t="s">
        <v>1261</v>
      </c>
      <c r="J167" s="95" t="s">
        <v>1516</v>
      </c>
      <c r="K167" s="95"/>
      <c r="L167" s="95"/>
      <c r="M167" s="95" t="s">
        <v>1263</v>
      </c>
      <c r="N167" s="95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14.5">
      <c r="A168"/>
      <c r="B168" s="87">
        <v>1</v>
      </c>
      <c r="C168" s="97" t="s">
        <v>1530</v>
      </c>
      <c r="D168" s="97"/>
      <c r="E168" s="97"/>
      <c r="F168" s="97" t="s">
        <v>1266</v>
      </c>
      <c r="G168" s="97"/>
      <c r="H168"/>
      <c r="I168" s="87">
        <v>8</v>
      </c>
      <c r="J168" s="97" t="s">
        <v>1398</v>
      </c>
      <c r="K168" s="97"/>
      <c r="L168" s="97"/>
      <c r="M168" s="97" t="s">
        <v>1266</v>
      </c>
      <c r="N168" s="97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ht="14.5">
      <c r="A169"/>
      <c r="B169" s="87">
        <v>2</v>
      </c>
      <c r="C169" s="97" t="s">
        <v>1399</v>
      </c>
      <c r="D169" s="97"/>
      <c r="E169" s="97"/>
      <c r="F169" s="97" t="s">
        <v>1266</v>
      </c>
      <c r="G169" s="97"/>
      <c r="H169"/>
      <c r="I169" s="87">
        <v>9</v>
      </c>
      <c r="J169" s="97" t="s">
        <v>1403</v>
      </c>
      <c r="K169" s="97"/>
      <c r="L169" s="97"/>
      <c r="M169" s="97" t="s">
        <v>1271</v>
      </c>
      <c r="N169" s="97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14.5">
      <c r="A170"/>
      <c r="B170" s="87">
        <v>3</v>
      </c>
      <c r="C170" s="97" t="s">
        <v>1404</v>
      </c>
      <c r="D170" s="97"/>
      <c r="E170" s="97"/>
      <c r="F170" s="97" t="s">
        <v>1271</v>
      </c>
      <c r="G170" s="97"/>
      <c r="H170"/>
      <c r="I170" s="87">
        <v>10</v>
      </c>
      <c r="J170" s="97" t="s">
        <v>1402</v>
      </c>
      <c r="K170" s="97"/>
      <c r="L170" s="97"/>
      <c r="M170" s="97" t="s">
        <v>1271</v>
      </c>
      <c r="N170" s="97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ht="14.5">
      <c r="A171"/>
      <c r="B171" s="87">
        <v>4</v>
      </c>
      <c r="C171" s="97" t="s">
        <v>1401</v>
      </c>
      <c r="D171" s="97"/>
      <c r="E171" s="97"/>
      <c r="F171" s="97" t="s">
        <v>1271</v>
      </c>
      <c r="G171" s="97"/>
      <c r="H171"/>
      <c r="I171" s="87">
        <v>11</v>
      </c>
      <c r="J171" s="97" t="s">
        <v>1400</v>
      </c>
      <c r="K171" s="97"/>
      <c r="L171" s="97"/>
      <c r="M171" s="97" t="s">
        <v>1271</v>
      </c>
      <c r="N171" s="97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14.5">
      <c r="A172"/>
      <c r="B172" s="87">
        <v>5</v>
      </c>
      <c r="C172" s="97" t="s">
        <v>1405</v>
      </c>
      <c r="D172" s="97"/>
      <c r="E172" s="97"/>
      <c r="F172" s="97" t="s">
        <v>1284</v>
      </c>
      <c r="G172" s="97"/>
      <c r="H172"/>
      <c r="I172" s="87">
        <v>12</v>
      </c>
      <c r="J172" s="97" t="s">
        <v>1532</v>
      </c>
      <c r="K172" s="97"/>
      <c r="L172" s="97"/>
      <c r="M172" s="97" t="s">
        <v>1284</v>
      </c>
      <c r="N172" s="97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ht="14.5">
      <c r="A173"/>
      <c r="B173" s="87">
        <v>6</v>
      </c>
      <c r="C173" s="97" t="s">
        <v>1407</v>
      </c>
      <c r="D173" s="97"/>
      <c r="E173" s="97"/>
      <c r="F173" s="97" t="s">
        <v>1284</v>
      </c>
      <c r="G173" s="97"/>
      <c r="H173"/>
      <c r="I173" s="87">
        <v>13</v>
      </c>
      <c r="J173" s="97" t="s">
        <v>1533</v>
      </c>
      <c r="K173" s="97"/>
      <c r="L173" s="97"/>
      <c r="M173" s="97" t="s">
        <v>1284</v>
      </c>
      <c r="N173" s="97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14.5">
      <c r="A174"/>
      <c r="B174" s="87">
        <v>7</v>
      </c>
      <c r="C174" s="97" t="s">
        <v>1531</v>
      </c>
      <c r="D174" s="97"/>
      <c r="E174" s="97"/>
      <c r="F174" s="97" t="s">
        <v>1284</v>
      </c>
      <c r="G174" s="97"/>
      <c r="H174"/>
      <c r="I174" s="87">
        <v>14</v>
      </c>
      <c r="J174" s="97" t="s">
        <v>1406</v>
      </c>
      <c r="K174" s="97"/>
      <c r="L174" s="97"/>
      <c r="M174" s="97" t="s">
        <v>1284</v>
      </c>
      <c r="N174" s="97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ht="15.5">
      <c r="A177"/>
      <c r="B177" s="109" t="s">
        <v>1904</v>
      </c>
      <c r="C177" s="109"/>
      <c r="D177" s="109"/>
      <c r="E177" s="109"/>
      <c r="F177" s="109"/>
      <c r="G177" s="109"/>
      <c r="H177" s="110"/>
      <c r="I177" s="109"/>
      <c r="J177" s="109"/>
      <c r="K177" s="109"/>
      <c r="L177" s="109"/>
      <c r="M177" s="109"/>
      <c r="N177" s="109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ht="14.5">
      <c r="A178"/>
      <c r="B178" s="88" t="s">
        <v>1261</v>
      </c>
      <c r="C178" s="95" t="s">
        <v>1508</v>
      </c>
      <c r="D178" s="95"/>
      <c r="E178" s="95"/>
      <c r="F178" s="95" t="s">
        <v>1263</v>
      </c>
      <c r="G178" s="95"/>
      <c r="H178"/>
      <c r="I178" s="88" t="s">
        <v>1261</v>
      </c>
      <c r="J178" s="95" t="s">
        <v>1516</v>
      </c>
      <c r="K178" s="95"/>
      <c r="L178" s="95"/>
      <c r="M178" s="95" t="s">
        <v>1263</v>
      </c>
      <c r="N178" s="95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ht="14.5">
      <c r="A179"/>
      <c r="B179" s="87">
        <v>1</v>
      </c>
      <c r="C179" s="97" t="s">
        <v>1534</v>
      </c>
      <c r="D179" s="97"/>
      <c r="E179" s="97"/>
      <c r="F179" s="97" t="s">
        <v>1266</v>
      </c>
      <c r="G179" s="97"/>
      <c r="H179"/>
      <c r="I179" s="87">
        <v>8</v>
      </c>
      <c r="J179" s="97" t="s">
        <v>1541</v>
      </c>
      <c r="K179" s="97"/>
      <c r="L179" s="97"/>
      <c r="M179" s="97" t="s">
        <v>1266</v>
      </c>
      <c r="N179" s="97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ht="14.5">
      <c r="A180"/>
      <c r="B180" s="87">
        <v>2</v>
      </c>
      <c r="C180" s="97" t="s">
        <v>1535</v>
      </c>
      <c r="D180" s="97"/>
      <c r="E180" s="97"/>
      <c r="F180" s="97" t="s">
        <v>1266</v>
      </c>
      <c r="G180" s="97"/>
      <c r="H180"/>
      <c r="I180" s="87">
        <v>9</v>
      </c>
      <c r="J180" s="97" t="s">
        <v>1542</v>
      </c>
      <c r="K180" s="97"/>
      <c r="L180" s="97"/>
      <c r="M180" s="97" t="s">
        <v>1266</v>
      </c>
      <c r="N180" s="97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ht="14.5">
      <c r="A181"/>
      <c r="B181" s="87">
        <v>3</v>
      </c>
      <c r="C181" s="97" t="s">
        <v>1536</v>
      </c>
      <c r="D181" s="97"/>
      <c r="E181" s="97"/>
      <c r="F181" s="97" t="s">
        <v>1266</v>
      </c>
      <c r="G181" s="97"/>
      <c r="H181"/>
      <c r="I181" s="87">
        <v>10</v>
      </c>
      <c r="J181" s="97" t="s">
        <v>1543</v>
      </c>
      <c r="K181" s="97"/>
      <c r="L181" s="97"/>
      <c r="M181" s="97" t="s">
        <v>1271</v>
      </c>
      <c r="N181" s="97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ht="14.5">
      <c r="A182"/>
      <c r="B182" s="87">
        <v>4</v>
      </c>
      <c r="C182" s="97" t="s">
        <v>1537</v>
      </c>
      <c r="D182" s="97"/>
      <c r="E182" s="97"/>
      <c r="F182" s="97" t="s">
        <v>1271</v>
      </c>
      <c r="G182" s="97"/>
      <c r="H182"/>
      <c r="I182" s="87">
        <v>11</v>
      </c>
      <c r="J182" s="97" t="s">
        <v>1544</v>
      </c>
      <c r="K182" s="97"/>
      <c r="L182" s="97"/>
      <c r="M182" s="97" t="s">
        <v>1271</v>
      </c>
      <c r="N182" s="97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ht="14.5">
      <c r="A183"/>
      <c r="B183" s="87">
        <v>5</v>
      </c>
      <c r="C183" s="97" t="s">
        <v>1538</v>
      </c>
      <c r="D183" s="97"/>
      <c r="E183" s="97"/>
      <c r="F183" s="97" t="s">
        <v>1271</v>
      </c>
      <c r="G183" s="97"/>
      <c r="H183"/>
      <c r="I183" s="87">
        <v>12</v>
      </c>
      <c r="J183" s="97" t="s">
        <v>1545</v>
      </c>
      <c r="K183" s="97"/>
      <c r="L183" s="97"/>
      <c r="M183" s="97" t="s">
        <v>1271</v>
      </c>
      <c r="N183" s="97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ht="14.5">
      <c r="A184"/>
      <c r="B184" s="87">
        <v>6</v>
      </c>
      <c r="C184" s="97" t="s">
        <v>1539</v>
      </c>
      <c r="D184" s="97"/>
      <c r="E184" s="97"/>
      <c r="F184" s="97" t="s">
        <v>1284</v>
      </c>
      <c r="G184" s="97"/>
      <c r="H184"/>
      <c r="I184" s="87">
        <v>13</v>
      </c>
      <c r="J184" s="97" t="s">
        <v>1546</v>
      </c>
      <c r="K184" s="97"/>
      <c r="L184" s="97"/>
      <c r="M184" s="97" t="s">
        <v>1284</v>
      </c>
      <c r="N184" s="97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4.5">
      <c r="A185"/>
      <c r="B185" s="87">
        <v>7</v>
      </c>
      <c r="C185" s="97" t="s">
        <v>1540</v>
      </c>
      <c r="D185" s="97"/>
      <c r="E185" s="97"/>
      <c r="F185" s="97" t="s">
        <v>1284</v>
      </c>
      <c r="G185" s="97"/>
      <c r="H185"/>
      <c r="I185" s="87">
        <v>14</v>
      </c>
      <c r="J185" s="97" t="s">
        <v>1547</v>
      </c>
      <c r="K185" s="97"/>
      <c r="L185" s="97"/>
      <c r="M185" s="97" t="s">
        <v>1284</v>
      </c>
      <c r="N185" s="97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1:26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1:26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1:26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spans="1:26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spans="1:26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1:26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1:26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1:26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spans="1:26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1:26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1:26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spans="1:26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1:26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1:26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1:26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1:26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1:26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1:26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1:26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1:26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1:26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166">
    <mergeCell ref="J183:L183"/>
    <mergeCell ref="M183:N183"/>
    <mergeCell ref="J184:L184"/>
    <mergeCell ref="M184:N184"/>
    <mergeCell ref="J185:L185"/>
    <mergeCell ref="M185:N185"/>
    <mergeCell ref="J180:L180"/>
    <mergeCell ref="M180:N180"/>
    <mergeCell ref="J181:L181"/>
    <mergeCell ref="M181:N181"/>
    <mergeCell ref="J182:L182"/>
    <mergeCell ref="M182:N182"/>
    <mergeCell ref="C183:E183"/>
    <mergeCell ref="F183:G183"/>
    <mergeCell ref="C184:E184"/>
    <mergeCell ref="F184:G184"/>
    <mergeCell ref="C185:E185"/>
    <mergeCell ref="F185:G185"/>
    <mergeCell ref="C180:E180"/>
    <mergeCell ref="F180:G180"/>
    <mergeCell ref="C181:E181"/>
    <mergeCell ref="F181:G181"/>
    <mergeCell ref="C182:E182"/>
    <mergeCell ref="F182:G182"/>
    <mergeCell ref="B177:N177"/>
    <mergeCell ref="C178:E178"/>
    <mergeCell ref="F178:G178"/>
    <mergeCell ref="C179:E179"/>
    <mergeCell ref="F179:G179"/>
    <mergeCell ref="J178:L178"/>
    <mergeCell ref="M178:N178"/>
    <mergeCell ref="J179:L179"/>
    <mergeCell ref="M179:N179"/>
    <mergeCell ref="J172:L172"/>
    <mergeCell ref="M172:N172"/>
    <mergeCell ref="J173:L173"/>
    <mergeCell ref="M173:N173"/>
    <mergeCell ref="J174:L174"/>
    <mergeCell ref="M174:N174"/>
    <mergeCell ref="J169:L169"/>
    <mergeCell ref="M169:N169"/>
    <mergeCell ref="J170:L170"/>
    <mergeCell ref="M170:N170"/>
    <mergeCell ref="J171:L171"/>
    <mergeCell ref="M171:N171"/>
    <mergeCell ref="C172:E172"/>
    <mergeCell ref="F172:G172"/>
    <mergeCell ref="C173:E173"/>
    <mergeCell ref="F173:G173"/>
    <mergeCell ref="C174:E174"/>
    <mergeCell ref="F174:G174"/>
    <mergeCell ref="C169:E169"/>
    <mergeCell ref="F169:G169"/>
    <mergeCell ref="C170:E170"/>
    <mergeCell ref="F170:G170"/>
    <mergeCell ref="C171:E171"/>
    <mergeCell ref="F171:G171"/>
    <mergeCell ref="B166:N166"/>
    <mergeCell ref="C167:E167"/>
    <mergeCell ref="F167:G167"/>
    <mergeCell ref="C168:E168"/>
    <mergeCell ref="F168:G168"/>
    <mergeCell ref="J167:L167"/>
    <mergeCell ref="M167:N167"/>
    <mergeCell ref="J168:L168"/>
    <mergeCell ref="M168:N168"/>
    <mergeCell ref="J161:L161"/>
    <mergeCell ref="M161:N161"/>
    <mergeCell ref="J162:L162"/>
    <mergeCell ref="M162:N162"/>
    <mergeCell ref="J163:L163"/>
    <mergeCell ref="M163:N163"/>
    <mergeCell ref="J158:L158"/>
    <mergeCell ref="M158:N158"/>
    <mergeCell ref="J159:L159"/>
    <mergeCell ref="M159:N159"/>
    <mergeCell ref="J160:L160"/>
    <mergeCell ref="M160:N160"/>
    <mergeCell ref="C161:E161"/>
    <mergeCell ref="F161:G161"/>
    <mergeCell ref="C162:E162"/>
    <mergeCell ref="F162:G162"/>
    <mergeCell ref="C163:E163"/>
    <mergeCell ref="F163:G163"/>
    <mergeCell ref="C158:E158"/>
    <mergeCell ref="F158:G158"/>
    <mergeCell ref="C159:E159"/>
    <mergeCell ref="F159:G159"/>
    <mergeCell ref="C160:E160"/>
    <mergeCell ref="F160:G160"/>
    <mergeCell ref="B155:N155"/>
    <mergeCell ref="C156:E156"/>
    <mergeCell ref="F156:G156"/>
    <mergeCell ref="C157:E157"/>
    <mergeCell ref="F157:G157"/>
    <mergeCell ref="J156:L156"/>
    <mergeCell ref="M156:N156"/>
    <mergeCell ref="J157:L157"/>
    <mergeCell ref="M157:N157"/>
    <mergeCell ref="J150:L150"/>
    <mergeCell ref="M150:N150"/>
    <mergeCell ref="J151:L151"/>
    <mergeCell ref="M151:N151"/>
    <mergeCell ref="J152:L152"/>
    <mergeCell ref="M152:N152"/>
    <mergeCell ref="J147:L147"/>
    <mergeCell ref="M147:N147"/>
    <mergeCell ref="J148:L148"/>
    <mergeCell ref="M148:N148"/>
    <mergeCell ref="J149:L149"/>
    <mergeCell ref="M149:N149"/>
    <mergeCell ref="C150:E150"/>
    <mergeCell ref="F150:G150"/>
    <mergeCell ref="C151:E151"/>
    <mergeCell ref="F151:G151"/>
    <mergeCell ref="C152:E152"/>
    <mergeCell ref="F152:G152"/>
    <mergeCell ref="C147:E147"/>
    <mergeCell ref="F147:G147"/>
    <mergeCell ref="C148:E148"/>
    <mergeCell ref="F148:G148"/>
    <mergeCell ref="C149:E149"/>
    <mergeCell ref="F149:G149"/>
    <mergeCell ref="B144:N144"/>
    <mergeCell ref="C145:E145"/>
    <mergeCell ref="F145:G145"/>
    <mergeCell ref="C146:E146"/>
    <mergeCell ref="F146:G146"/>
    <mergeCell ref="J145:L145"/>
    <mergeCell ref="M145:N145"/>
    <mergeCell ref="J146:L146"/>
    <mergeCell ref="M146:N146"/>
    <mergeCell ref="J139:L139"/>
    <mergeCell ref="M139:N139"/>
    <mergeCell ref="J140:L140"/>
    <mergeCell ref="M140:N140"/>
    <mergeCell ref="J141:L141"/>
    <mergeCell ref="M141:N141"/>
    <mergeCell ref="J136:L136"/>
    <mergeCell ref="M136:N136"/>
    <mergeCell ref="J137:L137"/>
    <mergeCell ref="M137:N137"/>
    <mergeCell ref="J138:L138"/>
    <mergeCell ref="M138:N138"/>
    <mergeCell ref="C139:E139"/>
    <mergeCell ref="F139:G139"/>
    <mergeCell ref="C140:E140"/>
    <mergeCell ref="F140:G140"/>
    <mergeCell ref="C141:E141"/>
    <mergeCell ref="F141:G141"/>
    <mergeCell ref="C136:E136"/>
    <mergeCell ref="F136:G136"/>
    <mergeCell ref="C137:E137"/>
    <mergeCell ref="F137:G137"/>
    <mergeCell ref="C138:E138"/>
    <mergeCell ref="F138:G138"/>
    <mergeCell ref="A1:E1"/>
    <mergeCell ref="B133:N133"/>
    <mergeCell ref="C134:E134"/>
    <mergeCell ref="F134:G134"/>
    <mergeCell ref="C135:E135"/>
    <mergeCell ref="F135:G135"/>
    <mergeCell ref="J134:L134"/>
    <mergeCell ref="M134:N134"/>
    <mergeCell ref="J135:L135"/>
    <mergeCell ref="M135:N1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FBE5-7C94-497A-B239-AFCED5F171C7}">
  <dimension ref="A1:N800"/>
  <sheetViews>
    <sheetView rightToLeft="1" workbookViewId="0">
      <pane ySplit="3" topLeftCell="A163" activePane="bottomLeft" state="frozen"/>
      <selection pane="bottomLeft" activeCell="F156" sqref="C156:G161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8.08203125" style="44" bestFit="1" customWidth="1"/>
    <col min="5" max="5" width="24.25" style="44" bestFit="1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534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22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10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833</v>
      </c>
      <c r="C6" s="43">
        <v>1</v>
      </c>
      <c r="D6" s="43" t="s">
        <v>370</v>
      </c>
      <c r="E6" s="43" t="s">
        <v>115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833</v>
      </c>
      <c r="C7" s="43">
        <v>2</v>
      </c>
      <c r="D7" s="43" t="s">
        <v>370</v>
      </c>
      <c r="E7" s="43" t="s">
        <v>93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3</v>
      </c>
      <c r="D8" s="43" t="s">
        <v>370</v>
      </c>
      <c r="E8" s="43" t="s">
        <v>72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834</v>
      </c>
      <c r="C9" s="43">
        <v>1</v>
      </c>
      <c r="D9" s="43" t="s">
        <v>369</v>
      </c>
      <c r="E9" s="43" t="s">
        <v>12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834</v>
      </c>
      <c r="C10" s="43">
        <v>2</v>
      </c>
      <c r="D10" s="43" t="s">
        <v>370</v>
      </c>
      <c r="E10" s="43" t="s">
        <v>94</v>
      </c>
      <c r="G10"/>
      <c r="H10"/>
      <c r="I10"/>
      <c r="J10"/>
      <c r="K10"/>
      <c r="L10"/>
      <c r="M10"/>
    </row>
    <row r="11" spans="1:13" ht="14" customHeight="1">
      <c r="A11" s="42">
        <v>2</v>
      </c>
      <c r="B11" s="43" t="s">
        <v>832</v>
      </c>
      <c r="C11" s="43">
        <v>1</v>
      </c>
      <c r="D11" s="43" t="s">
        <v>370</v>
      </c>
      <c r="E11" s="43" t="s">
        <v>67</v>
      </c>
      <c r="G11"/>
      <c r="H11"/>
      <c r="I11"/>
      <c r="J11"/>
      <c r="K11"/>
      <c r="L11"/>
      <c r="M11"/>
    </row>
    <row r="12" spans="1:13" ht="14" customHeight="1">
      <c r="A12" s="42">
        <v>2</v>
      </c>
      <c r="B12" s="43" t="s">
        <v>832</v>
      </c>
      <c r="C12" s="43">
        <v>2</v>
      </c>
      <c r="D12" s="43" t="s">
        <v>370</v>
      </c>
      <c r="E12" s="43" t="s">
        <v>56</v>
      </c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832</v>
      </c>
      <c r="C13" s="43">
        <v>3</v>
      </c>
      <c r="D13" s="43" t="s">
        <v>370</v>
      </c>
      <c r="E13" s="43" t="s">
        <v>380</v>
      </c>
      <c r="G13"/>
      <c r="H13"/>
      <c r="I13"/>
      <c r="J13"/>
      <c r="K13"/>
      <c r="L13"/>
      <c r="M13"/>
    </row>
    <row r="14" spans="1:13" ht="14" customHeight="1">
      <c r="A14" s="42">
        <v>2</v>
      </c>
      <c r="B14" s="43" t="s">
        <v>833</v>
      </c>
      <c r="C14" s="43">
        <v>1</v>
      </c>
      <c r="D14" s="43" t="s">
        <v>369</v>
      </c>
      <c r="E14" s="43" t="s">
        <v>19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833</v>
      </c>
      <c r="C15" s="43">
        <v>2</v>
      </c>
      <c r="D15" s="43" t="s">
        <v>370</v>
      </c>
      <c r="E15" s="43" t="s">
        <v>95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834</v>
      </c>
      <c r="C16" s="43">
        <v>1</v>
      </c>
      <c r="D16" s="43" t="s">
        <v>369</v>
      </c>
      <c r="E16" s="43" t="s">
        <v>25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834</v>
      </c>
      <c r="C17" s="43">
        <v>2</v>
      </c>
      <c r="D17" s="43" t="s">
        <v>369</v>
      </c>
      <c r="E17" s="43" t="s">
        <v>7</v>
      </c>
      <c r="G17"/>
      <c r="H17"/>
      <c r="I17"/>
      <c r="J17"/>
      <c r="K17"/>
      <c r="L17"/>
      <c r="M17"/>
    </row>
    <row r="18" spans="1:13" ht="14" customHeight="1">
      <c r="A18" s="42">
        <v>3</v>
      </c>
      <c r="B18" s="43" t="s">
        <v>832</v>
      </c>
      <c r="C18" s="43">
        <v>1</v>
      </c>
      <c r="D18" s="43" t="s">
        <v>369</v>
      </c>
      <c r="E18" s="43" t="s">
        <v>17</v>
      </c>
      <c r="G18"/>
      <c r="H18"/>
      <c r="I18"/>
      <c r="J18"/>
      <c r="K18"/>
      <c r="L18"/>
      <c r="M18"/>
    </row>
    <row r="19" spans="1:13" ht="14" customHeight="1">
      <c r="A19" s="42">
        <v>3</v>
      </c>
      <c r="B19" s="43" t="s">
        <v>832</v>
      </c>
      <c r="C19" s="43">
        <v>2</v>
      </c>
      <c r="D19" s="43" t="s">
        <v>369</v>
      </c>
      <c r="E19" s="43" t="s">
        <v>378</v>
      </c>
      <c r="G19"/>
      <c r="H19"/>
      <c r="I19"/>
      <c r="J19"/>
      <c r="K19"/>
      <c r="L19"/>
      <c r="M19"/>
    </row>
    <row r="20" spans="1:13" ht="14" customHeight="1">
      <c r="A20" s="42">
        <v>3</v>
      </c>
      <c r="B20" s="43" t="s">
        <v>833</v>
      </c>
      <c r="C20" s="43">
        <v>1</v>
      </c>
      <c r="D20" s="43" t="s">
        <v>369</v>
      </c>
      <c r="E20" s="43" t="s">
        <v>15</v>
      </c>
      <c r="G20"/>
      <c r="H20"/>
      <c r="I20"/>
      <c r="J20"/>
      <c r="K20"/>
      <c r="L20"/>
      <c r="M20"/>
    </row>
    <row r="21" spans="1:13" ht="14" customHeight="1">
      <c r="A21" s="42">
        <v>3</v>
      </c>
      <c r="B21" s="43" t="s">
        <v>833</v>
      </c>
      <c r="C21" s="43">
        <v>2</v>
      </c>
      <c r="D21" s="43" t="s">
        <v>370</v>
      </c>
      <c r="E21" s="43" t="s">
        <v>46</v>
      </c>
      <c r="G21"/>
      <c r="H21"/>
      <c r="I21"/>
      <c r="J21"/>
      <c r="K21"/>
      <c r="L21"/>
      <c r="M21"/>
    </row>
    <row r="22" spans="1:13" ht="14" customHeight="1">
      <c r="A22" s="42">
        <v>3</v>
      </c>
      <c r="B22" s="43" t="s">
        <v>834</v>
      </c>
      <c r="C22" s="43">
        <v>1</v>
      </c>
      <c r="D22" s="43" t="s">
        <v>370</v>
      </c>
      <c r="E22" s="43" t="s">
        <v>89</v>
      </c>
      <c r="G22"/>
      <c r="H22"/>
      <c r="I22"/>
      <c r="J22"/>
      <c r="K22"/>
      <c r="L22"/>
      <c r="M22"/>
    </row>
    <row r="23" spans="1:13" ht="14" customHeight="1">
      <c r="A23" s="42">
        <v>3</v>
      </c>
      <c r="B23" s="43" t="s">
        <v>834</v>
      </c>
      <c r="C23" s="43">
        <v>2</v>
      </c>
      <c r="D23" s="43" t="s">
        <v>370</v>
      </c>
      <c r="E23" s="43" t="s">
        <v>391</v>
      </c>
      <c r="G23"/>
      <c r="H23"/>
      <c r="I23"/>
      <c r="J23"/>
      <c r="K23"/>
      <c r="L23"/>
      <c r="M23"/>
    </row>
    <row r="24" spans="1:13" ht="14" customHeight="1">
      <c r="A24" s="42">
        <v>3</v>
      </c>
      <c r="B24" s="43" t="s">
        <v>834</v>
      </c>
      <c r="C24" s="43">
        <v>3</v>
      </c>
      <c r="D24" s="43" t="s">
        <v>370</v>
      </c>
      <c r="E24" s="43" t="s">
        <v>392</v>
      </c>
      <c r="G24"/>
      <c r="H24"/>
      <c r="I24"/>
      <c r="J24"/>
      <c r="K24"/>
      <c r="L24"/>
      <c r="M24"/>
    </row>
    <row r="25" spans="1:13" ht="14" customHeight="1">
      <c r="A25" s="42">
        <v>4</v>
      </c>
      <c r="B25" s="43" t="s">
        <v>832</v>
      </c>
      <c r="C25" s="43">
        <v>1</v>
      </c>
      <c r="D25" s="43" t="s">
        <v>369</v>
      </c>
      <c r="E25" s="43" t="s">
        <v>20</v>
      </c>
      <c r="G25"/>
      <c r="H25"/>
      <c r="I25"/>
      <c r="J25"/>
      <c r="K25"/>
      <c r="L25"/>
      <c r="M25"/>
    </row>
    <row r="26" spans="1:13" ht="14" customHeight="1">
      <c r="A26" s="42">
        <v>4</v>
      </c>
      <c r="B26" s="43" t="s">
        <v>832</v>
      </c>
      <c r="C26" s="43">
        <v>2</v>
      </c>
      <c r="D26" s="43" t="s">
        <v>370</v>
      </c>
      <c r="E26" s="43" t="s">
        <v>401</v>
      </c>
      <c r="G26"/>
      <c r="H26"/>
      <c r="I26"/>
      <c r="J26"/>
      <c r="K26"/>
      <c r="L26"/>
      <c r="M26"/>
    </row>
    <row r="27" spans="1:13" ht="14" customHeight="1">
      <c r="A27" s="42">
        <v>4</v>
      </c>
      <c r="B27" s="43" t="s">
        <v>833</v>
      </c>
      <c r="C27" s="43">
        <v>1</v>
      </c>
      <c r="D27" s="43" t="s">
        <v>370</v>
      </c>
      <c r="E27" s="43" t="s">
        <v>68</v>
      </c>
      <c r="G27"/>
      <c r="H27"/>
      <c r="I27"/>
      <c r="J27"/>
      <c r="K27"/>
      <c r="L27"/>
      <c r="M27"/>
    </row>
    <row r="28" spans="1:13" ht="14" customHeight="1">
      <c r="A28" s="42">
        <v>4</v>
      </c>
      <c r="B28" s="43" t="s">
        <v>833</v>
      </c>
      <c r="C28" s="43">
        <v>2</v>
      </c>
      <c r="D28" s="43" t="s">
        <v>370</v>
      </c>
      <c r="E28" s="43" t="s">
        <v>400</v>
      </c>
      <c r="G28"/>
      <c r="H28"/>
      <c r="I28"/>
      <c r="J28"/>
      <c r="K28"/>
      <c r="L28"/>
      <c r="M28"/>
    </row>
    <row r="29" spans="1:13" ht="14" customHeight="1">
      <c r="A29" s="42">
        <v>4</v>
      </c>
      <c r="B29" s="43" t="s">
        <v>834</v>
      </c>
      <c r="C29" s="43">
        <v>1</v>
      </c>
      <c r="D29" s="43" t="s">
        <v>369</v>
      </c>
      <c r="E29" s="43" t="s">
        <v>388</v>
      </c>
      <c r="G29"/>
      <c r="H29"/>
      <c r="I29"/>
      <c r="J29"/>
      <c r="K29"/>
      <c r="L29"/>
      <c r="M29"/>
    </row>
    <row r="30" spans="1:13" ht="14" customHeight="1">
      <c r="A30" s="42">
        <v>4</v>
      </c>
      <c r="B30" s="43" t="s">
        <v>834</v>
      </c>
      <c r="C30" s="43">
        <v>2</v>
      </c>
      <c r="D30" s="43" t="s">
        <v>369</v>
      </c>
      <c r="E30" s="43" t="s">
        <v>389</v>
      </c>
      <c r="G30"/>
      <c r="H30"/>
      <c r="I30"/>
      <c r="J30"/>
      <c r="K30"/>
      <c r="L30"/>
      <c r="M30"/>
    </row>
    <row r="31" spans="1:13" ht="14" customHeight="1">
      <c r="A31" s="42">
        <v>4</v>
      </c>
      <c r="B31" s="43" t="s">
        <v>834</v>
      </c>
      <c r="C31" s="43">
        <v>3</v>
      </c>
      <c r="D31" s="43" t="s">
        <v>370</v>
      </c>
      <c r="E31" s="43" t="s">
        <v>422</v>
      </c>
      <c r="G31"/>
      <c r="H31"/>
      <c r="I31"/>
      <c r="J31"/>
      <c r="K31"/>
      <c r="L31"/>
      <c r="M31"/>
    </row>
    <row r="32" spans="1:13" ht="14" customHeight="1">
      <c r="A32" s="42">
        <v>5</v>
      </c>
      <c r="B32" s="43" t="s">
        <v>832</v>
      </c>
      <c r="C32" s="43">
        <v>1</v>
      </c>
      <c r="D32" s="43" t="s">
        <v>369</v>
      </c>
      <c r="E32" s="43" t="s">
        <v>18</v>
      </c>
      <c r="G32"/>
      <c r="H32"/>
      <c r="I32"/>
      <c r="J32"/>
      <c r="K32"/>
      <c r="L32"/>
      <c r="M32"/>
    </row>
    <row r="33" spans="1:13" ht="14" customHeight="1">
      <c r="A33" s="42">
        <v>5</v>
      </c>
      <c r="B33" s="43" t="s">
        <v>832</v>
      </c>
      <c r="C33" s="43">
        <v>2</v>
      </c>
      <c r="D33" s="43" t="s">
        <v>369</v>
      </c>
      <c r="E33" s="43" t="s">
        <v>399</v>
      </c>
      <c r="G33"/>
      <c r="H33"/>
      <c r="I33"/>
      <c r="J33"/>
      <c r="K33"/>
      <c r="L33"/>
      <c r="M33"/>
    </row>
    <row r="34" spans="1:13" ht="14" customHeight="1">
      <c r="A34" s="42">
        <v>5</v>
      </c>
      <c r="B34" s="43" t="s">
        <v>832</v>
      </c>
      <c r="C34" s="43">
        <v>3</v>
      </c>
      <c r="D34" s="43" t="s">
        <v>370</v>
      </c>
      <c r="E34" s="43" t="s">
        <v>424</v>
      </c>
      <c r="G34"/>
      <c r="H34"/>
      <c r="I34"/>
      <c r="J34"/>
      <c r="K34"/>
      <c r="L34"/>
      <c r="M34"/>
    </row>
    <row r="35" spans="1:13" ht="14" customHeight="1">
      <c r="A35" s="42">
        <v>5</v>
      </c>
      <c r="B35" s="43" t="s">
        <v>833</v>
      </c>
      <c r="C35" s="43">
        <v>1</v>
      </c>
      <c r="D35" s="43" t="s">
        <v>370</v>
      </c>
      <c r="E35" s="43" t="s">
        <v>409</v>
      </c>
      <c r="G35"/>
      <c r="H35"/>
      <c r="I35"/>
      <c r="J35"/>
      <c r="K35"/>
      <c r="L35"/>
      <c r="M35"/>
    </row>
    <row r="36" spans="1:13" ht="14" customHeight="1">
      <c r="A36" s="42">
        <v>5</v>
      </c>
      <c r="B36" s="43" t="s">
        <v>833</v>
      </c>
      <c r="C36" s="43">
        <v>2</v>
      </c>
      <c r="D36" s="43" t="s">
        <v>370</v>
      </c>
      <c r="E36" s="43" t="s">
        <v>103</v>
      </c>
      <c r="G36"/>
      <c r="H36"/>
      <c r="I36"/>
      <c r="J36"/>
      <c r="K36"/>
      <c r="L36"/>
      <c r="M36"/>
    </row>
    <row r="37" spans="1:13" ht="14" customHeight="1">
      <c r="A37" s="42">
        <v>5</v>
      </c>
      <c r="B37" s="43" t="s">
        <v>834</v>
      </c>
      <c r="C37" s="43">
        <v>1</v>
      </c>
      <c r="D37" s="43" t="s">
        <v>369</v>
      </c>
      <c r="E37" s="43" t="s">
        <v>398</v>
      </c>
      <c r="G37"/>
      <c r="H37"/>
      <c r="I37"/>
      <c r="J37"/>
      <c r="K37"/>
      <c r="L37"/>
      <c r="M37"/>
    </row>
    <row r="38" spans="1:13" ht="14" customHeight="1">
      <c r="A38" s="42">
        <v>5</v>
      </c>
      <c r="B38" s="43" t="s">
        <v>834</v>
      </c>
      <c r="C38" s="43">
        <v>2</v>
      </c>
      <c r="D38" s="43" t="s">
        <v>370</v>
      </c>
      <c r="E38" s="43" t="s">
        <v>53</v>
      </c>
      <c r="G38"/>
      <c r="H38"/>
      <c r="I38"/>
      <c r="J38"/>
      <c r="K38"/>
      <c r="L38"/>
      <c r="M38"/>
    </row>
    <row r="39" spans="1:13" ht="14" customHeight="1">
      <c r="A39" s="42">
        <v>6</v>
      </c>
      <c r="B39" s="43" t="s">
        <v>832</v>
      </c>
      <c r="C39" s="43">
        <v>1</v>
      </c>
      <c r="D39" s="43" t="s">
        <v>369</v>
      </c>
      <c r="E39" s="43" t="s">
        <v>23</v>
      </c>
      <c r="G39"/>
      <c r="H39"/>
      <c r="I39"/>
      <c r="J39"/>
      <c r="K39"/>
      <c r="L39"/>
      <c r="M39"/>
    </row>
    <row r="40" spans="1:13" ht="14" customHeight="1">
      <c r="A40" s="42">
        <v>6</v>
      </c>
      <c r="B40" s="43" t="s">
        <v>832</v>
      </c>
      <c r="C40" s="43">
        <v>2</v>
      </c>
      <c r="D40" s="43" t="s">
        <v>370</v>
      </c>
      <c r="E40" s="43" t="s">
        <v>45</v>
      </c>
      <c r="G40"/>
      <c r="H40"/>
      <c r="I40"/>
      <c r="J40"/>
      <c r="K40"/>
      <c r="L40"/>
      <c r="M40"/>
    </row>
    <row r="41" spans="1:13" ht="14" customHeight="1">
      <c r="A41" s="42">
        <v>6</v>
      </c>
      <c r="B41" s="43" t="s">
        <v>833</v>
      </c>
      <c r="C41" s="43">
        <v>1</v>
      </c>
      <c r="D41" s="43" t="s">
        <v>369</v>
      </c>
      <c r="E41" s="43" t="s">
        <v>8</v>
      </c>
      <c r="G41"/>
      <c r="H41"/>
      <c r="I41"/>
      <c r="J41"/>
      <c r="K41"/>
      <c r="L41"/>
      <c r="M41"/>
    </row>
    <row r="42" spans="1:13" ht="14" customHeight="1">
      <c r="A42" s="42">
        <v>6</v>
      </c>
      <c r="B42" s="43" t="s">
        <v>833</v>
      </c>
      <c r="C42" s="43">
        <v>2</v>
      </c>
      <c r="D42" s="43" t="s">
        <v>370</v>
      </c>
      <c r="E42" s="43" t="s">
        <v>426</v>
      </c>
      <c r="G42"/>
      <c r="H42"/>
      <c r="I42"/>
      <c r="J42"/>
      <c r="K42"/>
      <c r="L42"/>
      <c r="M42"/>
    </row>
    <row r="43" spans="1:13" ht="14" customHeight="1">
      <c r="A43" s="42">
        <v>6</v>
      </c>
      <c r="B43" s="43" t="s">
        <v>834</v>
      </c>
      <c r="C43" s="43">
        <v>1</v>
      </c>
      <c r="D43" s="43" t="s">
        <v>369</v>
      </c>
      <c r="E43" s="43" t="s">
        <v>408</v>
      </c>
      <c r="G43"/>
      <c r="H43"/>
      <c r="I43"/>
      <c r="J43"/>
      <c r="K43"/>
      <c r="L43"/>
      <c r="M43"/>
    </row>
    <row r="44" spans="1:13" ht="14" customHeight="1">
      <c r="A44" s="42">
        <v>6</v>
      </c>
      <c r="B44" s="43" t="s">
        <v>834</v>
      </c>
      <c r="C44" s="43">
        <v>2</v>
      </c>
      <c r="D44" s="43" t="s">
        <v>370</v>
      </c>
      <c r="E44" s="43" t="s">
        <v>100</v>
      </c>
      <c r="G44"/>
      <c r="H44"/>
      <c r="I44"/>
      <c r="J44"/>
      <c r="K44"/>
      <c r="L44"/>
      <c r="M44"/>
    </row>
    <row r="45" spans="1:13" ht="14" customHeight="1">
      <c r="A45" s="42">
        <v>6</v>
      </c>
      <c r="B45" s="43" t="s">
        <v>834</v>
      </c>
      <c r="C45" s="43">
        <v>3</v>
      </c>
      <c r="D45" s="43" t="s">
        <v>370</v>
      </c>
      <c r="E45" s="43" t="s">
        <v>98</v>
      </c>
      <c r="G45"/>
      <c r="H45"/>
      <c r="I45"/>
      <c r="J45"/>
      <c r="K45"/>
      <c r="L45"/>
      <c r="M45"/>
    </row>
    <row r="46" spans="1:13" ht="14" customHeight="1">
      <c r="A46" s="42">
        <v>7</v>
      </c>
      <c r="B46" s="43" t="s">
        <v>832</v>
      </c>
      <c r="C46" s="43">
        <v>1</v>
      </c>
      <c r="D46" s="43" t="s">
        <v>370</v>
      </c>
      <c r="E46" s="43" t="s">
        <v>99</v>
      </c>
      <c r="G46"/>
      <c r="H46"/>
      <c r="I46"/>
      <c r="J46"/>
      <c r="K46"/>
      <c r="L46"/>
      <c r="M46"/>
    </row>
    <row r="47" spans="1:13" ht="14" customHeight="1">
      <c r="A47" s="42">
        <v>7</v>
      </c>
      <c r="B47" s="43" t="s">
        <v>833</v>
      </c>
      <c r="C47" s="43">
        <v>1</v>
      </c>
      <c r="D47" s="43" t="s">
        <v>369</v>
      </c>
      <c r="E47" s="43" t="s">
        <v>16</v>
      </c>
      <c r="G47"/>
      <c r="H47"/>
      <c r="I47"/>
      <c r="J47"/>
      <c r="K47"/>
      <c r="L47"/>
      <c r="M47"/>
    </row>
    <row r="48" spans="1:13" ht="14" customHeight="1">
      <c r="A48" s="42">
        <v>7</v>
      </c>
      <c r="B48" s="43" t="s">
        <v>833</v>
      </c>
      <c r="C48" s="43">
        <v>2</v>
      </c>
      <c r="D48" s="43" t="s">
        <v>370</v>
      </c>
      <c r="E48" s="43" t="s">
        <v>113</v>
      </c>
      <c r="G48"/>
      <c r="H48"/>
      <c r="I48"/>
      <c r="J48"/>
      <c r="K48"/>
      <c r="L48"/>
      <c r="M48"/>
    </row>
    <row r="49" spans="1:13" ht="14" customHeight="1">
      <c r="A49" s="42">
        <v>7</v>
      </c>
      <c r="B49" s="43" t="s">
        <v>833</v>
      </c>
      <c r="C49" s="43">
        <v>3</v>
      </c>
      <c r="D49" s="43" t="s">
        <v>370</v>
      </c>
      <c r="E49" s="43" t="s">
        <v>92</v>
      </c>
      <c r="G49"/>
      <c r="H49"/>
      <c r="I49"/>
      <c r="J49"/>
      <c r="K49"/>
      <c r="L49"/>
      <c r="M49"/>
    </row>
    <row r="50" spans="1:13" ht="14" customHeight="1">
      <c r="A50" s="42">
        <v>7</v>
      </c>
      <c r="B50" s="43" t="s">
        <v>834</v>
      </c>
      <c r="C50" s="43">
        <v>1</v>
      </c>
      <c r="D50" s="43" t="s">
        <v>369</v>
      </c>
      <c r="E50" s="43" t="s">
        <v>11</v>
      </c>
      <c r="G50"/>
      <c r="H50"/>
      <c r="I50"/>
      <c r="J50"/>
      <c r="K50"/>
      <c r="L50"/>
      <c r="M50"/>
    </row>
    <row r="51" spans="1:13" ht="14" customHeight="1">
      <c r="A51" s="42">
        <v>7</v>
      </c>
      <c r="B51" s="43" t="s">
        <v>834</v>
      </c>
      <c r="C51" s="43">
        <v>2</v>
      </c>
      <c r="D51" s="43" t="s">
        <v>369</v>
      </c>
      <c r="E51" s="43" t="s">
        <v>26</v>
      </c>
      <c r="G51"/>
      <c r="H51"/>
      <c r="I51"/>
      <c r="J51"/>
      <c r="K51"/>
      <c r="L51"/>
      <c r="M51"/>
    </row>
    <row r="52" spans="1:13" ht="14" customHeight="1">
      <c r="A52" s="42">
        <v>7</v>
      </c>
      <c r="B52" s="43" t="s">
        <v>834</v>
      </c>
      <c r="C52" s="43">
        <v>3</v>
      </c>
      <c r="D52" s="43" t="s">
        <v>370</v>
      </c>
      <c r="E52" s="43" t="s">
        <v>41</v>
      </c>
      <c r="G52"/>
      <c r="H52"/>
      <c r="I52"/>
      <c r="J52"/>
      <c r="K52"/>
      <c r="L52"/>
      <c r="M52"/>
    </row>
    <row r="53" spans="1:13" ht="14" customHeight="1">
      <c r="A53" s="42">
        <v>8</v>
      </c>
      <c r="B53" s="43" t="s">
        <v>832</v>
      </c>
      <c r="C53" s="43">
        <v>1</v>
      </c>
      <c r="D53" s="43" t="s">
        <v>369</v>
      </c>
      <c r="E53" s="43" t="s">
        <v>562</v>
      </c>
      <c r="G53"/>
      <c r="H53"/>
      <c r="I53"/>
      <c r="J53"/>
      <c r="K53"/>
      <c r="L53"/>
      <c r="M53"/>
    </row>
    <row r="54" spans="1:13" ht="14" customHeight="1">
      <c r="A54" s="42">
        <v>8</v>
      </c>
      <c r="B54" s="43" t="s">
        <v>833</v>
      </c>
      <c r="C54" s="43">
        <v>1</v>
      </c>
      <c r="D54" s="43" t="s">
        <v>369</v>
      </c>
      <c r="E54" s="43" t="s">
        <v>569</v>
      </c>
      <c r="G54"/>
      <c r="H54"/>
      <c r="I54"/>
      <c r="J54"/>
      <c r="K54"/>
      <c r="L54"/>
      <c r="M54"/>
    </row>
    <row r="55" spans="1:13" ht="14" customHeight="1">
      <c r="A55" s="42">
        <v>8</v>
      </c>
      <c r="B55" s="43" t="s">
        <v>833</v>
      </c>
      <c r="C55" s="43">
        <v>2</v>
      </c>
      <c r="D55" s="43" t="s">
        <v>370</v>
      </c>
      <c r="E55" s="43" t="s">
        <v>594</v>
      </c>
      <c r="G55"/>
      <c r="H55"/>
      <c r="I55"/>
      <c r="J55"/>
      <c r="K55"/>
      <c r="L55"/>
      <c r="M55"/>
    </row>
    <row r="56" spans="1:13" ht="14" customHeight="1">
      <c r="A56" s="42">
        <v>8</v>
      </c>
      <c r="B56" s="43" t="s">
        <v>833</v>
      </c>
      <c r="C56" s="43">
        <v>3</v>
      </c>
      <c r="D56" s="43" t="s">
        <v>370</v>
      </c>
      <c r="E56" s="43" t="s">
        <v>727</v>
      </c>
      <c r="G56"/>
      <c r="H56"/>
      <c r="I56"/>
      <c r="J56"/>
      <c r="K56"/>
      <c r="L56"/>
      <c r="M56"/>
    </row>
    <row r="57" spans="1:13" ht="14" customHeight="1">
      <c r="A57" s="42">
        <v>8</v>
      </c>
      <c r="B57" s="43" t="s">
        <v>834</v>
      </c>
      <c r="C57" s="43">
        <v>1</v>
      </c>
      <c r="D57" s="43" t="s">
        <v>369</v>
      </c>
      <c r="E57" s="43" t="s">
        <v>560</v>
      </c>
      <c r="G57"/>
      <c r="H57"/>
      <c r="I57"/>
      <c r="J57"/>
      <c r="K57"/>
      <c r="L57"/>
      <c r="M57"/>
    </row>
    <row r="58" spans="1:13" ht="14" customHeight="1">
      <c r="A58" s="42">
        <v>8</v>
      </c>
      <c r="B58" s="43" t="s">
        <v>834</v>
      </c>
      <c r="C58" s="43">
        <v>2</v>
      </c>
      <c r="D58" s="43" t="s">
        <v>370</v>
      </c>
      <c r="E58" s="43" t="s">
        <v>726</v>
      </c>
      <c r="G58"/>
      <c r="H58"/>
      <c r="I58"/>
      <c r="J58"/>
      <c r="K58"/>
      <c r="L58"/>
      <c r="M58"/>
    </row>
    <row r="59" spans="1:13" ht="14" customHeight="1">
      <c r="A59" s="42">
        <v>8</v>
      </c>
      <c r="B59" s="43" t="s">
        <v>834</v>
      </c>
      <c r="C59" s="43">
        <v>3</v>
      </c>
      <c r="D59" s="43" t="s">
        <v>370</v>
      </c>
      <c r="E59" s="43" t="s">
        <v>589</v>
      </c>
      <c r="G59"/>
      <c r="H59"/>
      <c r="I59"/>
      <c r="J59"/>
      <c r="K59"/>
      <c r="L59"/>
      <c r="M59"/>
    </row>
    <row r="60" spans="1:13" ht="14" customHeight="1">
      <c r="A60" s="42">
        <v>9</v>
      </c>
      <c r="B60" s="43" t="s">
        <v>832</v>
      </c>
      <c r="C60" s="43">
        <v>1</v>
      </c>
      <c r="D60" s="43" t="s">
        <v>369</v>
      </c>
      <c r="E60" s="43" t="s">
        <v>604</v>
      </c>
      <c r="G60"/>
      <c r="H60"/>
      <c r="I60"/>
      <c r="J60"/>
      <c r="K60"/>
      <c r="L60"/>
      <c r="M60"/>
    </row>
    <row r="61" spans="1:13" ht="14" customHeight="1">
      <c r="A61" s="42">
        <v>9</v>
      </c>
      <c r="B61" s="43" t="s">
        <v>832</v>
      </c>
      <c r="C61" s="43">
        <v>2</v>
      </c>
      <c r="D61" s="43" t="s">
        <v>370</v>
      </c>
      <c r="E61" s="43" t="s">
        <v>102</v>
      </c>
      <c r="G61"/>
      <c r="H61"/>
      <c r="I61"/>
      <c r="J61"/>
      <c r="K61"/>
      <c r="L61"/>
      <c r="M61"/>
    </row>
    <row r="62" spans="1:13" ht="14" customHeight="1">
      <c r="A62" s="42">
        <v>9</v>
      </c>
      <c r="B62" s="43" t="s">
        <v>832</v>
      </c>
      <c r="C62" s="43">
        <v>3</v>
      </c>
      <c r="D62" s="43" t="s">
        <v>370</v>
      </c>
      <c r="E62" s="43" t="s">
        <v>425</v>
      </c>
      <c r="G62"/>
      <c r="H62"/>
      <c r="I62"/>
      <c r="J62"/>
      <c r="K62"/>
      <c r="L62"/>
      <c r="M62"/>
    </row>
    <row r="63" spans="1:13" ht="14" customHeight="1">
      <c r="A63" s="42">
        <v>9</v>
      </c>
      <c r="B63" s="43" t="s">
        <v>833</v>
      </c>
      <c r="C63" s="43">
        <v>1</v>
      </c>
      <c r="D63" s="43" t="s">
        <v>370</v>
      </c>
      <c r="E63" s="43" t="s">
        <v>725</v>
      </c>
      <c r="G63"/>
      <c r="H63"/>
      <c r="I63"/>
      <c r="J63"/>
      <c r="K63"/>
      <c r="L63"/>
      <c r="M63"/>
    </row>
    <row r="64" spans="1:13" ht="14" customHeight="1">
      <c r="A64" s="42">
        <v>9</v>
      </c>
      <c r="B64" s="43" t="s">
        <v>833</v>
      </c>
      <c r="C64" s="43">
        <v>2</v>
      </c>
      <c r="D64" s="43" t="s">
        <v>370</v>
      </c>
      <c r="E64" s="43" t="s">
        <v>592</v>
      </c>
      <c r="G64"/>
      <c r="H64"/>
      <c r="I64"/>
      <c r="J64"/>
      <c r="K64"/>
      <c r="L64"/>
      <c r="M64"/>
    </row>
    <row r="65" spans="1:13" ht="14" customHeight="1">
      <c r="A65" s="42">
        <v>9</v>
      </c>
      <c r="B65" s="43" t="s">
        <v>834</v>
      </c>
      <c r="C65" s="43">
        <v>1</v>
      </c>
      <c r="D65" s="43" t="s">
        <v>369</v>
      </c>
      <c r="E65" s="43" t="s">
        <v>566</v>
      </c>
      <c r="G65"/>
      <c r="H65"/>
      <c r="I65"/>
      <c r="J65"/>
      <c r="K65"/>
      <c r="L65"/>
      <c r="M65"/>
    </row>
    <row r="66" spans="1:13" ht="14" customHeight="1">
      <c r="A66" s="42">
        <v>9</v>
      </c>
      <c r="B66" s="43" t="s">
        <v>834</v>
      </c>
      <c r="C66" s="43">
        <v>2</v>
      </c>
      <c r="D66" s="43" t="s">
        <v>369</v>
      </c>
      <c r="E66" s="43" t="s">
        <v>571</v>
      </c>
      <c r="G66"/>
      <c r="H66"/>
      <c r="I66"/>
      <c r="J66"/>
      <c r="K66"/>
      <c r="L66"/>
      <c r="M66"/>
    </row>
    <row r="67" spans="1:13" ht="14" customHeight="1">
      <c r="A67" s="42">
        <v>10</v>
      </c>
      <c r="B67" s="43" t="s">
        <v>832</v>
      </c>
      <c r="C67" s="43">
        <v>1</v>
      </c>
      <c r="D67" s="43" t="s">
        <v>369</v>
      </c>
      <c r="E67" s="43" t="s">
        <v>605</v>
      </c>
      <c r="G67"/>
      <c r="H67"/>
      <c r="I67"/>
      <c r="J67"/>
      <c r="K67"/>
      <c r="L67"/>
      <c r="M67"/>
    </row>
    <row r="68" spans="1:13" ht="14" customHeight="1">
      <c r="A68" s="42">
        <v>10</v>
      </c>
      <c r="B68" s="43" t="s">
        <v>832</v>
      </c>
      <c r="C68" s="43">
        <v>2</v>
      </c>
      <c r="D68" s="43" t="s">
        <v>369</v>
      </c>
      <c r="E68" s="43" t="s">
        <v>563</v>
      </c>
      <c r="G68"/>
      <c r="H68"/>
      <c r="I68"/>
      <c r="J68"/>
      <c r="K68"/>
      <c r="L68"/>
      <c r="M68"/>
    </row>
    <row r="69" spans="1:13" ht="14" customHeight="1">
      <c r="A69" s="42">
        <v>10</v>
      </c>
      <c r="B69" s="43" t="s">
        <v>833</v>
      </c>
      <c r="C69" s="43">
        <v>1</v>
      </c>
      <c r="D69" s="43" t="s">
        <v>369</v>
      </c>
      <c r="E69" s="43" t="s">
        <v>24</v>
      </c>
      <c r="G69"/>
      <c r="H69"/>
      <c r="I69"/>
      <c r="J69"/>
      <c r="K69"/>
      <c r="L69"/>
      <c r="M69"/>
    </row>
    <row r="70" spans="1:13" ht="14" customHeight="1">
      <c r="A70" s="42">
        <v>10</v>
      </c>
      <c r="B70" s="43" t="s">
        <v>833</v>
      </c>
      <c r="C70" s="43">
        <v>2</v>
      </c>
      <c r="D70" s="43" t="s">
        <v>370</v>
      </c>
      <c r="E70" s="43" t="s">
        <v>590</v>
      </c>
      <c r="G70"/>
      <c r="H70"/>
      <c r="I70"/>
      <c r="J70"/>
      <c r="K70"/>
      <c r="L70"/>
      <c r="M70"/>
    </row>
    <row r="71" spans="1:13" ht="14" customHeight="1">
      <c r="A71" s="42">
        <v>10</v>
      </c>
      <c r="B71" s="43" t="s">
        <v>834</v>
      </c>
      <c r="C71" s="43">
        <v>1</v>
      </c>
      <c r="D71" s="43" t="s">
        <v>370</v>
      </c>
      <c r="E71" s="43" t="s">
        <v>596</v>
      </c>
      <c r="G71"/>
      <c r="H71"/>
      <c r="I71"/>
      <c r="J71"/>
      <c r="K71"/>
      <c r="L71"/>
      <c r="M71"/>
    </row>
    <row r="72" spans="1:13" ht="14" customHeight="1">
      <c r="A72" s="42">
        <v>10</v>
      </c>
      <c r="B72" s="43" t="s">
        <v>834</v>
      </c>
      <c r="C72" s="43">
        <v>2</v>
      </c>
      <c r="D72" s="43" t="s">
        <v>370</v>
      </c>
      <c r="E72" s="43" t="s">
        <v>101</v>
      </c>
      <c r="G72"/>
      <c r="H72"/>
      <c r="I72"/>
      <c r="J72"/>
      <c r="K72"/>
      <c r="L72"/>
      <c r="M72"/>
    </row>
    <row r="73" spans="1:13" ht="14" customHeight="1">
      <c r="A73" s="42">
        <v>10</v>
      </c>
      <c r="B73" s="43" t="s">
        <v>834</v>
      </c>
      <c r="C73" s="43">
        <v>3</v>
      </c>
      <c r="D73" s="43" t="s">
        <v>370</v>
      </c>
      <c r="E73" s="43" t="s">
        <v>96</v>
      </c>
      <c r="G73"/>
      <c r="H73"/>
      <c r="I73"/>
      <c r="J73"/>
      <c r="K73"/>
      <c r="L73"/>
      <c r="M73"/>
    </row>
    <row r="74" spans="1:13" ht="14" customHeight="1">
      <c r="A74" s="42">
        <v>11</v>
      </c>
      <c r="B74" s="43" t="s">
        <v>832</v>
      </c>
      <c r="C74" s="43">
        <v>1</v>
      </c>
      <c r="D74" s="43" t="s">
        <v>370</v>
      </c>
      <c r="E74" s="43" t="s">
        <v>107</v>
      </c>
      <c r="G74"/>
      <c r="H74"/>
      <c r="I74"/>
      <c r="J74"/>
      <c r="K74"/>
      <c r="L74"/>
      <c r="M74"/>
    </row>
    <row r="75" spans="1:13" ht="14" customHeight="1">
      <c r="A75" s="42">
        <v>11</v>
      </c>
      <c r="B75" s="43" t="s">
        <v>832</v>
      </c>
      <c r="C75" s="43">
        <v>2</v>
      </c>
      <c r="D75" s="43" t="s">
        <v>370</v>
      </c>
      <c r="E75" s="43" t="s">
        <v>97</v>
      </c>
      <c r="G75"/>
      <c r="H75"/>
      <c r="I75"/>
      <c r="J75"/>
      <c r="K75"/>
      <c r="L75"/>
      <c r="M75"/>
    </row>
    <row r="76" spans="1:13" ht="14" customHeight="1">
      <c r="A76" s="42">
        <v>11</v>
      </c>
      <c r="B76" s="43" t="s">
        <v>833</v>
      </c>
      <c r="C76" s="43">
        <v>1</v>
      </c>
      <c r="D76" s="43" t="s">
        <v>369</v>
      </c>
      <c r="E76" s="43" t="s">
        <v>27</v>
      </c>
      <c r="G76"/>
      <c r="H76"/>
      <c r="I76"/>
      <c r="J76"/>
      <c r="K76"/>
      <c r="L76"/>
      <c r="M76"/>
    </row>
    <row r="77" spans="1:13" ht="14" customHeight="1">
      <c r="A77" s="42">
        <v>11</v>
      </c>
      <c r="B77" s="43" t="s">
        <v>833</v>
      </c>
      <c r="C77" s="43">
        <v>2</v>
      </c>
      <c r="D77" s="43" t="s">
        <v>369</v>
      </c>
      <c r="E77" s="43" t="s">
        <v>9</v>
      </c>
      <c r="G77"/>
      <c r="H77"/>
      <c r="I77"/>
      <c r="J77"/>
      <c r="K77"/>
      <c r="L77"/>
      <c r="M77"/>
    </row>
    <row r="78" spans="1:13" ht="14" customHeight="1">
      <c r="A78" s="42">
        <v>11</v>
      </c>
      <c r="B78" s="43" t="s">
        <v>833</v>
      </c>
      <c r="C78" s="43">
        <v>3</v>
      </c>
      <c r="D78" s="43" t="s">
        <v>370</v>
      </c>
      <c r="E78" s="43" t="s">
        <v>90</v>
      </c>
      <c r="G78"/>
      <c r="H78"/>
      <c r="I78"/>
      <c r="J78"/>
      <c r="K78"/>
      <c r="L78"/>
      <c r="M78"/>
    </row>
    <row r="79" spans="1:13" ht="14" customHeight="1">
      <c r="A79" s="42">
        <v>11</v>
      </c>
      <c r="B79" s="43" t="s">
        <v>834</v>
      </c>
      <c r="C79" s="43">
        <v>1</v>
      </c>
      <c r="D79" s="43" t="s">
        <v>369</v>
      </c>
      <c r="E79" s="43" t="s">
        <v>559</v>
      </c>
      <c r="G79"/>
      <c r="H79"/>
      <c r="I79"/>
      <c r="J79"/>
      <c r="K79"/>
      <c r="L79"/>
      <c r="M79"/>
    </row>
    <row r="80" spans="1:13" ht="14" customHeight="1">
      <c r="A80" s="42">
        <v>11</v>
      </c>
      <c r="B80" s="43" t="s">
        <v>834</v>
      </c>
      <c r="C80" s="43">
        <v>2</v>
      </c>
      <c r="D80" s="43" t="s">
        <v>370</v>
      </c>
      <c r="E80" s="43" t="s">
        <v>427</v>
      </c>
      <c r="G80"/>
      <c r="H80"/>
      <c r="I80"/>
      <c r="J80"/>
      <c r="K80"/>
      <c r="L80"/>
      <c r="M80"/>
    </row>
    <row r="81" spans="1:13" ht="14" customHeight="1">
      <c r="A81" s="42">
        <v>12</v>
      </c>
      <c r="B81" s="43" t="s">
        <v>832</v>
      </c>
      <c r="C81" s="43">
        <v>1</v>
      </c>
      <c r="D81" s="43" t="s">
        <v>370</v>
      </c>
      <c r="E81" s="43" t="s">
        <v>64</v>
      </c>
      <c r="G81"/>
      <c r="H81"/>
      <c r="I81"/>
      <c r="J81"/>
      <c r="K81"/>
      <c r="L81"/>
      <c r="M81"/>
    </row>
    <row r="82" spans="1:13" ht="14" customHeight="1">
      <c r="A82" s="42">
        <v>12</v>
      </c>
      <c r="B82" s="43" t="s">
        <v>832</v>
      </c>
      <c r="C82" s="43">
        <v>2</v>
      </c>
      <c r="D82" s="43" t="s">
        <v>370</v>
      </c>
      <c r="E82" s="43" t="s">
        <v>585</v>
      </c>
      <c r="G82"/>
      <c r="H82"/>
      <c r="I82"/>
      <c r="J82"/>
      <c r="K82"/>
      <c r="L82"/>
      <c r="M82"/>
    </row>
    <row r="83" spans="1:13" ht="14" customHeight="1">
      <c r="A83" s="42">
        <v>12</v>
      </c>
      <c r="B83" s="43" t="s">
        <v>833</v>
      </c>
      <c r="C83" s="43">
        <v>1</v>
      </c>
      <c r="D83" s="43" t="s">
        <v>369</v>
      </c>
      <c r="E83" s="43" t="s">
        <v>567</v>
      </c>
      <c r="G83"/>
      <c r="H83"/>
      <c r="I83"/>
      <c r="J83"/>
      <c r="K83"/>
      <c r="L83"/>
      <c r="M83"/>
    </row>
    <row r="84" spans="1:13" ht="14" customHeight="1">
      <c r="A84" s="42">
        <v>12</v>
      </c>
      <c r="B84" s="43" t="s">
        <v>833</v>
      </c>
      <c r="C84" s="43">
        <v>2</v>
      </c>
      <c r="D84" s="43" t="s">
        <v>370</v>
      </c>
      <c r="E84" s="43" t="s">
        <v>91</v>
      </c>
      <c r="G84"/>
      <c r="H84"/>
      <c r="I84"/>
      <c r="J84"/>
      <c r="K84"/>
      <c r="L84"/>
      <c r="M84"/>
    </row>
    <row r="85" spans="1:13" ht="14" customHeight="1">
      <c r="A85" s="42">
        <v>12</v>
      </c>
      <c r="B85" s="43" t="s">
        <v>834</v>
      </c>
      <c r="C85" s="43">
        <v>1</v>
      </c>
      <c r="D85" s="43" t="s">
        <v>369</v>
      </c>
      <c r="E85" s="43" t="s">
        <v>21</v>
      </c>
      <c r="G85"/>
      <c r="H85"/>
      <c r="I85"/>
      <c r="J85"/>
      <c r="K85"/>
      <c r="L85"/>
      <c r="M85"/>
    </row>
    <row r="86" spans="1:13" ht="14" customHeight="1">
      <c r="A86" s="42">
        <v>12</v>
      </c>
      <c r="B86" s="43" t="s">
        <v>834</v>
      </c>
      <c r="C86" s="43">
        <v>2</v>
      </c>
      <c r="D86" s="43" t="s">
        <v>369</v>
      </c>
      <c r="E86" s="43" t="s">
        <v>13</v>
      </c>
      <c r="G86"/>
      <c r="H86"/>
      <c r="I86"/>
      <c r="J86"/>
      <c r="K86"/>
      <c r="L86"/>
      <c r="M86"/>
    </row>
    <row r="87" spans="1:13" ht="14" customHeight="1">
      <c r="A87" s="42">
        <v>12</v>
      </c>
      <c r="B87" s="43" t="s">
        <v>834</v>
      </c>
      <c r="C87" s="43">
        <v>3</v>
      </c>
      <c r="D87" s="43" t="s">
        <v>370</v>
      </c>
      <c r="E87" s="43" t="s">
        <v>599</v>
      </c>
      <c r="G87"/>
      <c r="H87"/>
      <c r="I87"/>
      <c r="J87"/>
      <c r="K87"/>
      <c r="L87"/>
      <c r="M87"/>
    </row>
    <row r="88" spans="1:13" ht="14" customHeight="1">
      <c r="A88" s="42">
        <v>13</v>
      </c>
      <c r="B88" s="43" t="s">
        <v>832</v>
      </c>
      <c r="C88" s="43">
        <v>1</v>
      </c>
      <c r="D88" s="43" t="s">
        <v>369</v>
      </c>
      <c r="E88" s="43" t="s">
        <v>564</v>
      </c>
      <c r="G88"/>
      <c r="H88"/>
      <c r="I88"/>
      <c r="J88"/>
      <c r="K88"/>
      <c r="L88"/>
      <c r="M88"/>
    </row>
    <row r="89" spans="1:13" ht="14" customHeight="1">
      <c r="A89" s="42">
        <v>13</v>
      </c>
      <c r="B89" s="43" t="s">
        <v>832</v>
      </c>
      <c r="C89" s="43">
        <v>2</v>
      </c>
      <c r="D89" s="43" t="s">
        <v>369</v>
      </c>
      <c r="E89" s="43" t="s">
        <v>570</v>
      </c>
      <c r="G89"/>
      <c r="H89"/>
      <c r="I89"/>
      <c r="J89"/>
      <c r="K89"/>
      <c r="L89"/>
      <c r="M89"/>
    </row>
    <row r="90" spans="1:13" ht="14" customHeight="1">
      <c r="A90" s="42">
        <v>13</v>
      </c>
      <c r="B90" s="43" t="s">
        <v>833</v>
      </c>
      <c r="C90" s="43">
        <v>1</v>
      </c>
      <c r="D90" s="43" t="s">
        <v>369</v>
      </c>
      <c r="E90" s="43" t="s">
        <v>14</v>
      </c>
      <c r="G90"/>
      <c r="H90"/>
      <c r="I90"/>
      <c r="J90"/>
      <c r="K90"/>
      <c r="L90"/>
      <c r="M90"/>
    </row>
    <row r="91" spans="1:13" ht="14" customHeight="1">
      <c r="A91" s="42">
        <v>13</v>
      </c>
      <c r="B91" s="43" t="s">
        <v>833</v>
      </c>
      <c r="C91" s="43">
        <v>2</v>
      </c>
      <c r="D91" s="43" t="s">
        <v>370</v>
      </c>
      <c r="E91" s="43" t="s">
        <v>597</v>
      </c>
      <c r="G91"/>
      <c r="H91"/>
      <c r="I91"/>
      <c r="J91"/>
      <c r="K91"/>
      <c r="L91"/>
      <c r="M91"/>
    </row>
    <row r="92" spans="1:13" ht="14" customHeight="1">
      <c r="A92" s="42">
        <v>13</v>
      </c>
      <c r="B92" s="43" t="s">
        <v>834</v>
      </c>
      <c r="C92" s="43">
        <v>1</v>
      </c>
      <c r="D92" s="43" t="s">
        <v>370</v>
      </c>
      <c r="E92" s="43" t="s">
        <v>52</v>
      </c>
      <c r="G92"/>
      <c r="H92"/>
      <c r="I92"/>
      <c r="J92"/>
      <c r="K92"/>
      <c r="L92"/>
      <c r="M92"/>
    </row>
    <row r="93" spans="1:13" ht="14" customHeight="1">
      <c r="A93" s="42">
        <v>13</v>
      </c>
      <c r="B93" s="43" t="s">
        <v>834</v>
      </c>
      <c r="C93" s="43">
        <v>2</v>
      </c>
      <c r="D93" s="43" t="s">
        <v>370</v>
      </c>
      <c r="E93" s="43" t="s">
        <v>432</v>
      </c>
      <c r="G93"/>
      <c r="H93"/>
      <c r="I93"/>
      <c r="J93"/>
      <c r="K93"/>
      <c r="L93"/>
      <c r="M93"/>
    </row>
    <row r="94" spans="1:13" ht="14" customHeight="1">
      <c r="A94" s="42">
        <v>13</v>
      </c>
      <c r="B94" s="43" t="s">
        <v>834</v>
      </c>
      <c r="C94" s="43">
        <v>3</v>
      </c>
      <c r="D94" s="43" t="s">
        <v>370</v>
      </c>
      <c r="E94" s="43" t="s">
        <v>595</v>
      </c>
      <c r="G94"/>
      <c r="H94"/>
      <c r="I94"/>
      <c r="J94"/>
      <c r="K94"/>
      <c r="L94"/>
      <c r="M94"/>
    </row>
    <row r="95" spans="1:13" ht="14" customHeight="1">
      <c r="A95" s="42">
        <v>14</v>
      </c>
      <c r="B95" s="43" t="s">
        <v>832</v>
      </c>
      <c r="C95" s="43">
        <v>1</v>
      </c>
      <c r="D95" s="43" t="s">
        <v>370</v>
      </c>
      <c r="E95" s="43" t="s">
        <v>575</v>
      </c>
      <c r="G95"/>
      <c r="H95"/>
      <c r="I95"/>
      <c r="J95"/>
      <c r="K95"/>
      <c r="L95"/>
      <c r="M95"/>
    </row>
    <row r="96" spans="1:13" ht="14" customHeight="1">
      <c r="A96" s="42">
        <v>14</v>
      </c>
      <c r="B96" s="43" t="s">
        <v>832</v>
      </c>
      <c r="C96" s="43">
        <v>2</v>
      </c>
      <c r="D96" s="43" t="s">
        <v>370</v>
      </c>
      <c r="E96" s="43" t="s">
        <v>598</v>
      </c>
      <c r="G96"/>
      <c r="H96"/>
      <c r="I96"/>
      <c r="J96"/>
      <c r="K96"/>
      <c r="L96"/>
      <c r="M96"/>
    </row>
    <row r="97" spans="1:13" ht="14" customHeight="1">
      <c r="A97" s="42">
        <v>14</v>
      </c>
      <c r="B97" s="43" t="s">
        <v>833</v>
      </c>
      <c r="C97" s="43">
        <v>1</v>
      </c>
      <c r="D97" s="43" t="s">
        <v>369</v>
      </c>
      <c r="E97" s="43" t="s">
        <v>561</v>
      </c>
      <c r="G97"/>
      <c r="H97"/>
      <c r="I97"/>
      <c r="J97"/>
      <c r="K97"/>
      <c r="L97"/>
      <c r="M97"/>
    </row>
    <row r="98" spans="1:13" ht="14" customHeight="1">
      <c r="A98" s="42">
        <v>14</v>
      </c>
      <c r="B98" s="43" t="s">
        <v>833</v>
      </c>
      <c r="C98" s="43">
        <v>2</v>
      </c>
      <c r="D98" s="43" t="s">
        <v>369</v>
      </c>
      <c r="E98" s="43" t="s">
        <v>565</v>
      </c>
      <c r="G98"/>
      <c r="H98"/>
      <c r="I98"/>
      <c r="J98"/>
      <c r="K98"/>
      <c r="L98"/>
      <c r="M98"/>
    </row>
    <row r="99" spans="1:13" ht="14" customHeight="1">
      <c r="A99" s="42">
        <v>14</v>
      </c>
      <c r="B99" s="43" t="s">
        <v>833</v>
      </c>
      <c r="C99" s="43">
        <v>3</v>
      </c>
      <c r="D99" s="43" t="s">
        <v>370</v>
      </c>
      <c r="E99" s="43" t="s">
        <v>593</v>
      </c>
      <c r="G99"/>
      <c r="H99"/>
      <c r="I99"/>
      <c r="J99"/>
      <c r="K99"/>
      <c r="L99"/>
      <c r="M99"/>
    </row>
    <row r="100" spans="1:13" ht="14" customHeight="1">
      <c r="A100" s="42">
        <v>14</v>
      </c>
      <c r="B100" s="43" t="s">
        <v>834</v>
      </c>
      <c r="C100" s="43">
        <v>1</v>
      </c>
      <c r="D100" s="43" t="s">
        <v>369</v>
      </c>
      <c r="E100" s="43" t="s">
        <v>568</v>
      </c>
      <c r="G100"/>
      <c r="H100"/>
      <c r="I100"/>
      <c r="J100"/>
      <c r="K100"/>
      <c r="L100"/>
      <c r="M100"/>
    </row>
    <row r="101" spans="1:13" ht="14" customHeight="1">
      <c r="A101" s="42">
        <v>14</v>
      </c>
      <c r="B101" s="43" t="s">
        <v>834</v>
      </c>
      <c r="C101" s="43">
        <v>2</v>
      </c>
      <c r="D101" s="43" t="s">
        <v>370</v>
      </c>
      <c r="E101" s="43" t="s">
        <v>591</v>
      </c>
      <c r="G101"/>
      <c r="H101"/>
      <c r="I101"/>
      <c r="J101"/>
      <c r="K101"/>
      <c r="L101"/>
      <c r="M101"/>
    </row>
    <row r="102" spans="1:13" ht="14" customHeight="1">
      <c r="A102" s="42">
        <v>15</v>
      </c>
      <c r="B102" s="43" t="s">
        <v>832</v>
      </c>
      <c r="C102" s="43">
        <v>1</v>
      </c>
      <c r="D102" s="43" t="s">
        <v>369</v>
      </c>
      <c r="E102" s="43" t="s">
        <v>10</v>
      </c>
      <c r="G102"/>
      <c r="H102"/>
      <c r="I102"/>
      <c r="J102"/>
      <c r="K102"/>
      <c r="L102"/>
      <c r="M102"/>
    </row>
    <row r="103" spans="1:13" ht="14" customHeight="1">
      <c r="A103" s="42">
        <v>15</v>
      </c>
      <c r="B103" s="43" t="s">
        <v>832</v>
      </c>
      <c r="C103" s="43">
        <v>2</v>
      </c>
      <c r="D103" s="43" t="s">
        <v>370</v>
      </c>
      <c r="E103" s="43" t="s">
        <v>72</v>
      </c>
      <c r="G103"/>
      <c r="H103"/>
      <c r="I103"/>
      <c r="J103"/>
      <c r="K103"/>
      <c r="L103"/>
      <c r="M103"/>
    </row>
    <row r="104" spans="1:13" ht="14" customHeight="1">
      <c r="A104" s="42">
        <v>15</v>
      </c>
      <c r="B104" s="43" t="s">
        <v>833</v>
      </c>
      <c r="C104" s="43">
        <v>1</v>
      </c>
      <c r="D104" s="43" t="s">
        <v>369</v>
      </c>
      <c r="E104" s="43" t="s">
        <v>22</v>
      </c>
      <c r="G104"/>
      <c r="H104"/>
      <c r="I104"/>
      <c r="J104"/>
      <c r="K104"/>
      <c r="L104"/>
      <c r="M104"/>
    </row>
    <row r="105" spans="1:13" ht="14" customHeight="1">
      <c r="A105" s="42">
        <v>15</v>
      </c>
      <c r="B105" s="43" t="s">
        <v>833</v>
      </c>
      <c r="C105" s="43">
        <v>2</v>
      </c>
      <c r="D105" s="43" t="s">
        <v>370</v>
      </c>
      <c r="E105" s="43" t="s">
        <v>94</v>
      </c>
      <c r="G105"/>
      <c r="H105"/>
      <c r="I105"/>
      <c r="J105"/>
      <c r="K105"/>
      <c r="L105"/>
      <c r="M105"/>
    </row>
    <row r="106" spans="1:13" ht="14" customHeight="1">
      <c r="A106" s="42">
        <v>15</v>
      </c>
      <c r="B106" s="43" t="s">
        <v>834</v>
      </c>
      <c r="C106" s="43">
        <v>1</v>
      </c>
      <c r="D106" s="43" t="s">
        <v>369</v>
      </c>
      <c r="E106" s="43" t="s">
        <v>12</v>
      </c>
      <c r="G106"/>
      <c r="H106"/>
      <c r="I106"/>
      <c r="J106"/>
      <c r="K106"/>
      <c r="L106"/>
      <c r="M106"/>
    </row>
    <row r="107" spans="1:13" ht="14" customHeight="1">
      <c r="A107" s="42">
        <v>15</v>
      </c>
      <c r="B107" s="43" t="s">
        <v>834</v>
      </c>
      <c r="C107" s="43">
        <v>2</v>
      </c>
      <c r="D107" s="43" t="s">
        <v>370</v>
      </c>
      <c r="E107" s="43" t="s">
        <v>115</v>
      </c>
      <c r="G107"/>
      <c r="H107"/>
      <c r="I107"/>
      <c r="J107"/>
      <c r="K107"/>
      <c r="L107"/>
      <c r="M107"/>
    </row>
    <row r="108" spans="1:13" ht="14" customHeight="1">
      <c r="A108" s="42">
        <v>15</v>
      </c>
      <c r="B108" s="43" t="s">
        <v>834</v>
      </c>
      <c r="C108" s="43">
        <v>3</v>
      </c>
      <c r="D108" s="43" t="s">
        <v>370</v>
      </c>
      <c r="E108" s="43" t="s">
        <v>93</v>
      </c>
      <c r="G108"/>
      <c r="H108"/>
      <c r="I108"/>
      <c r="J108"/>
      <c r="K108"/>
      <c r="L108"/>
      <c r="M108"/>
    </row>
    <row r="109" spans="1:13" ht="14" customHeight="1">
      <c r="A109" s="42">
        <v>16</v>
      </c>
      <c r="B109" s="43" t="s">
        <v>832</v>
      </c>
      <c r="C109" s="43">
        <v>1</v>
      </c>
      <c r="D109" s="43" t="s">
        <v>369</v>
      </c>
      <c r="E109" s="43" t="s">
        <v>7</v>
      </c>
      <c r="G109"/>
      <c r="H109"/>
      <c r="I109"/>
      <c r="J109"/>
      <c r="K109"/>
      <c r="L109"/>
      <c r="M109"/>
    </row>
    <row r="110" spans="1:13" ht="14" customHeight="1">
      <c r="A110" s="42">
        <v>16</v>
      </c>
      <c r="B110" s="43" t="s">
        <v>832</v>
      </c>
      <c r="C110" s="43">
        <v>2</v>
      </c>
      <c r="D110" s="43" t="s">
        <v>370</v>
      </c>
      <c r="E110" s="43" t="s">
        <v>67</v>
      </c>
      <c r="G110"/>
      <c r="H110"/>
      <c r="I110"/>
      <c r="J110"/>
      <c r="K110"/>
      <c r="L110"/>
      <c r="M110"/>
    </row>
    <row r="111" spans="1:13" ht="14" customHeight="1">
      <c r="A111" s="42">
        <v>16</v>
      </c>
      <c r="B111" s="43" t="s">
        <v>832</v>
      </c>
      <c r="C111" s="43">
        <v>3</v>
      </c>
      <c r="D111" s="43" t="s">
        <v>370</v>
      </c>
      <c r="E111" s="43" t="s">
        <v>380</v>
      </c>
      <c r="G111"/>
      <c r="H111"/>
      <c r="I111"/>
      <c r="J111"/>
      <c r="K111"/>
      <c r="L111"/>
      <c r="M111"/>
    </row>
    <row r="112" spans="1:13" ht="14" customHeight="1">
      <c r="A112" s="42">
        <v>16</v>
      </c>
      <c r="B112" s="43" t="s">
        <v>833</v>
      </c>
      <c r="C112" s="43">
        <v>1</v>
      </c>
      <c r="D112" s="43" t="s">
        <v>369</v>
      </c>
      <c r="E112" s="43" t="s">
        <v>19</v>
      </c>
      <c r="G112"/>
      <c r="H112"/>
      <c r="I112"/>
      <c r="J112"/>
      <c r="K112"/>
      <c r="L112"/>
      <c r="M112"/>
    </row>
    <row r="113" spans="1:13" ht="14" customHeight="1">
      <c r="A113" s="42">
        <v>16</v>
      </c>
      <c r="B113" s="43" t="s">
        <v>833</v>
      </c>
      <c r="C113" s="43">
        <v>2</v>
      </c>
      <c r="D113" s="43" t="s">
        <v>370</v>
      </c>
      <c r="E113" s="43" t="s">
        <v>95</v>
      </c>
      <c r="G113"/>
      <c r="H113"/>
      <c r="I113"/>
      <c r="J113"/>
      <c r="K113"/>
      <c r="L113"/>
      <c r="M113"/>
    </row>
    <row r="114" spans="1:13" ht="14" customHeight="1">
      <c r="A114" s="42">
        <v>16</v>
      </c>
      <c r="B114" s="43" t="s">
        <v>834</v>
      </c>
      <c r="C114" s="43">
        <v>1</v>
      </c>
      <c r="D114" s="43" t="s">
        <v>369</v>
      </c>
      <c r="E114" s="43" t="s">
        <v>25</v>
      </c>
      <c r="G114"/>
      <c r="H114"/>
      <c r="I114"/>
      <c r="J114"/>
      <c r="K114"/>
      <c r="L114"/>
      <c r="M114"/>
    </row>
    <row r="115" spans="1:13" ht="14" customHeight="1">
      <c r="A115" s="42">
        <v>16</v>
      </c>
      <c r="B115" s="43" t="s">
        <v>834</v>
      </c>
      <c r="C115" s="43">
        <v>2</v>
      </c>
      <c r="D115" s="43" t="s">
        <v>370</v>
      </c>
      <c r="E115" s="43" t="s">
        <v>56</v>
      </c>
      <c r="G115"/>
      <c r="H115"/>
      <c r="I115"/>
      <c r="J115"/>
      <c r="K115"/>
      <c r="L115"/>
      <c r="M115"/>
    </row>
    <row r="116" spans="1:13" ht="14" customHeight="1">
      <c r="A116" s="42">
        <v>17</v>
      </c>
      <c r="B116" s="43" t="s">
        <v>832</v>
      </c>
      <c r="C116" s="43">
        <v>1</v>
      </c>
      <c r="D116" s="43" t="s">
        <v>369</v>
      </c>
      <c r="E116" s="43" t="s">
        <v>15</v>
      </c>
      <c r="G116"/>
      <c r="H116"/>
      <c r="I116"/>
      <c r="J116"/>
      <c r="K116"/>
      <c r="L116"/>
      <c r="M116"/>
    </row>
    <row r="117" spans="1:13" ht="14" customHeight="1">
      <c r="A117" s="42">
        <v>17</v>
      </c>
      <c r="B117" s="43" t="s">
        <v>832</v>
      </c>
      <c r="C117" s="43">
        <v>2</v>
      </c>
      <c r="D117" s="43" t="s">
        <v>370</v>
      </c>
      <c r="E117" s="43" t="s">
        <v>89</v>
      </c>
      <c r="G117"/>
      <c r="H117"/>
      <c r="I117"/>
      <c r="J117"/>
      <c r="K117"/>
      <c r="L117"/>
      <c r="M117"/>
    </row>
    <row r="118" spans="1:13" ht="14" customHeight="1">
      <c r="A118" s="42">
        <v>17</v>
      </c>
      <c r="B118" s="43" t="s">
        <v>832</v>
      </c>
      <c r="C118" s="43">
        <v>3</v>
      </c>
      <c r="D118" s="43" t="s">
        <v>370</v>
      </c>
      <c r="E118" s="43" t="s">
        <v>391</v>
      </c>
      <c r="G118"/>
      <c r="H118"/>
      <c r="I118"/>
      <c r="J118"/>
      <c r="K118"/>
      <c r="L118"/>
      <c r="M118"/>
    </row>
    <row r="119" spans="1:13" ht="14" customHeight="1">
      <c r="A119" s="42">
        <v>17</v>
      </c>
      <c r="B119" s="43" t="s">
        <v>833</v>
      </c>
      <c r="C119" s="43">
        <v>1</v>
      </c>
      <c r="D119" s="43" t="s">
        <v>369</v>
      </c>
      <c r="E119" s="43" t="s">
        <v>17</v>
      </c>
      <c r="G119"/>
      <c r="H119"/>
      <c r="I119"/>
      <c r="J119"/>
      <c r="K119"/>
      <c r="L119"/>
      <c r="M119"/>
    </row>
    <row r="120" spans="1:13" ht="14" customHeight="1">
      <c r="A120" s="42">
        <v>17</v>
      </c>
      <c r="B120" s="43" t="s">
        <v>833</v>
      </c>
      <c r="C120" s="43">
        <v>2</v>
      </c>
      <c r="D120" s="43" t="s">
        <v>369</v>
      </c>
      <c r="E120" s="43" t="s">
        <v>378</v>
      </c>
      <c r="G120"/>
      <c r="H120"/>
      <c r="I120"/>
      <c r="J120"/>
      <c r="K120"/>
      <c r="L120"/>
      <c r="M120"/>
    </row>
    <row r="121" spans="1:13" ht="14" customHeight="1">
      <c r="A121" s="42">
        <v>17</v>
      </c>
      <c r="B121" s="43" t="s">
        <v>833</v>
      </c>
      <c r="C121" s="43">
        <v>3</v>
      </c>
      <c r="D121" s="43" t="s">
        <v>370</v>
      </c>
      <c r="E121" s="43" t="s">
        <v>46</v>
      </c>
      <c r="G121"/>
      <c r="H121"/>
      <c r="I121"/>
      <c r="J121"/>
      <c r="K121"/>
      <c r="L121"/>
      <c r="M121"/>
    </row>
    <row r="122" spans="1:13" ht="14" customHeight="1">
      <c r="A122" s="42">
        <v>17</v>
      </c>
      <c r="B122" s="43" t="s">
        <v>834</v>
      </c>
      <c r="C122" s="43">
        <v>1</v>
      </c>
      <c r="D122" s="43" t="s">
        <v>370</v>
      </c>
      <c r="E122" s="43" t="s">
        <v>392</v>
      </c>
      <c r="G122"/>
      <c r="H122"/>
      <c r="I122"/>
      <c r="J122"/>
      <c r="K122"/>
      <c r="L122"/>
      <c r="M122"/>
    </row>
    <row r="123" spans="1:13" ht="14" customHeight="1">
      <c r="A123" s="42">
        <v>18</v>
      </c>
      <c r="B123" s="43" t="s">
        <v>832</v>
      </c>
      <c r="C123" s="43">
        <v>1</v>
      </c>
      <c r="D123" s="43" t="s">
        <v>369</v>
      </c>
      <c r="E123" s="43" t="s">
        <v>389</v>
      </c>
      <c r="G123"/>
      <c r="H123"/>
      <c r="I123"/>
      <c r="J123"/>
      <c r="K123"/>
      <c r="L123"/>
      <c r="M123"/>
    </row>
    <row r="124" spans="1:13" ht="14" customHeight="1">
      <c r="A124" s="42">
        <v>18</v>
      </c>
      <c r="B124" s="43" t="s">
        <v>832</v>
      </c>
      <c r="C124" s="43">
        <v>2</v>
      </c>
      <c r="D124" s="43" t="s">
        <v>370</v>
      </c>
      <c r="E124" s="43" t="s">
        <v>422</v>
      </c>
      <c r="G124"/>
      <c r="H124"/>
      <c r="I124"/>
      <c r="J124"/>
      <c r="K124"/>
      <c r="L124"/>
      <c r="M124"/>
    </row>
    <row r="125" spans="1:13" ht="14" customHeight="1">
      <c r="A125" s="42">
        <v>18</v>
      </c>
      <c r="B125" s="43" t="s">
        <v>833</v>
      </c>
      <c r="C125" s="43">
        <v>1</v>
      </c>
      <c r="D125" s="43" t="s">
        <v>369</v>
      </c>
      <c r="E125" s="43" t="s">
        <v>20</v>
      </c>
      <c r="G125"/>
      <c r="H125"/>
      <c r="I125"/>
      <c r="J125"/>
      <c r="K125"/>
      <c r="L125"/>
      <c r="M125"/>
    </row>
    <row r="126" spans="1:13" ht="14" customHeight="1">
      <c r="A126" s="42">
        <v>18</v>
      </c>
      <c r="B126" s="43" t="s">
        <v>833</v>
      </c>
      <c r="C126" s="43">
        <v>2</v>
      </c>
      <c r="D126" s="43" t="s">
        <v>369</v>
      </c>
      <c r="E126" s="43" t="s">
        <v>388</v>
      </c>
      <c r="G126"/>
      <c r="H126"/>
      <c r="I126"/>
      <c r="J126"/>
      <c r="K126"/>
      <c r="L126"/>
      <c r="M126"/>
    </row>
    <row r="127" spans="1:13" ht="14" customHeight="1">
      <c r="A127" s="42">
        <v>18</v>
      </c>
      <c r="B127" s="43" t="s">
        <v>833</v>
      </c>
      <c r="C127" s="43">
        <v>3</v>
      </c>
      <c r="D127" s="43" t="s">
        <v>370</v>
      </c>
      <c r="E127" s="43" t="s">
        <v>400</v>
      </c>
      <c r="G127"/>
      <c r="H127"/>
      <c r="I127"/>
      <c r="J127"/>
      <c r="K127"/>
      <c r="L127"/>
      <c r="M127"/>
    </row>
    <row r="128" spans="1:13" ht="14" customHeight="1">
      <c r="A128" s="42">
        <v>18</v>
      </c>
      <c r="B128" s="43" t="s">
        <v>834</v>
      </c>
      <c r="C128" s="43">
        <v>1</v>
      </c>
      <c r="D128" s="43" t="s">
        <v>370</v>
      </c>
      <c r="E128" s="43" t="s">
        <v>68</v>
      </c>
      <c r="G128"/>
      <c r="H128"/>
      <c r="I128"/>
      <c r="J128"/>
      <c r="K128"/>
      <c r="L128"/>
      <c r="M128"/>
    </row>
    <row r="129" spans="1:13" ht="14" customHeight="1">
      <c r="A129" s="42">
        <v>18</v>
      </c>
      <c r="B129" s="43" t="s">
        <v>834</v>
      </c>
      <c r="C129" s="43">
        <v>2</v>
      </c>
      <c r="D129" s="43" t="s">
        <v>370</v>
      </c>
      <c r="E129" s="43" t="s">
        <v>401</v>
      </c>
      <c r="G129"/>
      <c r="H129"/>
      <c r="I129"/>
      <c r="J129"/>
      <c r="K129"/>
      <c r="L129"/>
      <c r="M129"/>
    </row>
    <row r="130" spans="1:13" ht="14" customHeight="1">
      <c r="A130" s="42">
        <v>19</v>
      </c>
      <c r="B130" s="43" t="s">
        <v>832</v>
      </c>
      <c r="C130" s="43">
        <v>1</v>
      </c>
      <c r="D130" s="43" t="s">
        <v>369</v>
      </c>
      <c r="E130" s="43" t="s">
        <v>399</v>
      </c>
      <c r="G130"/>
      <c r="H130"/>
      <c r="I130"/>
      <c r="J130"/>
      <c r="K130"/>
      <c r="L130"/>
      <c r="M130"/>
    </row>
    <row r="131" spans="1:13" ht="14" customHeight="1">
      <c r="A131" s="42">
        <v>19</v>
      </c>
      <c r="B131" s="43" t="s">
        <v>832</v>
      </c>
      <c r="C131" s="43">
        <v>2</v>
      </c>
      <c r="D131" s="43" t="s">
        <v>370</v>
      </c>
      <c r="E131" s="43" t="s">
        <v>53</v>
      </c>
      <c r="G131"/>
      <c r="H131"/>
      <c r="I131"/>
      <c r="J131"/>
      <c r="K131"/>
      <c r="L131"/>
      <c r="M131"/>
    </row>
    <row r="132" spans="1:13" ht="14" customHeight="1">
      <c r="A132" s="42">
        <v>19</v>
      </c>
      <c r="B132" s="43" t="s">
        <v>832</v>
      </c>
      <c r="C132" s="43">
        <v>3</v>
      </c>
      <c r="D132" s="43" t="s">
        <v>370</v>
      </c>
      <c r="E132" s="43" t="s">
        <v>409</v>
      </c>
      <c r="G132"/>
      <c r="H132"/>
      <c r="I132"/>
      <c r="J132"/>
      <c r="K132"/>
      <c r="L132"/>
      <c r="M132"/>
    </row>
    <row r="133" spans="1:13" ht="14" customHeight="1">
      <c r="A133" s="42">
        <v>19</v>
      </c>
      <c r="B133" s="43" t="s">
        <v>833</v>
      </c>
      <c r="C133" s="43">
        <v>1</v>
      </c>
      <c r="D133" s="43" t="s">
        <v>369</v>
      </c>
      <c r="E133" s="43" t="s">
        <v>398</v>
      </c>
      <c r="G133"/>
      <c r="H133"/>
      <c r="I133"/>
      <c r="J133"/>
      <c r="K133"/>
      <c r="L133"/>
      <c r="M133"/>
    </row>
    <row r="134" spans="1:13" ht="14" customHeight="1">
      <c r="A134" s="42">
        <v>19</v>
      </c>
      <c r="B134" s="43" t="s">
        <v>833</v>
      </c>
      <c r="C134" s="43">
        <v>2</v>
      </c>
      <c r="D134" s="43" t="s">
        <v>370</v>
      </c>
      <c r="E134" s="43" t="s">
        <v>103</v>
      </c>
      <c r="G134"/>
      <c r="H134"/>
      <c r="I134"/>
      <c r="J134"/>
      <c r="K134"/>
      <c r="L134"/>
      <c r="M134"/>
    </row>
    <row r="135" spans="1:13" ht="14" customHeight="1">
      <c r="A135" s="42">
        <v>19</v>
      </c>
      <c r="B135" s="43" t="s">
        <v>834</v>
      </c>
      <c r="C135" s="43">
        <v>1</v>
      </c>
      <c r="D135" s="43" t="s">
        <v>369</v>
      </c>
      <c r="E135" s="43" t="s">
        <v>18</v>
      </c>
      <c r="G135"/>
      <c r="H135"/>
      <c r="I135"/>
      <c r="J135"/>
      <c r="K135"/>
      <c r="L135"/>
      <c r="M135"/>
    </row>
    <row r="136" spans="1:13" ht="14" customHeight="1">
      <c r="A136" s="42">
        <v>19</v>
      </c>
      <c r="B136" s="43" t="s">
        <v>834</v>
      </c>
      <c r="C136" s="43">
        <v>2</v>
      </c>
      <c r="D136" s="43" t="s">
        <v>370</v>
      </c>
      <c r="E136" s="43" t="s">
        <v>424</v>
      </c>
      <c r="G136"/>
      <c r="H136"/>
      <c r="I136"/>
      <c r="J136"/>
      <c r="K136"/>
      <c r="L136"/>
      <c r="M136"/>
    </row>
    <row r="137" spans="1:13" ht="14" customHeight="1">
      <c r="A137" s="42">
        <v>20</v>
      </c>
      <c r="B137" s="43" t="s">
        <v>832</v>
      </c>
      <c r="C137" s="43">
        <v>1</v>
      </c>
      <c r="D137" s="43" t="s">
        <v>369</v>
      </c>
      <c r="E137" s="43" t="s">
        <v>8</v>
      </c>
      <c r="G137"/>
      <c r="H137"/>
      <c r="I137"/>
      <c r="J137"/>
      <c r="K137"/>
      <c r="L137"/>
      <c r="M137"/>
    </row>
    <row r="138" spans="1:13" ht="14" customHeight="1">
      <c r="A138" s="42">
        <v>20</v>
      </c>
      <c r="B138" s="43" t="s">
        <v>832</v>
      </c>
      <c r="C138" s="43">
        <v>2</v>
      </c>
      <c r="D138" s="43" t="s">
        <v>370</v>
      </c>
      <c r="E138" s="43" t="s">
        <v>426</v>
      </c>
      <c r="G138"/>
      <c r="H138"/>
      <c r="I138"/>
      <c r="J138"/>
      <c r="K138"/>
      <c r="L138"/>
      <c r="M138"/>
    </row>
    <row r="139" spans="1:13" ht="14" customHeight="1">
      <c r="A139" s="42">
        <v>20</v>
      </c>
      <c r="B139" s="43" t="s">
        <v>832</v>
      </c>
      <c r="C139" s="43">
        <v>3</v>
      </c>
      <c r="D139" s="43" t="s">
        <v>370</v>
      </c>
      <c r="E139" s="43" t="s">
        <v>98</v>
      </c>
      <c r="G139"/>
      <c r="H139"/>
      <c r="I139"/>
      <c r="J139"/>
      <c r="K139"/>
      <c r="L139"/>
      <c r="M139"/>
    </row>
    <row r="140" spans="1:13" ht="14" customHeight="1">
      <c r="A140" s="42">
        <v>20</v>
      </c>
      <c r="B140" s="43" t="s">
        <v>833</v>
      </c>
      <c r="C140" s="43">
        <v>1</v>
      </c>
      <c r="D140" s="43" t="s">
        <v>369</v>
      </c>
      <c r="E140" s="43" t="s">
        <v>23</v>
      </c>
      <c r="G140"/>
      <c r="H140"/>
      <c r="I140"/>
      <c r="J140"/>
      <c r="K140"/>
      <c r="L140"/>
      <c r="M140"/>
    </row>
    <row r="141" spans="1:13" ht="14" customHeight="1">
      <c r="A141" s="42">
        <v>20</v>
      </c>
      <c r="B141" s="43" t="s">
        <v>833</v>
      </c>
      <c r="C141" s="43">
        <v>2</v>
      </c>
      <c r="D141" s="43" t="s">
        <v>370</v>
      </c>
      <c r="E141" s="43" t="s">
        <v>45</v>
      </c>
      <c r="G141"/>
      <c r="H141"/>
      <c r="I141"/>
      <c r="J141"/>
      <c r="K141"/>
      <c r="L141"/>
      <c r="M141"/>
    </row>
    <row r="142" spans="1:13" ht="14" customHeight="1">
      <c r="A142" s="42">
        <v>20</v>
      </c>
      <c r="B142" s="43" t="s">
        <v>833</v>
      </c>
      <c r="C142" s="43">
        <v>3</v>
      </c>
      <c r="D142" s="43" t="s">
        <v>370</v>
      </c>
      <c r="E142" s="43" t="s">
        <v>100</v>
      </c>
      <c r="G142"/>
      <c r="H142"/>
      <c r="I142"/>
      <c r="J142"/>
      <c r="K142"/>
      <c r="L142"/>
      <c r="M142"/>
    </row>
    <row r="143" spans="1:13" ht="14" customHeight="1">
      <c r="A143" s="42">
        <v>20</v>
      </c>
      <c r="B143" s="43" t="s">
        <v>834</v>
      </c>
      <c r="C143" s="43">
        <v>1</v>
      </c>
      <c r="D143" s="43" t="s">
        <v>369</v>
      </c>
      <c r="E143" s="43" t="s">
        <v>408</v>
      </c>
      <c r="G143"/>
      <c r="H143"/>
      <c r="I143"/>
      <c r="J143"/>
      <c r="K143"/>
      <c r="L143"/>
      <c r="M143"/>
    </row>
    <row r="144" spans="1:13" ht="14" customHeight="1">
      <c r="A144" s="42">
        <v>21</v>
      </c>
      <c r="B144" s="43" t="s">
        <v>832</v>
      </c>
      <c r="C144" s="43">
        <v>1</v>
      </c>
      <c r="D144" s="43" t="s">
        <v>369</v>
      </c>
      <c r="E144" s="43" t="s">
        <v>26</v>
      </c>
      <c r="G144"/>
      <c r="H144"/>
      <c r="I144"/>
      <c r="J144"/>
      <c r="K144"/>
      <c r="L144"/>
      <c r="M144"/>
    </row>
    <row r="145" spans="1:14" ht="14" customHeight="1">
      <c r="A145" s="42">
        <v>21</v>
      </c>
      <c r="B145" s="43" t="s">
        <v>832</v>
      </c>
      <c r="C145" s="43">
        <v>2</v>
      </c>
      <c r="D145" s="43" t="s">
        <v>370</v>
      </c>
      <c r="E145" s="43" t="s">
        <v>99</v>
      </c>
      <c r="G145"/>
      <c r="H145"/>
      <c r="I145"/>
      <c r="J145"/>
      <c r="K145"/>
      <c r="L145"/>
      <c r="M145"/>
    </row>
    <row r="146" spans="1:14" ht="14" customHeight="1">
      <c r="A146" s="42">
        <v>21</v>
      </c>
      <c r="B146" s="43" t="s">
        <v>832</v>
      </c>
      <c r="C146" s="43">
        <v>3</v>
      </c>
      <c r="D146" s="43" t="s">
        <v>370</v>
      </c>
      <c r="E146" s="43" t="s">
        <v>92</v>
      </c>
      <c r="G146"/>
      <c r="H146"/>
      <c r="I146"/>
      <c r="J146"/>
      <c r="K146"/>
      <c r="L146"/>
      <c r="M146"/>
    </row>
    <row r="147" spans="1:14" ht="14" customHeight="1">
      <c r="A147" s="42">
        <v>21</v>
      </c>
      <c r="B147" s="43" t="s">
        <v>833</v>
      </c>
      <c r="C147" s="43">
        <v>1</v>
      </c>
      <c r="D147" s="43" t="s">
        <v>369</v>
      </c>
      <c r="E147" s="43" t="s">
        <v>11</v>
      </c>
      <c r="G147"/>
      <c r="H147"/>
      <c r="I147"/>
      <c r="J147"/>
      <c r="K147"/>
      <c r="L147"/>
      <c r="M147"/>
    </row>
    <row r="148" spans="1:14" ht="14" customHeight="1">
      <c r="A148" s="42">
        <v>21</v>
      </c>
      <c r="B148" s="43" t="s">
        <v>834</v>
      </c>
      <c r="C148" s="43">
        <v>1</v>
      </c>
      <c r="D148" s="43" t="s">
        <v>369</v>
      </c>
      <c r="E148" s="43" t="s">
        <v>16</v>
      </c>
      <c r="G148"/>
      <c r="H148"/>
      <c r="I148"/>
      <c r="J148"/>
      <c r="K148"/>
      <c r="L148"/>
      <c r="M148"/>
    </row>
    <row r="149" spans="1:14" ht="14" customHeight="1">
      <c r="A149" s="42">
        <v>21</v>
      </c>
      <c r="B149" s="43" t="s">
        <v>834</v>
      </c>
      <c r="C149" s="43">
        <v>2</v>
      </c>
      <c r="D149" s="43" t="s">
        <v>370</v>
      </c>
      <c r="E149" s="43" t="s">
        <v>41</v>
      </c>
      <c r="G149"/>
      <c r="H149"/>
      <c r="I149"/>
      <c r="J149"/>
      <c r="K149"/>
      <c r="L149"/>
      <c r="M149"/>
    </row>
    <row r="150" spans="1:14" ht="14" customHeight="1">
      <c r="A150" s="42">
        <v>21</v>
      </c>
      <c r="B150" s="43" t="s">
        <v>834</v>
      </c>
      <c r="C150" s="43">
        <v>3</v>
      </c>
      <c r="D150" s="43" t="s">
        <v>370</v>
      </c>
      <c r="E150" s="43" t="s">
        <v>113</v>
      </c>
      <c r="G150"/>
      <c r="H150"/>
      <c r="I150"/>
      <c r="J150"/>
      <c r="K150"/>
      <c r="L150"/>
      <c r="M150"/>
    </row>
    <row r="151" spans="1:14" ht="14" customHeight="1">
      <c r="A151" s="42">
        <v>22</v>
      </c>
      <c r="B151" s="43" t="s">
        <v>832</v>
      </c>
      <c r="C151" s="43">
        <v>1</v>
      </c>
      <c r="D151" s="43" t="s">
        <v>831</v>
      </c>
      <c r="E151" s="43" t="s">
        <v>373</v>
      </c>
      <c r="G151"/>
      <c r="H151"/>
      <c r="I151"/>
      <c r="J151"/>
      <c r="K151"/>
      <c r="L151"/>
      <c r="M151"/>
    </row>
    <row r="152" spans="1:14">
      <c r="G152"/>
      <c r="H152"/>
      <c r="I152"/>
      <c r="J152"/>
      <c r="K152"/>
      <c r="L152"/>
      <c r="M152"/>
    </row>
    <row r="153" spans="1:14">
      <c r="G153"/>
      <c r="H153"/>
      <c r="I153"/>
      <c r="J153"/>
      <c r="K153"/>
      <c r="L153"/>
      <c r="M153"/>
    </row>
    <row r="154" spans="1:14" ht="15.5">
      <c r="B154" s="92" t="s">
        <v>1548</v>
      </c>
      <c r="C154" s="92"/>
      <c r="D154" s="92"/>
      <c r="E154" s="92"/>
      <c r="F154" s="92"/>
      <c r="G154" s="92"/>
      <c r="H154" s="93"/>
      <c r="I154" s="92"/>
      <c r="J154" s="92"/>
      <c r="K154" s="92"/>
      <c r="L154" s="92"/>
      <c r="M154" s="92"/>
      <c r="N154" s="92"/>
    </row>
    <row r="155" spans="1:14" ht="14.5">
      <c r="B155" s="90" t="s">
        <v>1261</v>
      </c>
      <c r="C155" s="94" t="s">
        <v>1508</v>
      </c>
      <c r="D155" s="94"/>
      <c r="E155" s="94"/>
      <c r="F155" s="94" t="s">
        <v>1263</v>
      </c>
      <c r="G155" s="94"/>
      <c r="H155"/>
      <c r="I155" s="88" t="s">
        <v>1261</v>
      </c>
      <c r="J155" s="95" t="s">
        <v>1556</v>
      </c>
      <c r="K155" s="95"/>
      <c r="L155" s="95"/>
      <c r="M155" s="95" t="s">
        <v>1263</v>
      </c>
      <c r="N155" s="95"/>
    </row>
    <row r="156" spans="1:14" ht="14.5">
      <c r="B156" s="89">
        <v>1</v>
      </c>
      <c r="C156" s="96" t="s">
        <v>1549</v>
      </c>
      <c r="D156" s="96"/>
      <c r="E156" s="96"/>
      <c r="F156" s="96" t="s">
        <v>1266</v>
      </c>
      <c r="G156" s="96"/>
      <c r="H156"/>
      <c r="I156" s="87">
        <v>8</v>
      </c>
      <c r="J156" s="97" t="s">
        <v>1557</v>
      </c>
      <c r="K156" s="97"/>
      <c r="L156" s="97"/>
      <c r="M156" s="97" t="s">
        <v>1271</v>
      </c>
      <c r="N156" s="97"/>
    </row>
    <row r="157" spans="1:14" ht="14.5">
      <c r="B157" s="89">
        <v>2</v>
      </c>
      <c r="C157" s="96" t="s">
        <v>1550</v>
      </c>
      <c r="D157" s="96"/>
      <c r="E157" s="96"/>
      <c r="F157" s="96" t="s">
        <v>1284</v>
      </c>
      <c r="G157" s="96"/>
      <c r="H157"/>
      <c r="I157" s="87">
        <v>9</v>
      </c>
      <c r="J157" s="97" t="s">
        <v>1558</v>
      </c>
      <c r="K157" s="97"/>
      <c r="L157" s="97"/>
      <c r="M157" s="97" t="s">
        <v>1284</v>
      </c>
      <c r="N157" s="97"/>
    </row>
    <row r="158" spans="1:14" ht="14.5">
      <c r="B158" s="89">
        <v>3</v>
      </c>
      <c r="C158" s="96" t="s">
        <v>1551</v>
      </c>
      <c r="D158" s="96"/>
      <c r="E158" s="96"/>
      <c r="F158" s="96" t="s">
        <v>1284</v>
      </c>
      <c r="G158" s="96"/>
      <c r="H158"/>
      <c r="I158" s="87">
        <v>10</v>
      </c>
      <c r="J158" s="97" t="s">
        <v>1559</v>
      </c>
      <c r="K158" s="97"/>
      <c r="L158" s="97"/>
      <c r="M158" s="97" t="s">
        <v>1284</v>
      </c>
      <c r="N158" s="97"/>
    </row>
    <row r="159" spans="1:14" ht="14.5">
      <c r="B159" s="89">
        <v>4</v>
      </c>
      <c r="C159" s="96" t="s">
        <v>1552</v>
      </c>
      <c r="D159" s="96"/>
      <c r="E159" s="96"/>
      <c r="F159" s="96" t="s">
        <v>1284</v>
      </c>
      <c r="G159" s="96"/>
      <c r="H159"/>
      <c r="I159" s="87">
        <v>11</v>
      </c>
      <c r="J159" s="97" t="s">
        <v>1560</v>
      </c>
      <c r="K159" s="97"/>
      <c r="L159" s="97"/>
      <c r="M159" s="97" t="s">
        <v>1284</v>
      </c>
      <c r="N159" s="97"/>
    </row>
    <row r="160" spans="1:14" ht="14.5">
      <c r="B160" s="89">
        <v>5</v>
      </c>
      <c r="C160" s="96" t="s">
        <v>1553</v>
      </c>
      <c r="D160" s="96"/>
      <c r="E160" s="96"/>
      <c r="F160" s="96" t="s">
        <v>1284</v>
      </c>
      <c r="G160" s="96"/>
      <c r="H160"/>
      <c r="I160" s="87">
        <v>12</v>
      </c>
      <c r="J160" s="97" t="s">
        <v>1561</v>
      </c>
      <c r="K160" s="97"/>
      <c r="L160" s="97"/>
      <c r="M160" s="97" t="s">
        <v>1284</v>
      </c>
      <c r="N160" s="97"/>
    </row>
    <row r="161" spans="2:14" ht="14.5">
      <c r="B161" s="89">
        <v>6</v>
      </c>
      <c r="C161" s="96" t="s">
        <v>1554</v>
      </c>
      <c r="D161" s="96"/>
      <c r="E161" s="96"/>
      <c r="F161" s="96" t="s">
        <v>1284</v>
      </c>
      <c r="G161" s="96"/>
      <c r="H161"/>
      <c r="I161" s="87">
        <v>13</v>
      </c>
      <c r="J161" s="97" t="s">
        <v>1562</v>
      </c>
      <c r="K161" s="97"/>
      <c r="L161" s="97"/>
      <c r="M161" s="97" t="s">
        <v>1284</v>
      </c>
      <c r="N161" s="97"/>
    </row>
    <row r="162" spans="2:14" ht="14.5">
      <c r="B162" s="89">
        <v>7</v>
      </c>
      <c r="C162" s="96" t="s">
        <v>1555</v>
      </c>
      <c r="D162" s="96"/>
      <c r="E162" s="96"/>
      <c r="F162" s="96" t="s">
        <v>1284</v>
      </c>
      <c r="G162" s="96"/>
      <c r="H162"/>
      <c r="I162" s="87">
        <v>14</v>
      </c>
      <c r="J162" s="97" t="s">
        <v>1563</v>
      </c>
      <c r="K162" s="97"/>
      <c r="L162" s="97"/>
      <c r="M162" s="97" t="s">
        <v>1284</v>
      </c>
      <c r="N162" s="97"/>
    </row>
    <row r="163" spans="2:14" ht="14.5">
      <c r="G163"/>
      <c r="H163"/>
      <c r="I163" s="87">
        <v>15</v>
      </c>
      <c r="J163" s="97" t="s">
        <v>1564</v>
      </c>
      <c r="K163" s="97"/>
      <c r="L163" s="97"/>
      <c r="M163" s="97" t="s">
        <v>1284</v>
      </c>
      <c r="N163" s="97"/>
    </row>
    <row r="164" spans="2:14">
      <c r="G164"/>
      <c r="H164"/>
      <c r="I164"/>
      <c r="J164"/>
      <c r="K164"/>
      <c r="L164"/>
      <c r="M164"/>
    </row>
    <row r="165" spans="2:14">
      <c r="G165"/>
      <c r="H165"/>
      <c r="I165"/>
      <c r="J165"/>
      <c r="K165"/>
      <c r="L165"/>
      <c r="M165"/>
    </row>
    <row r="166" spans="2:14" ht="15.5">
      <c r="B166" s="92" t="s">
        <v>1565</v>
      </c>
      <c r="C166" s="92"/>
      <c r="D166" s="92"/>
      <c r="E166" s="92"/>
      <c r="F166" s="92"/>
      <c r="G166" s="92"/>
      <c r="H166" s="93"/>
      <c r="I166" s="92"/>
      <c r="J166" s="92"/>
      <c r="K166" s="92"/>
      <c r="L166" s="92"/>
      <c r="M166" s="92"/>
      <c r="N166" s="92"/>
    </row>
    <row r="167" spans="2:14" ht="14.5">
      <c r="B167" s="90" t="s">
        <v>1261</v>
      </c>
      <c r="C167" s="94" t="s">
        <v>1508</v>
      </c>
      <c r="D167" s="94"/>
      <c r="E167" s="94"/>
      <c r="F167" s="94" t="s">
        <v>1263</v>
      </c>
      <c r="G167" s="94"/>
      <c r="H167"/>
      <c r="I167" s="88" t="s">
        <v>1261</v>
      </c>
      <c r="J167" s="95" t="s">
        <v>1556</v>
      </c>
      <c r="K167" s="95"/>
      <c r="L167" s="95"/>
      <c r="M167" s="95" t="s">
        <v>1263</v>
      </c>
      <c r="N167" s="95"/>
    </row>
    <row r="168" spans="2:14" ht="14.5">
      <c r="B168" s="89">
        <v>1</v>
      </c>
      <c r="C168" s="96" t="s">
        <v>1566</v>
      </c>
      <c r="D168" s="96"/>
      <c r="E168" s="96"/>
      <c r="F168" s="96" t="s">
        <v>1266</v>
      </c>
      <c r="G168" s="96"/>
      <c r="H168"/>
      <c r="I168" s="87">
        <v>8</v>
      </c>
      <c r="J168" s="97" t="s">
        <v>1573</v>
      </c>
      <c r="K168" s="97"/>
      <c r="L168" s="97"/>
      <c r="M168" s="97" t="s">
        <v>1266</v>
      </c>
      <c r="N168" s="97"/>
    </row>
    <row r="169" spans="2:14" ht="14.5">
      <c r="B169" s="89">
        <v>2</v>
      </c>
      <c r="C169" s="96" t="s">
        <v>1567</v>
      </c>
      <c r="D169" s="96"/>
      <c r="E169" s="96"/>
      <c r="F169" s="96" t="s">
        <v>1266</v>
      </c>
      <c r="G169" s="96"/>
      <c r="H169"/>
      <c r="I169" s="87">
        <v>9</v>
      </c>
      <c r="J169" s="97" t="s">
        <v>1574</v>
      </c>
      <c r="K169" s="97"/>
      <c r="L169" s="97"/>
      <c r="M169" s="97" t="s">
        <v>1271</v>
      </c>
      <c r="N169" s="97"/>
    </row>
    <row r="170" spans="2:14" ht="14.5">
      <c r="B170" s="89">
        <v>3</v>
      </c>
      <c r="C170" s="96" t="s">
        <v>1568</v>
      </c>
      <c r="D170" s="96"/>
      <c r="E170" s="96"/>
      <c r="F170" s="96" t="s">
        <v>1271</v>
      </c>
      <c r="G170" s="96"/>
      <c r="H170"/>
      <c r="I170" s="87">
        <v>10</v>
      </c>
      <c r="J170" s="97" t="s">
        <v>1575</v>
      </c>
      <c r="K170" s="97"/>
      <c r="L170" s="97"/>
      <c r="M170" s="97" t="s">
        <v>1271</v>
      </c>
      <c r="N170" s="97"/>
    </row>
    <row r="171" spans="2:14" ht="14.5">
      <c r="B171" s="89">
        <v>4</v>
      </c>
      <c r="C171" s="96" t="s">
        <v>1569</v>
      </c>
      <c r="D171" s="96"/>
      <c r="E171" s="96"/>
      <c r="F171" s="96" t="s">
        <v>1284</v>
      </c>
      <c r="G171" s="96"/>
      <c r="H171"/>
      <c r="I171" s="87">
        <v>11</v>
      </c>
      <c r="J171" s="97" t="s">
        <v>1576</v>
      </c>
      <c r="K171" s="97"/>
      <c r="L171" s="97"/>
      <c r="M171" s="97" t="s">
        <v>1284</v>
      </c>
      <c r="N171" s="97"/>
    </row>
    <row r="172" spans="2:14" ht="14.5">
      <c r="B172" s="89">
        <v>5</v>
      </c>
      <c r="C172" s="96" t="s">
        <v>1570</v>
      </c>
      <c r="D172" s="96"/>
      <c r="E172" s="96"/>
      <c r="F172" s="96" t="s">
        <v>1284</v>
      </c>
      <c r="G172" s="96"/>
      <c r="H172"/>
      <c r="I172" s="87">
        <v>12</v>
      </c>
      <c r="J172" s="97" t="s">
        <v>1577</v>
      </c>
      <c r="K172" s="97"/>
      <c r="L172" s="97"/>
      <c r="M172" s="97" t="s">
        <v>1284</v>
      </c>
      <c r="N172" s="97"/>
    </row>
    <row r="173" spans="2:14" ht="14.5">
      <c r="B173" s="89">
        <v>6</v>
      </c>
      <c r="C173" s="96" t="s">
        <v>1571</v>
      </c>
      <c r="D173" s="96"/>
      <c r="E173" s="96"/>
      <c r="F173" s="96" t="s">
        <v>1284</v>
      </c>
      <c r="G173" s="96"/>
      <c r="H173"/>
      <c r="I173" s="87">
        <v>13</v>
      </c>
      <c r="J173" s="97" t="s">
        <v>1578</v>
      </c>
      <c r="K173" s="97"/>
      <c r="L173" s="97"/>
      <c r="M173" s="97" t="s">
        <v>1284</v>
      </c>
      <c r="N173" s="97"/>
    </row>
    <row r="174" spans="2:14" ht="14.5">
      <c r="B174" s="89">
        <v>7</v>
      </c>
      <c r="C174" s="96" t="s">
        <v>1572</v>
      </c>
      <c r="D174" s="96"/>
      <c r="E174" s="96"/>
      <c r="F174" s="96" t="s">
        <v>1284</v>
      </c>
      <c r="G174" s="96"/>
      <c r="H174"/>
      <c r="I174" s="87">
        <v>14</v>
      </c>
      <c r="J174" s="97" t="s">
        <v>1579</v>
      </c>
      <c r="K174" s="97"/>
      <c r="L174" s="97"/>
      <c r="M174" s="97" t="s">
        <v>1284</v>
      </c>
      <c r="N174" s="97"/>
    </row>
    <row r="175" spans="2:14" ht="14.5">
      <c r="G175"/>
      <c r="H175"/>
      <c r="I175" s="87">
        <v>15</v>
      </c>
      <c r="J175" s="97" t="s">
        <v>1580</v>
      </c>
      <c r="K175" s="97"/>
      <c r="L175" s="97"/>
      <c r="M175" s="97" t="s">
        <v>1284</v>
      </c>
      <c r="N175" s="97"/>
    </row>
    <row r="176" spans="2:14">
      <c r="G176"/>
      <c r="H176"/>
      <c r="I176"/>
      <c r="J176"/>
      <c r="K176"/>
      <c r="L176"/>
      <c r="M176"/>
    </row>
    <row r="177" spans="2:14">
      <c r="G177"/>
      <c r="H177"/>
      <c r="I177"/>
      <c r="J177"/>
      <c r="K177"/>
      <c r="L177"/>
      <c r="M177"/>
    </row>
    <row r="178" spans="2:14" ht="15.5">
      <c r="B178" s="92" t="s">
        <v>1905</v>
      </c>
      <c r="C178" s="92"/>
      <c r="D178" s="92"/>
      <c r="E178" s="92"/>
      <c r="F178" s="92"/>
      <c r="G178" s="92"/>
      <c r="H178" s="93"/>
      <c r="I178" s="92"/>
      <c r="J178" s="92"/>
      <c r="K178" s="92"/>
      <c r="L178" s="92"/>
      <c r="M178" s="92"/>
      <c r="N178" s="92"/>
    </row>
    <row r="179" spans="2:14" ht="14.5">
      <c r="B179" s="90" t="s">
        <v>1261</v>
      </c>
      <c r="C179" s="94" t="s">
        <v>1508</v>
      </c>
      <c r="D179" s="94"/>
      <c r="E179" s="94"/>
      <c r="F179" s="94" t="s">
        <v>1263</v>
      </c>
      <c r="G179" s="94"/>
      <c r="H179"/>
      <c r="I179" s="88" t="s">
        <v>1261</v>
      </c>
      <c r="J179" s="95" t="s">
        <v>1556</v>
      </c>
      <c r="K179" s="95"/>
      <c r="L179" s="95"/>
      <c r="M179" s="95" t="s">
        <v>1263</v>
      </c>
      <c r="N179" s="95"/>
    </row>
    <row r="180" spans="2:14" ht="14.5">
      <c r="B180" s="89">
        <v>1</v>
      </c>
      <c r="C180" s="96" t="s">
        <v>1581</v>
      </c>
      <c r="D180" s="96"/>
      <c r="E180" s="96"/>
      <c r="F180" s="96" t="s">
        <v>1271</v>
      </c>
      <c r="G180" s="96"/>
      <c r="H180"/>
      <c r="I180" s="87">
        <v>8</v>
      </c>
      <c r="J180" s="97" t="s">
        <v>1408</v>
      </c>
      <c r="K180" s="97"/>
      <c r="L180" s="97"/>
      <c r="M180" s="97" t="s">
        <v>1266</v>
      </c>
      <c r="N180" s="97"/>
    </row>
    <row r="181" spans="2:14" ht="14.5">
      <c r="B181" s="89">
        <v>2</v>
      </c>
      <c r="C181" s="96" t="s">
        <v>1410</v>
      </c>
      <c r="D181" s="96"/>
      <c r="E181" s="96"/>
      <c r="F181" s="96" t="s">
        <v>1271</v>
      </c>
      <c r="G181" s="96"/>
      <c r="H181"/>
      <c r="I181" s="87">
        <v>9</v>
      </c>
      <c r="J181" s="97" t="s">
        <v>1411</v>
      </c>
      <c r="K181" s="97"/>
      <c r="L181" s="97"/>
      <c r="M181" s="97" t="s">
        <v>1271</v>
      </c>
      <c r="N181" s="97"/>
    </row>
    <row r="182" spans="2:14" ht="14.5">
      <c r="B182" s="89">
        <v>3</v>
      </c>
      <c r="C182" s="96" t="s">
        <v>1413</v>
      </c>
      <c r="D182" s="96"/>
      <c r="E182" s="96"/>
      <c r="F182" s="96" t="s">
        <v>1271</v>
      </c>
      <c r="G182" s="96"/>
      <c r="H182"/>
      <c r="I182" s="87">
        <v>10</v>
      </c>
      <c r="J182" s="97" t="s">
        <v>1584</v>
      </c>
      <c r="K182" s="97"/>
      <c r="L182" s="97"/>
      <c r="M182" s="97" t="s">
        <v>1271</v>
      </c>
      <c r="N182" s="97"/>
    </row>
    <row r="183" spans="2:14" ht="14.5">
      <c r="B183" s="89">
        <v>4</v>
      </c>
      <c r="C183" s="96" t="s">
        <v>1414</v>
      </c>
      <c r="D183" s="96"/>
      <c r="E183" s="96"/>
      <c r="F183" s="96" t="s">
        <v>1271</v>
      </c>
      <c r="G183" s="96"/>
      <c r="H183"/>
      <c r="I183" s="87">
        <v>11</v>
      </c>
      <c r="J183" s="97" t="s">
        <v>1412</v>
      </c>
      <c r="K183" s="97"/>
      <c r="L183" s="97"/>
      <c r="M183" s="97" t="s">
        <v>1271</v>
      </c>
      <c r="N183" s="97"/>
    </row>
    <row r="184" spans="2:14" ht="14.5">
      <c r="B184" s="89">
        <v>5</v>
      </c>
      <c r="C184" s="96" t="s">
        <v>1415</v>
      </c>
      <c r="D184" s="96"/>
      <c r="E184" s="96"/>
      <c r="F184" s="96" t="s">
        <v>1284</v>
      </c>
      <c r="G184" s="96"/>
      <c r="H184"/>
      <c r="I184" s="87">
        <v>12</v>
      </c>
      <c r="J184" s="97" t="s">
        <v>1585</v>
      </c>
      <c r="K184" s="97"/>
      <c r="L184" s="97"/>
      <c r="M184" s="97" t="s">
        <v>1271</v>
      </c>
      <c r="N184" s="97"/>
    </row>
    <row r="185" spans="2:14" ht="14.5">
      <c r="B185" s="89">
        <v>6</v>
      </c>
      <c r="C185" s="96" t="s">
        <v>1582</v>
      </c>
      <c r="D185" s="96"/>
      <c r="E185" s="96"/>
      <c r="F185" s="96" t="s">
        <v>1284</v>
      </c>
      <c r="G185" s="96"/>
      <c r="H185"/>
      <c r="I185" s="87">
        <v>13</v>
      </c>
      <c r="J185" s="97" t="s">
        <v>1586</v>
      </c>
      <c r="K185" s="97"/>
      <c r="L185" s="97"/>
      <c r="M185" s="97" t="s">
        <v>1284</v>
      </c>
      <c r="N185" s="97"/>
    </row>
    <row r="186" spans="2:14" ht="14.5">
      <c r="B186" s="89">
        <v>7</v>
      </c>
      <c r="C186" s="96" t="s">
        <v>1583</v>
      </c>
      <c r="D186" s="96"/>
      <c r="E186" s="96"/>
      <c r="F186" s="96" t="s">
        <v>1284</v>
      </c>
      <c r="G186" s="96"/>
      <c r="H186"/>
      <c r="I186" s="87">
        <v>14</v>
      </c>
      <c r="J186" s="97" t="s">
        <v>1416</v>
      </c>
      <c r="K186" s="97"/>
      <c r="L186" s="97"/>
      <c r="M186" s="97" t="s">
        <v>1284</v>
      </c>
      <c r="N186" s="97"/>
    </row>
    <row r="187" spans="2:14" ht="14.5">
      <c r="G187"/>
      <c r="H187"/>
      <c r="I187" s="87">
        <v>15</v>
      </c>
      <c r="J187" s="97" t="s">
        <v>1417</v>
      </c>
      <c r="K187" s="97"/>
      <c r="L187" s="97"/>
      <c r="M187" s="97" t="s">
        <v>1284</v>
      </c>
      <c r="N187" s="97"/>
    </row>
    <row r="188" spans="2:14">
      <c r="G188"/>
      <c r="H188"/>
      <c r="I188"/>
      <c r="J188"/>
      <c r="K188"/>
      <c r="L188"/>
      <c r="M188"/>
    </row>
    <row r="189" spans="2:14">
      <c r="G189"/>
      <c r="H189"/>
      <c r="I189"/>
      <c r="J189"/>
      <c r="K189"/>
      <c r="L189"/>
      <c r="M189"/>
    </row>
    <row r="190" spans="2:14" ht="15.5">
      <c r="B190" s="92" t="s">
        <v>1587</v>
      </c>
      <c r="C190" s="92"/>
      <c r="D190" s="92"/>
      <c r="E190" s="92"/>
      <c r="F190" s="92"/>
      <c r="G190" s="92"/>
      <c r="H190" s="93"/>
      <c r="I190" s="92"/>
      <c r="J190" s="92"/>
      <c r="K190" s="92"/>
      <c r="L190" s="92"/>
      <c r="M190" s="92"/>
      <c r="N190" s="92"/>
    </row>
    <row r="191" spans="2:14" ht="14.5">
      <c r="B191" s="90" t="s">
        <v>1261</v>
      </c>
      <c r="C191" s="94" t="s">
        <v>1508</v>
      </c>
      <c r="D191" s="94"/>
      <c r="E191" s="94"/>
      <c r="F191" s="94" t="s">
        <v>1263</v>
      </c>
      <c r="G191" s="94"/>
      <c r="H191"/>
      <c r="I191" s="88" t="s">
        <v>1261</v>
      </c>
      <c r="J191" s="95" t="s">
        <v>1556</v>
      </c>
      <c r="K191" s="95"/>
      <c r="L191" s="95"/>
      <c r="M191" s="95" t="s">
        <v>1263</v>
      </c>
      <c r="N191" s="95"/>
    </row>
    <row r="192" spans="2:14" ht="14.5">
      <c r="B192" s="89">
        <v>1</v>
      </c>
      <c r="C192" s="96" t="s">
        <v>1549</v>
      </c>
      <c r="D192" s="96"/>
      <c r="E192" s="96"/>
      <c r="F192" s="96" t="s">
        <v>1266</v>
      </c>
      <c r="G192" s="96"/>
      <c r="H192"/>
      <c r="I192" s="87">
        <v>8</v>
      </c>
      <c r="J192" s="97" t="s">
        <v>1557</v>
      </c>
      <c r="K192" s="97"/>
      <c r="L192" s="97"/>
      <c r="M192" s="97" t="s">
        <v>1271</v>
      </c>
      <c r="N192" s="97"/>
    </row>
    <row r="193" spans="2:14" ht="14.5">
      <c r="B193" s="89">
        <v>2</v>
      </c>
      <c r="C193" s="96" t="s">
        <v>1550</v>
      </c>
      <c r="D193" s="96"/>
      <c r="E193" s="96"/>
      <c r="F193" s="96" t="s">
        <v>1284</v>
      </c>
      <c r="G193" s="96"/>
      <c r="H193"/>
      <c r="I193" s="87">
        <v>9</v>
      </c>
      <c r="J193" s="97" t="s">
        <v>1558</v>
      </c>
      <c r="K193" s="97"/>
      <c r="L193" s="97"/>
      <c r="M193" s="97" t="s">
        <v>1284</v>
      </c>
      <c r="N193" s="97"/>
    </row>
    <row r="194" spans="2:14" ht="14.5">
      <c r="B194" s="89">
        <v>3</v>
      </c>
      <c r="C194" s="96" t="s">
        <v>1551</v>
      </c>
      <c r="D194" s="96"/>
      <c r="E194" s="96"/>
      <c r="F194" s="96" t="s">
        <v>1284</v>
      </c>
      <c r="G194" s="96"/>
      <c r="H194"/>
      <c r="I194" s="87">
        <v>10</v>
      </c>
      <c r="J194" s="97" t="s">
        <v>1559</v>
      </c>
      <c r="K194" s="97"/>
      <c r="L194" s="97"/>
      <c r="M194" s="97" t="s">
        <v>1284</v>
      </c>
      <c r="N194" s="97"/>
    </row>
    <row r="195" spans="2:14" ht="14.5">
      <c r="B195" s="89">
        <v>4</v>
      </c>
      <c r="C195" s="96" t="s">
        <v>1552</v>
      </c>
      <c r="D195" s="96"/>
      <c r="E195" s="96"/>
      <c r="F195" s="96" t="s">
        <v>1284</v>
      </c>
      <c r="G195" s="96"/>
      <c r="H195"/>
      <c r="I195" s="87">
        <v>11</v>
      </c>
      <c r="J195" s="97" t="s">
        <v>1560</v>
      </c>
      <c r="K195" s="97"/>
      <c r="L195" s="97"/>
      <c r="M195" s="97" t="s">
        <v>1284</v>
      </c>
      <c r="N195" s="97"/>
    </row>
    <row r="196" spans="2:14" ht="14.5">
      <c r="B196" s="89">
        <v>5</v>
      </c>
      <c r="C196" s="96" t="s">
        <v>1553</v>
      </c>
      <c r="D196" s="96"/>
      <c r="E196" s="96"/>
      <c r="F196" s="96" t="s">
        <v>1284</v>
      </c>
      <c r="G196" s="96"/>
      <c r="H196"/>
      <c r="I196" s="87">
        <v>12</v>
      </c>
      <c r="J196" s="97" t="s">
        <v>1561</v>
      </c>
      <c r="K196" s="97"/>
      <c r="L196" s="97"/>
      <c r="M196" s="97" t="s">
        <v>1284</v>
      </c>
      <c r="N196" s="97"/>
    </row>
    <row r="197" spans="2:14" ht="14.5">
      <c r="B197" s="89">
        <v>6</v>
      </c>
      <c r="C197" s="96" t="s">
        <v>1554</v>
      </c>
      <c r="D197" s="96"/>
      <c r="E197" s="96"/>
      <c r="F197" s="96" t="s">
        <v>1284</v>
      </c>
      <c r="G197" s="96"/>
      <c r="H197"/>
      <c r="I197" s="87">
        <v>13</v>
      </c>
      <c r="J197" s="97" t="s">
        <v>1562</v>
      </c>
      <c r="K197" s="97"/>
      <c r="L197" s="97"/>
      <c r="M197" s="97" t="s">
        <v>1284</v>
      </c>
      <c r="N197" s="97"/>
    </row>
    <row r="198" spans="2:14" ht="14.5">
      <c r="B198" s="89">
        <v>7</v>
      </c>
      <c r="C198" s="96" t="s">
        <v>1555</v>
      </c>
      <c r="D198" s="96"/>
      <c r="E198" s="96"/>
      <c r="F198" s="96" t="s">
        <v>1284</v>
      </c>
      <c r="G198" s="96"/>
      <c r="H198"/>
      <c r="I198" s="87">
        <v>14</v>
      </c>
      <c r="J198" s="97" t="s">
        <v>1563</v>
      </c>
      <c r="K198" s="97"/>
      <c r="L198" s="97"/>
      <c r="M198" s="97" t="s">
        <v>1284</v>
      </c>
      <c r="N198" s="97"/>
    </row>
    <row r="199" spans="2:14" ht="14.5">
      <c r="G199"/>
      <c r="H199"/>
      <c r="I199" s="87">
        <v>15</v>
      </c>
      <c r="J199" s="97" t="s">
        <v>1564</v>
      </c>
      <c r="K199" s="97"/>
      <c r="L199" s="97"/>
      <c r="M199" s="97" t="s">
        <v>1284</v>
      </c>
      <c r="N199" s="97"/>
    </row>
    <row r="200" spans="2:14">
      <c r="G200"/>
      <c r="H200"/>
      <c r="I200"/>
      <c r="J200"/>
      <c r="K200"/>
      <c r="L200"/>
      <c r="M200"/>
    </row>
    <row r="201" spans="2:14">
      <c r="G201"/>
      <c r="H201"/>
      <c r="I201"/>
      <c r="J201"/>
      <c r="K201"/>
      <c r="L201"/>
      <c r="M201"/>
    </row>
    <row r="202" spans="2:14">
      <c r="G202"/>
      <c r="H202"/>
      <c r="I202"/>
      <c r="J202"/>
      <c r="K202"/>
      <c r="L202"/>
      <c r="M202"/>
    </row>
    <row r="203" spans="2:14">
      <c r="G203"/>
      <c r="H203"/>
      <c r="I203"/>
      <c r="J203"/>
      <c r="K203"/>
      <c r="L203"/>
      <c r="M203"/>
    </row>
    <row r="204" spans="2:14">
      <c r="G204"/>
      <c r="H204"/>
      <c r="I204"/>
      <c r="J204"/>
      <c r="K204"/>
      <c r="L204"/>
      <c r="M204"/>
    </row>
    <row r="205" spans="2:14">
      <c r="G205"/>
      <c r="H205"/>
      <c r="I205"/>
      <c r="J205"/>
      <c r="K205"/>
      <c r="L205"/>
      <c r="M205"/>
    </row>
    <row r="206" spans="2:14">
      <c r="G206"/>
      <c r="H206"/>
      <c r="I206"/>
      <c r="J206"/>
      <c r="K206"/>
      <c r="L206"/>
      <c r="M206"/>
    </row>
    <row r="207" spans="2:14">
      <c r="G207"/>
      <c r="H207"/>
      <c r="I207"/>
      <c r="J207"/>
      <c r="K207"/>
      <c r="L207"/>
      <c r="M207"/>
    </row>
    <row r="208" spans="2:14">
      <c r="G208"/>
      <c r="H208"/>
      <c r="I208"/>
      <c r="J208"/>
      <c r="K208"/>
      <c r="L208"/>
      <c r="M208"/>
    </row>
    <row r="209" spans="7:13">
      <c r="G209"/>
      <c r="H209"/>
      <c r="I209"/>
      <c r="J209"/>
      <c r="K209"/>
      <c r="L209"/>
      <c r="M209"/>
    </row>
    <row r="210" spans="7:13">
      <c r="G210"/>
      <c r="H210"/>
      <c r="I210"/>
      <c r="J210"/>
      <c r="K210"/>
      <c r="L210"/>
      <c r="M210"/>
    </row>
    <row r="211" spans="7:13">
      <c r="G211"/>
      <c r="H211"/>
      <c r="I211"/>
      <c r="J211"/>
      <c r="K211"/>
      <c r="L211"/>
      <c r="M211"/>
    </row>
    <row r="212" spans="7:13">
      <c r="G212"/>
      <c r="H212"/>
      <c r="I212"/>
      <c r="J212"/>
      <c r="K212"/>
      <c r="L212"/>
      <c r="M212"/>
    </row>
    <row r="213" spans="7:13">
      <c r="G213"/>
      <c r="H213"/>
      <c r="I213"/>
      <c r="J213"/>
      <c r="K213"/>
      <c r="L213"/>
      <c r="M213"/>
    </row>
    <row r="214" spans="7:13">
      <c r="G214"/>
      <c r="H214"/>
      <c r="I214"/>
      <c r="J214"/>
      <c r="K214"/>
      <c r="L214"/>
      <c r="M214"/>
    </row>
    <row r="215" spans="7:13">
      <c r="G215"/>
      <c r="H215"/>
      <c r="I215"/>
      <c r="J215"/>
      <c r="K215"/>
      <c r="L215"/>
      <c r="M215"/>
    </row>
    <row r="216" spans="7:13">
      <c r="G216"/>
      <c r="H216"/>
      <c r="I216"/>
      <c r="J216"/>
      <c r="K216"/>
      <c r="L216"/>
      <c r="M216"/>
    </row>
    <row r="217" spans="7:13">
      <c r="G217"/>
      <c r="H217"/>
      <c r="I217"/>
      <c r="J217"/>
      <c r="K217"/>
      <c r="L217"/>
      <c r="M217"/>
    </row>
    <row r="218" spans="7:13">
      <c r="G218"/>
      <c r="H218"/>
      <c r="I218"/>
      <c r="J218"/>
      <c r="K218"/>
      <c r="L218"/>
      <c r="M218"/>
    </row>
    <row r="219" spans="7:13">
      <c r="G219"/>
      <c r="H219"/>
      <c r="I219"/>
      <c r="J219"/>
      <c r="K219"/>
      <c r="L219"/>
      <c r="M219"/>
    </row>
    <row r="220" spans="7:13">
      <c r="G220"/>
      <c r="H220"/>
      <c r="I220"/>
      <c r="J220"/>
      <c r="K220"/>
      <c r="L220"/>
      <c r="M220"/>
    </row>
    <row r="221" spans="7:13">
      <c r="G221"/>
      <c r="H221"/>
      <c r="I221"/>
      <c r="J221"/>
      <c r="K221"/>
      <c r="L221"/>
      <c r="M221"/>
    </row>
    <row r="222" spans="7:13">
      <c r="G222"/>
      <c r="H222"/>
      <c r="I222"/>
      <c r="J222"/>
      <c r="K222"/>
      <c r="L222"/>
      <c r="M222"/>
    </row>
    <row r="223" spans="7:13">
      <c r="G223"/>
      <c r="H223"/>
      <c r="I223"/>
      <c r="J223"/>
      <c r="K223"/>
      <c r="L223"/>
      <c r="M223"/>
    </row>
    <row r="224" spans="7:13">
      <c r="G224"/>
      <c r="H224"/>
      <c r="I224"/>
      <c r="J224"/>
      <c r="K224"/>
      <c r="L224"/>
      <c r="M224"/>
    </row>
    <row r="225" spans="7:13">
      <c r="G225"/>
      <c r="H225"/>
      <c r="I225"/>
      <c r="J225"/>
      <c r="K225"/>
      <c r="L225"/>
      <c r="M225"/>
    </row>
    <row r="226" spans="7:13">
      <c r="G226"/>
      <c r="H226"/>
      <c r="I226"/>
      <c r="J226"/>
      <c r="K226"/>
      <c r="L226"/>
      <c r="M226"/>
    </row>
    <row r="227" spans="7:13">
      <c r="G227"/>
      <c r="H227"/>
      <c r="I227"/>
      <c r="J227"/>
      <c r="K227"/>
      <c r="L227"/>
      <c r="M227"/>
    </row>
    <row r="228" spans="7:13">
      <c r="G228"/>
      <c r="H228"/>
      <c r="I228"/>
      <c r="J228"/>
      <c r="K228"/>
      <c r="L228"/>
      <c r="M228"/>
    </row>
    <row r="229" spans="7:13">
      <c r="G229"/>
      <c r="H229"/>
      <c r="I229"/>
      <c r="J229"/>
      <c r="K229"/>
      <c r="L229"/>
      <c r="M229"/>
    </row>
    <row r="230" spans="7:13">
      <c r="G230"/>
      <c r="H230"/>
      <c r="I230"/>
      <c r="J230"/>
      <c r="K230"/>
      <c r="L230"/>
      <c r="M230"/>
    </row>
    <row r="231" spans="7:13">
      <c r="G231"/>
      <c r="H231"/>
      <c r="I231"/>
      <c r="J231"/>
      <c r="K231"/>
      <c r="L231"/>
      <c r="M231"/>
    </row>
    <row r="232" spans="7:13">
      <c r="G232"/>
      <c r="H232"/>
      <c r="I232"/>
      <c r="J232"/>
      <c r="K232"/>
      <c r="L232"/>
      <c r="M232"/>
    </row>
    <row r="233" spans="7:13">
      <c r="G233"/>
      <c r="H233"/>
      <c r="I233"/>
      <c r="J233"/>
      <c r="K233"/>
      <c r="L233"/>
      <c r="M233"/>
    </row>
    <row r="234" spans="7:13">
      <c r="G234"/>
      <c r="H234"/>
      <c r="I234"/>
      <c r="J234"/>
      <c r="K234"/>
      <c r="L234"/>
      <c r="M234"/>
    </row>
    <row r="235" spans="7:13">
      <c r="G235"/>
      <c r="H235"/>
      <c r="I235"/>
      <c r="J235"/>
      <c r="K235"/>
      <c r="L235"/>
      <c r="M235"/>
    </row>
    <row r="236" spans="7:13">
      <c r="G236"/>
      <c r="H236"/>
      <c r="I236"/>
      <c r="J236"/>
      <c r="K236"/>
      <c r="L236"/>
      <c r="M236"/>
    </row>
    <row r="237" spans="7:13">
      <c r="G237"/>
      <c r="H237"/>
      <c r="I237"/>
      <c r="J237"/>
      <c r="K237"/>
      <c r="L237"/>
      <c r="M237"/>
    </row>
    <row r="238" spans="7:13">
      <c r="G238"/>
      <c r="H238"/>
      <c r="I238"/>
      <c r="J238"/>
      <c r="K238"/>
      <c r="L238"/>
      <c r="M238"/>
    </row>
    <row r="239" spans="7:13">
      <c r="G239"/>
      <c r="H239"/>
      <c r="I239"/>
      <c r="J239"/>
      <c r="K239"/>
      <c r="L239"/>
      <c r="M239"/>
    </row>
    <row r="240" spans="7:13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141">
    <mergeCell ref="J199:L199"/>
    <mergeCell ref="M199:N199"/>
    <mergeCell ref="J196:L196"/>
    <mergeCell ref="M196:N196"/>
    <mergeCell ref="J197:L197"/>
    <mergeCell ref="M197:N197"/>
    <mergeCell ref="J198:L198"/>
    <mergeCell ref="M198:N198"/>
    <mergeCell ref="J193:L193"/>
    <mergeCell ref="M193:N193"/>
    <mergeCell ref="J194:L194"/>
    <mergeCell ref="M194:N194"/>
    <mergeCell ref="J195:L195"/>
    <mergeCell ref="M195:N195"/>
    <mergeCell ref="C196:E196"/>
    <mergeCell ref="F196:G196"/>
    <mergeCell ref="C197:E197"/>
    <mergeCell ref="F197:G197"/>
    <mergeCell ref="C198:E198"/>
    <mergeCell ref="F198:G198"/>
    <mergeCell ref="C193:E193"/>
    <mergeCell ref="F193:G193"/>
    <mergeCell ref="C194:E194"/>
    <mergeCell ref="F194:G194"/>
    <mergeCell ref="C195:E195"/>
    <mergeCell ref="F195:G195"/>
    <mergeCell ref="B190:N190"/>
    <mergeCell ref="C191:E191"/>
    <mergeCell ref="F191:G191"/>
    <mergeCell ref="C192:E192"/>
    <mergeCell ref="F192:G192"/>
    <mergeCell ref="J191:L191"/>
    <mergeCell ref="M191:N191"/>
    <mergeCell ref="J192:L192"/>
    <mergeCell ref="M192:N192"/>
    <mergeCell ref="M185:N185"/>
    <mergeCell ref="J186:L186"/>
    <mergeCell ref="M186:N186"/>
    <mergeCell ref="J187:L187"/>
    <mergeCell ref="M187:N187"/>
    <mergeCell ref="M182:N182"/>
    <mergeCell ref="J183:L183"/>
    <mergeCell ref="M183:N183"/>
    <mergeCell ref="J184:L184"/>
    <mergeCell ref="M184:N184"/>
    <mergeCell ref="M179:N179"/>
    <mergeCell ref="J180:L180"/>
    <mergeCell ref="M180:N180"/>
    <mergeCell ref="J181:L181"/>
    <mergeCell ref="M181:N181"/>
    <mergeCell ref="C185:E185"/>
    <mergeCell ref="F185:G185"/>
    <mergeCell ref="C186:E186"/>
    <mergeCell ref="F186:G186"/>
    <mergeCell ref="J179:L179"/>
    <mergeCell ref="J182:L182"/>
    <mergeCell ref="J185:L185"/>
    <mergeCell ref="C182:E182"/>
    <mergeCell ref="F182:G182"/>
    <mergeCell ref="C183:E183"/>
    <mergeCell ref="F183:G183"/>
    <mergeCell ref="C184:E184"/>
    <mergeCell ref="F184:G184"/>
    <mergeCell ref="C179:E179"/>
    <mergeCell ref="F179:G179"/>
    <mergeCell ref="C180:E180"/>
    <mergeCell ref="F180:G180"/>
    <mergeCell ref="C181:E181"/>
    <mergeCell ref="F181:G181"/>
    <mergeCell ref="J174:L174"/>
    <mergeCell ref="M174:N174"/>
    <mergeCell ref="J175:L175"/>
    <mergeCell ref="M175:N175"/>
    <mergeCell ref="B178:N178"/>
    <mergeCell ref="C174:E174"/>
    <mergeCell ref="F174:G174"/>
    <mergeCell ref="J167:L167"/>
    <mergeCell ref="M167:N167"/>
    <mergeCell ref="J168:L168"/>
    <mergeCell ref="M168:N168"/>
    <mergeCell ref="J169:L169"/>
    <mergeCell ref="M169:N169"/>
    <mergeCell ref="J170:L170"/>
    <mergeCell ref="M170:N170"/>
    <mergeCell ref="J171:L171"/>
    <mergeCell ref="M171:N171"/>
    <mergeCell ref="J172:L172"/>
    <mergeCell ref="M172:N172"/>
    <mergeCell ref="J173:L173"/>
    <mergeCell ref="M173:N173"/>
    <mergeCell ref="C171:E171"/>
    <mergeCell ref="F171:G171"/>
    <mergeCell ref="C172:E172"/>
    <mergeCell ref="F172:G172"/>
    <mergeCell ref="C173:E173"/>
    <mergeCell ref="F173:G173"/>
    <mergeCell ref="C168:E168"/>
    <mergeCell ref="F168:G168"/>
    <mergeCell ref="C169:E169"/>
    <mergeCell ref="F169:G169"/>
    <mergeCell ref="C170:E170"/>
    <mergeCell ref="F170:G170"/>
    <mergeCell ref="J163:L163"/>
    <mergeCell ref="M163:N163"/>
    <mergeCell ref="B166:N166"/>
    <mergeCell ref="C167:E167"/>
    <mergeCell ref="F167:G167"/>
    <mergeCell ref="J160:L160"/>
    <mergeCell ref="M160:N160"/>
    <mergeCell ref="J161:L161"/>
    <mergeCell ref="M161:N161"/>
    <mergeCell ref="J162:L162"/>
    <mergeCell ref="M162:N162"/>
    <mergeCell ref="C162:E162"/>
    <mergeCell ref="F162:G162"/>
    <mergeCell ref="J157:L157"/>
    <mergeCell ref="M157:N157"/>
    <mergeCell ref="J158:L158"/>
    <mergeCell ref="M158:N158"/>
    <mergeCell ref="J159:L159"/>
    <mergeCell ref="M159:N159"/>
    <mergeCell ref="C160:E160"/>
    <mergeCell ref="F160:G160"/>
    <mergeCell ref="C161:E161"/>
    <mergeCell ref="F161:G161"/>
    <mergeCell ref="C157:E157"/>
    <mergeCell ref="F157:G157"/>
    <mergeCell ref="C158:E158"/>
    <mergeCell ref="F158:G158"/>
    <mergeCell ref="C159:E159"/>
    <mergeCell ref="F159:G159"/>
    <mergeCell ref="A1:E1"/>
    <mergeCell ref="B154:N154"/>
    <mergeCell ref="C155:E155"/>
    <mergeCell ref="F155:G155"/>
    <mergeCell ref="C156:E156"/>
    <mergeCell ref="F156:G156"/>
    <mergeCell ref="J155:L155"/>
    <mergeCell ref="M155:N155"/>
    <mergeCell ref="J156:L156"/>
    <mergeCell ref="M156:N15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D09-4F70-4037-B081-5F0451CEA76F}">
  <dimension ref="A1:N800"/>
  <sheetViews>
    <sheetView rightToLeft="1" workbookViewId="0">
      <pane ySplit="3" topLeftCell="A215" activePane="bottomLeft" state="frozen"/>
      <selection pane="bottomLeft" activeCell="M189" sqref="J189:N192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8.08203125" style="44" bestFit="1" customWidth="1"/>
    <col min="5" max="5" width="24.25" style="44" bestFit="1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535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22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370</v>
      </c>
      <c r="E5" s="43" t="s">
        <v>112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370</v>
      </c>
      <c r="E6" s="43" t="s">
        <v>99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833</v>
      </c>
      <c r="C7" s="43">
        <v>1</v>
      </c>
      <c r="D7" s="43" t="s">
        <v>369</v>
      </c>
      <c r="E7" s="43" t="s">
        <v>29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2</v>
      </c>
      <c r="D8" s="43" t="s">
        <v>369</v>
      </c>
      <c r="E8" s="43" t="s">
        <v>12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3</v>
      </c>
      <c r="D9" s="43" t="s">
        <v>370</v>
      </c>
      <c r="E9" s="43" t="s">
        <v>113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834</v>
      </c>
      <c r="C10" s="43">
        <v>1</v>
      </c>
      <c r="D10" s="43" t="s">
        <v>369</v>
      </c>
      <c r="E10" s="43" t="s">
        <v>10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834</v>
      </c>
      <c r="C11" s="43">
        <v>2</v>
      </c>
      <c r="D11" s="43" t="s">
        <v>370</v>
      </c>
      <c r="E11" s="43" t="s">
        <v>92</v>
      </c>
      <c r="G11"/>
      <c r="H11"/>
      <c r="I11"/>
      <c r="J11"/>
      <c r="K11"/>
      <c r="L11"/>
      <c r="M11"/>
    </row>
    <row r="12" spans="1:13" ht="14" customHeight="1">
      <c r="A12" s="42">
        <v>2</v>
      </c>
      <c r="B12" s="43" t="s">
        <v>832</v>
      </c>
      <c r="C12" s="43">
        <v>1</v>
      </c>
      <c r="D12" s="43" t="s">
        <v>369</v>
      </c>
      <c r="E12" s="43" t="s">
        <v>19</v>
      </c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832</v>
      </c>
      <c r="C13" s="43">
        <v>2</v>
      </c>
      <c r="D13" s="43" t="s">
        <v>369</v>
      </c>
      <c r="E13" s="43" t="s">
        <v>724</v>
      </c>
      <c r="G13"/>
      <c r="H13"/>
      <c r="I13"/>
      <c r="J13"/>
      <c r="K13"/>
      <c r="L13"/>
      <c r="M13"/>
    </row>
    <row r="14" spans="1:13" ht="14" customHeight="1">
      <c r="A14" s="42">
        <v>2</v>
      </c>
      <c r="B14" s="43" t="s">
        <v>832</v>
      </c>
      <c r="C14" s="43">
        <v>3</v>
      </c>
      <c r="D14" s="43" t="s">
        <v>370</v>
      </c>
      <c r="E14" s="43" t="s">
        <v>93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833</v>
      </c>
      <c r="C15" s="43">
        <v>1</v>
      </c>
      <c r="D15" s="43" t="s">
        <v>369</v>
      </c>
      <c r="E15" s="43" t="s">
        <v>25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833</v>
      </c>
      <c r="C16" s="43">
        <v>2</v>
      </c>
      <c r="D16" s="43" t="s">
        <v>369</v>
      </c>
      <c r="E16" s="43" t="s">
        <v>7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833</v>
      </c>
      <c r="C17" s="43">
        <v>3</v>
      </c>
      <c r="D17" s="43" t="s">
        <v>370</v>
      </c>
      <c r="E17" s="43" t="s">
        <v>107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834</v>
      </c>
      <c r="C18" s="43">
        <v>1</v>
      </c>
      <c r="D18" s="43" t="s">
        <v>370</v>
      </c>
      <c r="E18" s="43" t="s">
        <v>72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834</v>
      </c>
      <c r="C19" s="43">
        <v>2</v>
      </c>
      <c r="D19" s="43" t="s">
        <v>370</v>
      </c>
      <c r="E19" s="43" t="s">
        <v>374</v>
      </c>
      <c r="G19"/>
      <c r="H19"/>
      <c r="I19"/>
      <c r="J19"/>
      <c r="K19"/>
      <c r="L19"/>
      <c r="M19"/>
    </row>
    <row r="20" spans="1:13" ht="14" customHeight="1">
      <c r="A20" s="42">
        <v>3</v>
      </c>
      <c r="B20" s="43" t="s">
        <v>832</v>
      </c>
      <c r="C20" s="43">
        <v>1</v>
      </c>
      <c r="D20" s="43" t="s">
        <v>369</v>
      </c>
      <c r="E20" s="43" t="s">
        <v>15</v>
      </c>
      <c r="G20"/>
      <c r="H20"/>
      <c r="I20"/>
      <c r="J20"/>
      <c r="K20"/>
      <c r="L20"/>
      <c r="M20"/>
    </row>
    <row r="21" spans="1:13" ht="14" customHeight="1">
      <c r="A21" s="42">
        <v>3</v>
      </c>
      <c r="B21" s="43" t="s">
        <v>832</v>
      </c>
      <c r="C21" s="43">
        <v>2</v>
      </c>
      <c r="D21" s="43" t="s">
        <v>369</v>
      </c>
      <c r="E21" s="43" t="s">
        <v>378</v>
      </c>
      <c r="G21"/>
      <c r="H21"/>
      <c r="I21"/>
      <c r="J21"/>
      <c r="K21"/>
      <c r="L21"/>
      <c r="M21"/>
    </row>
    <row r="22" spans="1:13" ht="14" customHeight="1">
      <c r="A22" s="42">
        <v>3</v>
      </c>
      <c r="B22" s="43" t="s">
        <v>832</v>
      </c>
      <c r="C22" s="43">
        <v>3</v>
      </c>
      <c r="D22" s="43" t="s">
        <v>370</v>
      </c>
      <c r="E22" s="43" t="s">
        <v>94</v>
      </c>
      <c r="G22"/>
      <c r="H22"/>
      <c r="I22"/>
      <c r="J22"/>
      <c r="K22"/>
      <c r="L22"/>
      <c r="M22"/>
    </row>
    <row r="23" spans="1:13" ht="14" customHeight="1">
      <c r="A23" s="42">
        <v>3</v>
      </c>
      <c r="B23" s="43" t="s">
        <v>833</v>
      </c>
      <c r="C23" s="43">
        <v>1</v>
      </c>
      <c r="D23" s="43" t="s">
        <v>369</v>
      </c>
      <c r="E23" s="43" t="s">
        <v>17</v>
      </c>
      <c r="G23"/>
      <c r="H23"/>
      <c r="I23"/>
      <c r="J23"/>
      <c r="K23"/>
      <c r="L23"/>
      <c r="M23"/>
    </row>
    <row r="24" spans="1:13" ht="14" customHeight="1">
      <c r="A24" s="42">
        <v>3</v>
      </c>
      <c r="B24" s="43" t="s">
        <v>833</v>
      </c>
      <c r="C24" s="43">
        <v>2</v>
      </c>
      <c r="D24" s="43" t="s">
        <v>370</v>
      </c>
      <c r="E24" s="43" t="s">
        <v>381</v>
      </c>
      <c r="G24"/>
      <c r="H24"/>
      <c r="I24"/>
      <c r="J24"/>
      <c r="K24"/>
      <c r="L24"/>
      <c r="M24"/>
    </row>
    <row r="25" spans="1:13" ht="14" customHeight="1">
      <c r="A25" s="42">
        <v>3</v>
      </c>
      <c r="B25" s="43" t="s">
        <v>834</v>
      </c>
      <c r="C25" s="43">
        <v>1</v>
      </c>
      <c r="D25" s="43" t="s">
        <v>369</v>
      </c>
      <c r="E25" s="43" t="s">
        <v>379</v>
      </c>
      <c r="G25"/>
      <c r="H25"/>
      <c r="I25"/>
      <c r="J25"/>
      <c r="K25"/>
      <c r="L25"/>
      <c r="M25"/>
    </row>
    <row r="26" spans="1:13" ht="14" customHeight="1">
      <c r="A26" s="42">
        <v>3</v>
      </c>
      <c r="B26" s="43" t="s">
        <v>834</v>
      </c>
      <c r="C26" s="43">
        <v>2</v>
      </c>
      <c r="D26" s="43" t="s">
        <v>370</v>
      </c>
      <c r="E26" s="43" t="s">
        <v>56</v>
      </c>
      <c r="G26"/>
      <c r="H26"/>
      <c r="I26"/>
      <c r="J26"/>
      <c r="K26"/>
      <c r="L26"/>
      <c r="M26"/>
    </row>
    <row r="27" spans="1:13" ht="14" customHeight="1">
      <c r="A27" s="42">
        <v>3</v>
      </c>
      <c r="B27" s="43" t="s">
        <v>834</v>
      </c>
      <c r="C27" s="43">
        <v>3</v>
      </c>
      <c r="D27" s="43" t="s">
        <v>370</v>
      </c>
      <c r="E27" s="43" t="s">
        <v>380</v>
      </c>
      <c r="G27"/>
      <c r="H27"/>
      <c r="I27"/>
      <c r="J27"/>
      <c r="K27"/>
      <c r="L27"/>
      <c r="M27"/>
    </row>
    <row r="28" spans="1:13" ht="14" customHeight="1">
      <c r="A28" s="42">
        <v>4</v>
      </c>
      <c r="B28" s="43" t="s">
        <v>832</v>
      </c>
      <c r="C28" s="43">
        <v>1</v>
      </c>
      <c r="D28" s="43" t="s">
        <v>369</v>
      </c>
      <c r="E28" s="43" t="s">
        <v>390</v>
      </c>
      <c r="G28"/>
      <c r="H28"/>
      <c r="I28"/>
      <c r="J28"/>
      <c r="K28"/>
      <c r="L28"/>
      <c r="M28"/>
    </row>
    <row r="29" spans="1:13" ht="14" customHeight="1">
      <c r="A29" s="42">
        <v>4</v>
      </c>
      <c r="B29" s="43" t="s">
        <v>832</v>
      </c>
      <c r="C29" s="43">
        <v>2</v>
      </c>
      <c r="D29" s="43" t="s">
        <v>370</v>
      </c>
      <c r="E29" s="43" t="s">
        <v>391</v>
      </c>
      <c r="G29"/>
      <c r="H29"/>
      <c r="I29"/>
      <c r="J29"/>
      <c r="K29"/>
      <c r="L29"/>
      <c r="M29"/>
    </row>
    <row r="30" spans="1:13" ht="14" customHeight="1">
      <c r="A30" s="42">
        <v>4</v>
      </c>
      <c r="B30" s="43" t="s">
        <v>832</v>
      </c>
      <c r="C30" s="43">
        <v>3</v>
      </c>
      <c r="D30" s="43" t="s">
        <v>370</v>
      </c>
      <c r="E30" s="43" t="s">
        <v>393</v>
      </c>
      <c r="G30"/>
      <c r="H30"/>
      <c r="I30"/>
      <c r="J30"/>
      <c r="K30"/>
      <c r="L30"/>
      <c r="M30"/>
    </row>
    <row r="31" spans="1:13" ht="14" customHeight="1">
      <c r="A31" s="42">
        <v>4</v>
      </c>
      <c r="B31" s="43" t="s">
        <v>833</v>
      </c>
      <c r="C31" s="43">
        <v>1</v>
      </c>
      <c r="D31" s="43" t="s">
        <v>369</v>
      </c>
      <c r="E31" s="43" t="s">
        <v>388</v>
      </c>
      <c r="G31"/>
      <c r="H31"/>
      <c r="I31"/>
      <c r="J31"/>
      <c r="K31"/>
      <c r="L31"/>
      <c r="M31"/>
    </row>
    <row r="32" spans="1:13" ht="14" customHeight="1">
      <c r="A32" s="42">
        <v>4</v>
      </c>
      <c r="B32" s="43" t="s">
        <v>833</v>
      </c>
      <c r="C32" s="43">
        <v>2</v>
      </c>
      <c r="D32" s="43" t="s">
        <v>370</v>
      </c>
      <c r="E32" s="43" t="s">
        <v>392</v>
      </c>
      <c r="G32"/>
      <c r="H32"/>
      <c r="I32"/>
      <c r="J32"/>
      <c r="K32"/>
      <c r="L32"/>
      <c r="M32"/>
    </row>
    <row r="33" spans="1:13" ht="14" customHeight="1">
      <c r="A33" s="42">
        <v>4</v>
      </c>
      <c r="B33" s="43" t="s">
        <v>834</v>
      </c>
      <c r="C33" s="43">
        <v>1</v>
      </c>
      <c r="D33" s="43" t="s">
        <v>369</v>
      </c>
      <c r="E33" s="43" t="s">
        <v>20</v>
      </c>
      <c r="G33"/>
      <c r="H33"/>
      <c r="I33"/>
      <c r="J33"/>
      <c r="K33"/>
      <c r="L33"/>
      <c r="M33"/>
    </row>
    <row r="34" spans="1:13" ht="14" customHeight="1">
      <c r="A34" s="42">
        <v>4</v>
      </c>
      <c r="B34" s="43" t="s">
        <v>834</v>
      </c>
      <c r="C34" s="43">
        <v>2</v>
      </c>
      <c r="D34" s="43" t="s">
        <v>369</v>
      </c>
      <c r="E34" s="43" t="s">
        <v>389</v>
      </c>
      <c r="G34"/>
      <c r="H34"/>
      <c r="I34"/>
      <c r="J34"/>
      <c r="K34"/>
      <c r="L34"/>
      <c r="M34"/>
    </row>
    <row r="35" spans="1:13" ht="14" customHeight="1">
      <c r="A35" s="42">
        <v>4</v>
      </c>
      <c r="B35" s="43" t="s">
        <v>834</v>
      </c>
      <c r="C35" s="43">
        <v>3</v>
      </c>
      <c r="D35" s="43" t="s">
        <v>370</v>
      </c>
      <c r="E35" s="43" t="s">
        <v>91</v>
      </c>
      <c r="G35"/>
      <c r="H35"/>
      <c r="I35"/>
      <c r="J35"/>
      <c r="K35"/>
      <c r="L35"/>
      <c r="M35"/>
    </row>
    <row r="36" spans="1:13" ht="14" customHeight="1">
      <c r="A36" s="42">
        <v>5</v>
      </c>
      <c r="B36" s="43" t="s">
        <v>832</v>
      </c>
      <c r="C36" s="43">
        <v>1</v>
      </c>
      <c r="D36" s="43" t="s">
        <v>369</v>
      </c>
      <c r="E36" s="43" t="s">
        <v>18</v>
      </c>
      <c r="G36"/>
      <c r="H36"/>
      <c r="I36"/>
      <c r="J36"/>
      <c r="K36"/>
      <c r="L36"/>
      <c r="M36"/>
    </row>
    <row r="37" spans="1:13" ht="14" customHeight="1">
      <c r="A37" s="42">
        <v>5</v>
      </c>
      <c r="B37" s="43" t="s">
        <v>832</v>
      </c>
      <c r="C37" s="43">
        <v>2</v>
      </c>
      <c r="D37" s="43" t="s">
        <v>370</v>
      </c>
      <c r="E37" s="43" t="s">
        <v>67</v>
      </c>
      <c r="G37"/>
      <c r="H37"/>
      <c r="I37"/>
      <c r="J37"/>
      <c r="K37"/>
      <c r="L37"/>
      <c r="M37"/>
    </row>
    <row r="38" spans="1:13" ht="14" customHeight="1">
      <c r="A38" s="42">
        <v>5</v>
      </c>
      <c r="B38" s="43" t="s">
        <v>832</v>
      </c>
      <c r="C38" s="43">
        <v>3</v>
      </c>
      <c r="D38" s="43" t="s">
        <v>370</v>
      </c>
      <c r="E38" s="43" t="s">
        <v>400</v>
      </c>
      <c r="G38"/>
      <c r="H38"/>
      <c r="I38"/>
      <c r="J38"/>
      <c r="K38"/>
      <c r="L38"/>
      <c r="M38"/>
    </row>
    <row r="39" spans="1:13" ht="14" customHeight="1">
      <c r="A39" s="42">
        <v>5</v>
      </c>
      <c r="B39" s="43" t="s">
        <v>833</v>
      </c>
      <c r="C39" s="43">
        <v>1</v>
      </c>
      <c r="D39" s="43" t="s">
        <v>369</v>
      </c>
      <c r="E39" s="43" t="s">
        <v>398</v>
      </c>
      <c r="G39"/>
      <c r="H39"/>
      <c r="I39"/>
      <c r="J39"/>
      <c r="K39"/>
      <c r="L39"/>
      <c r="M39"/>
    </row>
    <row r="40" spans="1:13" ht="14" customHeight="1">
      <c r="A40" s="42">
        <v>5</v>
      </c>
      <c r="B40" s="43" t="s">
        <v>833</v>
      </c>
      <c r="C40" s="43">
        <v>2</v>
      </c>
      <c r="D40" s="43" t="s">
        <v>369</v>
      </c>
      <c r="E40" s="43" t="s">
        <v>30</v>
      </c>
      <c r="G40"/>
      <c r="H40"/>
      <c r="I40"/>
      <c r="J40"/>
      <c r="K40"/>
      <c r="L40"/>
      <c r="M40"/>
    </row>
    <row r="41" spans="1:13" ht="14" customHeight="1">
      <c r="A41" s="42">
        <v>5</v>
      </c>
      <c r="B41" s="43" t="s">
        <v>833</v>
      </c>
      <c r="C41" s="43">
        <v>3</v>
      </c>
      <c r="D41" s="43" t="s">
        <v>370</v>
      </c>
      <c r="E41" s="43" t="s">
        <v>109</v>
      </c>
      <c r="G41"/>
      <c r="H41"/>
      <c r="I41"/>
      <c r="J41"/>
      <c r="K41"/>
      <c r="L41"/>
      <c r="M41"/>
    </row>
    <row r="42" spans="1:13" ht="14" customHeight="1">
      <c r="A42" s="42">
        <v>5</v>
      </c>
      <c r="B42" s="43" t="s">
        <v>834</v>
      </c>
      <c r="C42" s="43">
        <v>1</v>
      </c>
      <c r="D42" s="43" t="s">
        <v>369</v>
      </c>
      <c r="E42" s="43" t="s">
        <v>399</v>
      </c>
      <c r="G42"/>
      <c r="H42"/>
      <c r="I42"/>
      <c r="J42"/>
      <c r="K42"/>
      <c r="L42"/>
      <c r="M42"/>
    </row>
    <row r="43" spans="1:13" ht="14" customHeight="1">
      <c r="A43" s="42">
        <v>5</v>
      </c>
      <c r="B43" s="43" t="s">
        <v>834</v>
      </c>
      <c r="C43" s="43">
        <v>2</v>
      </c>
      <c r="D43" s="43" t="s">
        <v>370</v>
      </c>
      <c r="E43" s="43" t="s">
        <v>401</v>
      </c>
      <c r="G43"/>
      <c r="H43"/>
      <c r="I43"/>
      <c r="J43"/>
      <c r="K43"/>
      <c r="L43"/>
      <c r="M43"/>
    </row>
    <row r="44" spans="1:13" ht="14" customHeight="1">
      <c r="A44" s="42">
        <v>6</v>
      </c>
      <c r="B44" s="43" t="s">
        <v>832</v>
      </c>
      <c r="C44" s="43">
        <v>1</v>
      </c>
      <c r="D44" s="43" t="s">
        <v>369</v>
      </c>
      <c r="E44" s="43" t="s">
        <v>23</v>
      </c>
      <c r="G44"/>
      <c r="H44"/>
      <c r="I44"/>
      <c r="J44"/>
      <c r="K44"/>
      <c r="L44"/>
      <c r="M44"/>
    </row>
    <row r="45" spans="1:13" ht="14" customHeight="1">
      <c r="A45" s="42">
        <v>6</v>
      </c>
      <c r="B45" s="43" t="s">
        <v>832</v>
      </c>
      <c r="C45" s="43">
        <v>2</v>
      </c>
      <c r="D45" s="43" t="s">
        <v>370</v>
      </c>
      <c r="E45" s="43" t="s">
        <v>409</v>
      </c>
      <c r="G45"/>
      <c r="H45"/>
      <c r="I45"/>
      <c r="J45"/>
      <c r="K45"/>
      <c r="L45"/>
      <c r="M45"/>
    </row>
    <row r="46" spans="1:13" ht="14" customHeight="1">
      <c r="A46" s="42">
        <v>6</v>
      </c>
      <c r="B46" s="43" t="s">
        <v>832</v>
      </c>
      <c r="C46" s="43">
        <v>3</v>
      </c>
      <c r="D46" s="43" t="s">
        <v>370</v>
      </c>
      <c r="E46" s="43" t="s">
        <v>103</v>
      </c>
      <c r="G46"/>
      <c r="H46"/>
      <c r="I46"/>
      <c r="J46"/>
      <c r="K46"/>
      <c r="L46"/>
      <c r="M46"/>
    </row>
    <row r="47" spans="1:13" ht="14" customHeight="1">
      <c r="A47" s="42">
        <v>6</v>
      </c>
      <c r="B47" s="43" t="s">
        <v>833</v>
      </c>
      <c r="C47" s="43">
        <v>1</v>
      </c>
      <c r="D47" s="43" t="s">
        <v>369</v>
      </c>
      <c r="E47" s="43" t="s">
        <v>34</v>
      </c>
      <c r="G47"/>
      <c r="H47"/>
      <c r="I47"/>
      <c r="J47"/>
      <c r="K47"/>
      <c r="L47"/>
      <c r="M47"/>
    </row>
    <row r="48" spans="1:13" ht="14" customHeight="1">
      <c r="A48" s="42">
        <v>6</v>
      </c>
      <c r="B48" s="43" t="s">
        <v>833</v>
      </c>
      <c r="C48" s="43">
        <v>2</v>
      </c>
      <c r="D48" s="43" t="s">
        <v>370</v>
      </c>
      <c r="E48" s="43" t="s">
        <v>110</v>
      </c>
      <c r="G48"/>
      <c r="H48"/>
      <c r="I48"/>
      <c r="J48"/>
      <c r="K48"/>
      <c r="L48"/>
      <c r="M48"/>
    </row>
    <row r="49" spans="1:13" ht="14" customHeight="1">
      <c r="A49" s="42">
        <v>6</v>
      </c>
      <c r="B49" s="43" t="s">
        <v>834</v>
      </c>
      <c r="C49" s="43">
        <v>1</v>
      </c>
      <c r="D49" s="43" t="s">
        <v>369</v>
      </c>
      <c r="E49" s="43" t="s">
        <v>8</v>
      </c>
      <c r="G49"/>
      <c r="H49"/>
      <c r="I49"/>
      <c r="J49"/>
      <c r="K49"/>
      <c r="L49"/>
      <c r="M49"/>
    </row>
    <row r="50" spans="1:13" ht="14" customHeight="1">
      <c r="A50" s="42">
        <v>6</v>
      </c>
      <c r="B50" s="43" t="s">
        <v>834</v>
      </c>
      <c r="C50" s="43">
        <v>2</v>
      </c>
      <c r="D50" s="43" t="s">
        <v>369</v>
      </c>
      <c r="E50" s="43" t="s">
        <v>408</v>
      </c>
      <c r="G50"/>
      <c r="H50"/>
      <c r="I50"/>
      <c r="J50"/>
      <c r="K50"/>
      <c r="L50"/>
      <c r="M50"/>
    </row>
    <row r="51" spans="1:13" ht="14" customHeight="1">
      <c r="A51" s="42">
        <v>6</v>
      </c>
      <c r="B51" s="43" t="s">
        <v>834</v>
      </c>
      <c r="C51" s="43">
        <v>3</v>
      </c>
      <c r="D51" s="43" t="s">
        <v>370</v>
      </c>
      <c r="E51" s="43" t="s">
        <v>52</v>
      </c>
      <c r="G51"/>
      <c r="H51"/>
      <c r="I51"/>
      <c r="J51"/>
      <c r="K51"/>
      <c r="L51"/>
      <c r="M51"/>
    </row>
    <row r="52" spans="1:13" ht="14" customHeight="1">
      <c r="A52" s="42">
        <v>7</v>
      </c>
      <c r="B52" s="43" t="s">
        <v>832</v>
      </c>
      <c r="C52" s="43">
        <v>1</v>
      </c>
      <c r="D52" s="43" t="s">
        <v>370</v>
      </c>
      <c r="E52" s="43" t="s">
        <v>111</v>
      </c>
      <c r="G52"/>
      <c r="H52"/>
      <c r="I52"/>
      <c r="J52"/>
      <c r="K52"/>
      <c r="L52"/>
      <c r="M52"/>
    </row>
    <row r="53" spans="1:13" ht="14" customHeight="1">
      <c r="A53" s="42">
        <v>7</v>
      </c>
      <c r="B53" s="43" t="s">
        <v>832</v>
      </c>
      <c r="C53" s="43">
        <v>2</v>
      </c>
      <c r="D53" s="43" t="s">
        <v>370</v>
      </c>
      <c r="E53" s="43" t="s">
        <v>98</v>
      </c>
      <c r="G53"/>
      <c r="H53"/>
      <c r="I53"/>
      <c r="J53"/>
      <c r="K53"/>
      <c r="L53"/>
      <c r="M53"/>
    </row>
    <row r="54" spans="1:13" ht="14" customHeight="1">
      <c r="A54" s="42">
        <v>7</v>
      </c>
      <c r="B54" s="43" t="s">
        <v>833</v>
      </c>
      <c r="C54" s="43">
        <v>1</v>
      </c>
      <c r="D54" s="43" t="s">
        <v>369</v>
      </c>
      <c r="E54" s="43" t="s">
        <v>11</v>
      </c>
      <c r="G54"/>
      <c r="H54"/>
      <c r="I54"/>
      <c r="J54"/>
      <c r="K54"/>
      <c r="L54"/>
      <c r="M54"/>
    </row>
    <row r="55" spans="1:13" ht="14" customHeight="1">
      <c r="A55" s="42">
        <v>7</v>
      </c>
      <c r="B55" s="43" t="s">
        <v>833</v>
      </c>
      <c r="C55" s="43">
        <v>2</v>
      </c>
      <c r="D55" s="43" t="s">
        <v>370</v>
      </c>
      <c r="E55" s="43" t="s">
        <v>46</v>
      </c>
      <c r="G55"/>
      <c r="H55"/>
      <c r="I55"/>
      <c r="J55"/>
      <c r="K55"/>
      <c r="L55"/>
      <c r="M55"/>
    </row>
    <row r="56" spans="1:13" ht="14" customHeight="1">
      <c r="A56" s="42">
        <v>7</v>
      </c>
      <c r="B56" s="43" t="s">
        <v>833</v>
      </c>
      <c r="C56" s="43">
        <v>3</v>
      </c>
      <c r="D56" s="43" t="s">
        <v>370</v>
      </c>
      <c r="E56" s="43" t="s">
        <v>100</v>
      </c>
      <c r="G56"/>
      <c r="H56"/>
      <c r="I56"/>
      <c r="J56"/>
      <c r="K56"/>
      <c r="L56"/>
      <c r="M56"/>
    </row>
    <row r="57" spans="1:13" ht="14" customHeight="1">
      <c r="A57" s="42">
        <v>7</v>
      </c>
      <c r="B57" s="43" t="s">
        <v>834</v>
      </c>
      <c r="C57" s="43">
        <v>1</v>
      </c>
      <c r="D57" s="43" t="s">
        <v>369</v>
      </c>
      <c r="E57" s="43" t="s">
        <v>33</v>
      </c>
      <c r="G57"/>
      <c r="H57"/>
      <c r="I57"/>
      <c r="J57"/>
      <c r="K57"/>
      <c r="L57"/>
      <c r="M57"/>
    </row>
    <row r="58" spans="1:13" ht="14" customHeight="1">
      <c r="A58" s="42">
        <v>7</v>
      </c>
      <c r="B58" s="43" t="s">
        <v>834</v>
      </c>
      <c r="C58" s="43">
        <v>2</v>
      </c>
      <c r="D58" s="43" t="s">
        <v>369</v>
      </c>
      <c r="E58" s="43" t="s">
        <v>26</v>
      </c>
      <c r="G58"/>
      <c r="H58"/>
      <c r="I58"/>
      <c r="J58"/>
      <c r="K58"/>
      <c r="L58"/>
      <c r="M58"/>
    </row>
    <row r="59" spans="1:13" ht="14" customHeight="1">
      <c r="A59" s="42">
        <v>7</v>
      </c>
      <c r="B59" s="43" t="s">
        <v>834</v>
      </c>
      <c r="C59" s="43">
        <v>3</v>
      </c>
      <c r="D59" s="43" t="s">
        <v>369</v>
      </c>
      <c r="E59" s="43" t="s">
        <v>16</v>
      </c>
      <c r="G59"/>
      <c r="H59"/>
      <c r="I59"/>
      <c r="J59"/>
      <c r="K59"/>
      <c r="L59"/>
      <c r="M59"/>
    </row>
    <row r="60" spans="1:13" ht="14" customHeight="1">
      <c r="A60" s="42">
        <v>8</v>
      </c>
      <c r="B60" s="43" t="s">
        <v>832</v>
      </c>
      <c r="C60" s="43">
        <v>1</v>
      </c>
      <c r="D60" s="43" t="s">
        <v>369</v>
      </c>
      <c r="E60" s="43" t="s">
        <v>560</v>
      </c>
      <c r="G60"/>
      <c r="H60"/>
      <c r="I60"/>
      <c r="J60"/>
      <c r="K60"/>
      <c r="L60"/>
      <c r="M60"/>
    </row>
    <row r="61" spans="1:13" ht="14" customHeight="1">
      <c r="A61" s="42">
        <v>8</v>
      </c>
      <c r="B61" s="43" t="s">
        <v>832</v>
      </c>
      <c r="C61" s="43">
        <v>2</v>
      </c>
      <c r="D61" s="43" t="s">
        <v>369</v>
      </c>
      <c r="E61" s="43" t="s">
        <v>569</v>
      </c>
      <c r="G61"/>
      <c r="H61"/>
      <c r="I61"/>
      <c r="J61"/>
      <c r="K61"/>
      <c r="L61"/>
      <c r="M61"/>
    </row>
    <row r="62" spans="1:13" ht="14" customHeight="1">
      <c r="A62" s="42">
        <v>8</v>
      </c>
      <c r="B62" s="43" t="s">
        <v>832</v>
      </c>
      <c r="C62" s="43">
        <v>3</v>
      </c>
      <c r="D62" s="43" t="s">
        <v>370</v>
      </c>
      <c r="E62" s="43" t="s">
        <v>591</v>
      </c>
      <c r="G62"/>
      <c r="H62"/>
      <c r="I62"/>
      <c r="J62"/>
      <c r="K62"/>
      <c r="L62"/>
      <c r="M62"/>
    </row>
    <row r="63" spans="1:13" ht="14" customHeight="1">
      <c r="A63" s="42">
        <v>8</v>
      </c>
      <c r="B63" s="43" t="s">
        <v>833</v>
      </c>
      <c r="C63" s="43">
        <v>1</v>
      </c>
      <c r="D63" s="43" t="s">
        <v>369</v>
      </c>
      <c r="E63" s="43" t="s">
        <v>562</v>
      </c>
      <c r="G63"/>
      <c r="H63"/>
      <c r="I63"/>
      <c r="J63"/>
      <c r="K63"/>
      <c r="L63"/>
      <c r="M63"/>
    </row>
    <row r="64" spans="1:13" ht="14" customHeight="1">
      <c r="A64" s="42">
        <v>8</v>
      </c>
      <c r="B64" s="43" t="s">
        <v>833</v>
      </c>
      <c r="C64" s="43">
        <v>2</v>
      </c>
      <c r="D64" s="43" t="s">
        <v>369</v>
      </c>
      <c r="E64" s="43" t="s">
        <v>573</v>
      </c>
      <c r="G64"/>
      <c r="H64"/>
      <c r="I64"/>
      <c r="J64"/>
      <c r="K64"/>
      <c r="L64"/>
      <c r="M64"/>
    </row>
    <row r="65" spans="1:13" ht="14" customHeight="1">
      <c r="A65" s="42">
        <v>8</v>
      </c>
      <c r="B65" s="43" t="s">
        <v>833</v>
      </c>
      <c r="C65" s="43">
        <v>3</v>
      </c>
      <c r="D65" s="43" t="s">
        <v>370</v>
      </c>
      <c r="E65" s="43" t="s">
        <v>593</v>
      </c>
      <c r="G65"/>
      <c r="H65"/>
      <c r="I65"/>
      <c r="J65"/>
      <c r="K65"/>
      <c r="L65"/>
      <c r="M65"/>
    </row>
    <row r="66" spans="1:13" ht="14" customHeight="1">
      <c r="A66" s="42">
        <v>8</v>
      </c>
      <c r="B66" s="43" t="s">
        <v>834</v>
      </c>
      <c r="C66" s="43">
        <v>1</v>
      </c>
      <c r="D66" s="43" t="s">
        <v>370</v>
      </c>
      <c r="E66" s="43" t="s">
        <v>598</v>
      </c>
      <c r="G66"/>
      <c r="H66"/>
      <c r="I66"/>
      <c r="J66"/>
      <c r="K66"/>
      <c r="L66"/>
      <c r="M66"/>
    </row>
    <row r="67" spans="1:13" ht="14" customHeight="1">
      <c r="A67" s="42">
        <v>8</v>
      </c>
      <c r="B67" s="43" t="s">
        <v>834</v>
      </c>
      <c r="C67" s="43">
        <v>2</v>
      </c>
      <c r="D67" s="43" t="s">
        <v>370</v>
      </c>
      <c r="E67" s="43" t="s">
        <v>601</v>
      </c>
      <c r="G67"/>
      <c r="H67"/>
      <c r="I67"/>
      <c r="J67"/>
      <c r="K67"/>
      <c r="L67"/>
      <c r="M67"/>
    </row>
    <row r="68" spans="1:13" ht="14" customHeight="1">
      <c r="A68" s="42">
        <v>9</v>
      </c>
      <c r="B68" s="43" t="s">
        <v>832</v>
      </c>
      <c r="C68" s="43">
        <v>1</v>
      </c>
      <c r="D68" s="43" t="s">
        <v>370</v>
      </c>
      <c r="E68" s="43" t="s">
        <v>104</v>
      </c>
      <c r="G68"/>
      <c r="H68"/>
      <c r="I68"/>
      <c r="J68"/>
      <c r="K68"/>
      <c r="L68"/>
      <c r="M68"/>
    </row>
    <row r="69" spans="1:13" ht="14" customHeight="1">
      <c r="A69" s="42">
        <v>9</v>
      </c>
      <c r="B69" s="43" t="s">
        <v>832</v>
      </c>
      <c r="C69" s="43">
        <v>2</v>
      </c>
      <c r="D69" s="43" t="s">
        <v>370</v>
      </c>
      <c r="E69" s="43" t="s">
        <v>422</v>
      </c>
      <c r="G69"/>
      <c r="H69"/>
      <c r="I69"/>
      <c r="J69"/>
      <c r="K69"/>
      <c r="L69"/>
      <c r="M69"/>
    </row>
    <row r="70" spans="1:13" ht="14" customHeight="1">
      <c r="A70" s="42">
        <v>9</v>
      </c>
      <c r="B70" s="43" t="s">
        <v>833</v>
      </c>
      <c r="C70" s="43">
        <v>1</v>
      </c>
      <c r="D70" s="43" t="s">
        <v>369</v>
      </c>
      <c r="E70" s="43" t="s">
        <v>604</v>
      </c>
      <c r="G70"/>
      <c r="H70"/>
      <c r="I70"/>
      <c r="J70"/>
      <c r="K70"/>
      <c r="L70"/>
      <c r="M70"/>
    </row>
    <row r="71" spans="1:13" ht="14" customHeight="1">
      <c r="A71" s="42">
        <v>9</v>
      </c>
      <c r="B71" s="43" t="s">
        <v>833</v>
      </c>
      <c r="C71" s="43">
        <v>2</v>
      </c>
      <c r="D71" s="43" t="s">
        <v>370</v>
      </c>
      <c r="E71" s="43" t="s">
        <v>726</v>
      </c>
      <c r="G71"/>
      <c r="H71"/>
      <c r="I71"/>
      <c r="J71"/>
      <c r="K71"/>
      <c r="L71"/>
      <c r="M71"/>
    </row>
    <row r="72" spans="1:13" ht="14" customHeight="1">
      <c r="A72" s="42">
        <v>9</v>
      </c>
      <c r="B72" s="43" t="s">
        <v>833</v>
      </c>
      <c r="C72" s="43">
        <v>3</v>
      </c>
      <c r="D72" s="43" t="s">
        <v>370</v>
      </c>
      <c r="E72" s="43" t="s">
        <v>589</v>
      </c>
      <c r="G72"/>
      <c r="H72"/>
      <c r="I72"/>
      <c r="J72"/>
      <c r="K72"/>
      <c r="L72"/>
      <c r="M72"/>
    </row>
    <row r="73" spans="1:13" ht="14" customHeight="1">
      <c r="A73" s="42">
        <v>9</v>
      </c>
      <c r="B73" s="43" t="s">
        <v>834</v>
      </c>
      <c r="C73" s="43">
        <v>1</v>
      </c>
      <c r="D73" s="43" t="s">
        <v>369</v>
      </c>
      <c r="E73" s="43" t="s">
        <v>566</v>
      </c>
      <c r="G73"/>
      <c r="H73"/>
      <c r="I73"/>
      <c r="J73"/>
      <c r="K73"/>
      <c r="L73"/>
      <c r="M73"/>
    </row>
    <row r="74" spans="1:13" ht="14" customHeight="1">
      <c r="A74" s="42">
        <v>9</v>
      </c>
      <c r="B74" s="43" t="s">
        <v>834</v>
      </c>
      <c r="C74" s="43">
        <v>2</v>
      </c>
      <c r="D74" s="43" t="s">
        <v>369</v>
      </c>
      <c r="E74" s="43" t="s">
        <v>28</v>
      </c>
      <c r="G74"/>
      <c r="H74"/>
      <c r="I74"/>
      <c r="J74"/>
      <c r="K74"/>
      <c r="L74"/>
      <c r="M74"/>
    </row>
    <row r="75" spans="1:13" ht="14" customHeight="1">
      <c r="A75" s="42">
        <v>9</v>
      </c>
      <c r="B75" s="43" t="s">
        <v>834</v>
      </c>
      <c r="C75" s="43">
        <v>3</v>
      </c>
      <c r="D75" s="43" t="s">
        <v>369</v>
      </c>
      <c r="E75" s="43" t="s">
        <v>571</v>
      </c>
      <c r="G75"/>
      <c r="H75"/>
      <c r="I75"/>
      <c r="J75"/>
      <c r="K75"/>
      <c r="L75"/>
      <c r="M75"/>
    </row>
    <row r="76" spans="1:13" ht="14" customHeight="1">
      <c r="A76" s="42">
        <v>10</v>
      </c>
      <c r="B76" s="43" t="s">
        <v>832</v>
      </c>
      <c r="C76" s="43">
        <v>1</v>
      </c>
      <c r="D76" s="43" t="s">
        <v>369</v>
      </c>
      <c r="E76" s="43" t="s">
        <v>24</v>
      </c>
      <c r="G76"/>
      <c r="H76"/>
      <c r="I76"/>
      <c r="J76"/>
      <c r="K76"/>
      <c r="L76"/>
      <c r="M76"/>
    </row>
    <row r="77" spans="1:13" ht="14" customHeight="1">
      <c r="A77" s="42">
        <v>10</v>
      </c>
      <c r="B77" s="43" t="s">
        <v>832</v>
      </c>
      <c r="C77" s="43">
        <v>2</v>
      </c>
      <c r="D77" s="43" t="s">
        <v>369</v>
      </c>
      <c r="E77" s="43" t="s">
        <v>563</v>
      </c>
      <c r="G77"/>
      <c r="H77"/>
      <c r="I77"/>
      <c r="J77"/>
      <c r="K77"/>
      <c r="L77"/>
      <c r="M77"/>
    </row>
    <row r="78" spans="1:13" ht="14" customHeight="1">
      <c r="A78" s="42">
        <v>10</v>
      </c>
      <c r="B78" s="43" t="s">
        <v>832</v>
      </c>
      <c r="C78" s="43">
        <v>3</v>
      </c>
      <c r="D78" s="43" t="s">
        <v>370</v>
      </c>
      <c r="E78" s="43" t="s">
        <v>102</v>
      </c>
      <c r="G78"/>
      <c r="H78"/>
      <c r="I78"/>
      <c r="J78"/>
      <c r="K78"/>
      <c r="L78"/>
      <c r="M78"/>
    </row>
    <row r="79" spans="1:13" ht="14" customHeight="1">
      <c r="A79" s="42">
        <v>10</v>
      </c>
      <c r="B79" s="43" t="s">
        <v>833</v>
      </c>
      <c r="C79" s="43">
        <v>1</v>
      </c>
      <c r="D79" s="43" t="s">
        <v>370</v>
      </c>
      <c r="E79" s="43" t="s">
        <v>105</v>
      </c>
      <c r="G79"/>
      <c r="H79"/>
      <c r="I79"/>
      <c r="J79"/>
      <c r="K79"/>
      <c r="L79"/>
      <c r="M79"/>
    </row>
    <row r="80" spans="1:13" ht="14" customHeight="1">
      <c r="A80" s="42">
        <v>10</v>
      </c>
      <c r="B80" s="43" t="s">
        <v>833</v>
      </c>
      <c r="C80" s="43">
        <v>2</v>
      </c>
      <c r="D80" s="43" t="s">
        <v>370</v>
      </c>
      <c r="E80" s="43" t="s">
        <v>594</v>
      </c>
      <c r="G80"/>
      <c r="H80"/>
      <c r="I80"/>
      <c r="J80"/>
      <c r="K80"/>
      <c r="L80"/>
      <c r="M80"/>
    </row>
    <row r="81" spans="1:13" ht="14" customHeight="1">
      <c r="A81" s="42">
        <v>10</v>
      </c>
      <c r="B81" s="43" t="s">
        <v>834</v>
      </c>
      <c r="C81" s="43">
        <v>1</v>
      </c>
      <c r="D81" s="43" t="s">
        <v>369</v>
      </c>
      <c r="E81" s="43" t="s">
        <v>605</v>
      </c>
      <c r="G81"/>
      <c r="H81"/>
      <c r="I81"/>
      <c r="J81"/>
      <c r="K81"/>
      <c r="L81"/>
      <c r="M81"/>
    </row>
    <row r="82" spans="1:13" ht="14" customHeight="1">
      <c r="A82" s="42">
        <v>10</v>
      </c>
      <c r="B82" s="43" t="s">
        <v>834</v>
      </c>
      <c r="C82" s="43">
        <v>2</v>
      </c>
      <c r="D82" s="43" t="s">
        <v>369</v>
      </c>
      <c r="E82" s="43" t="s">
        <v>32</v>
      </c>
      <c r="G82"/>
      <c r="H82"/>
      <c r="I82"/>
      <c r="J82"/>
      <c r="K82"/>
      <c r="L82"/>
      <c r="M82"/>
    </row>
    <row r="83" spans="1:13" ht="14" customHeight="1">
      <c r="A83" s="42">
        <v>10</v>
      </c>
      <c r="B83" s="43" t="s">
        <v>834</v>
      </c>
      <c r="C83" s="43">
        <v>3</v>
      </c>
      <c r="D83" s="43" t="s">
        <v>370</v>
      </c>
      <c r="E83" s="43" t="s">
        <v>725</v>
      </c>
      <c r="G83"/>
      <c r="H83"/>
      <c r="I83"/>
      <c r="J83"/>
      <c r="K83"/>
      <c r="L83"/>
      <c r="M83"/>
    </row>
    <row r="84" spans="1:13" ht="14" customHeight="1">
      <c r="A84" s="42">
        <v>11</v>
      </c>
      <c r="B84" s="43" t="s">
        <v>832</v>
      </c>
      <c r="C84" s="43">
        <v>1</v>
      </c>
      <c r="D84" s="43" t="s">
        <v>369</v>
      </c>
      <c r="E84" s="43" t="s">
        <v>31</v>
      </c>
      <c r="G84"/>
      <c r="H84"/>
      <c r="I84"/>
      <c r="J84"/>
      <c r="K84"/>
      <c r="L84"/>
      <c r="M84"/>
    </row>
    <row r="85" spans="1:13" ht="14" customHeight="1">
      <c r="A85" s="42">
        <v>11</v>
      </c>
      <c r="B85" s="43" t="s">
        <v>832</v>
      </c>
      <c r="C85" s="43">
        <v>2</v>
      </c>
      <c r="D85" s="43" t="s">
        <v>370</v>
      </c>
      <c r="E85" s="43" t="s">
        <v>106</v>
      </c>
      <c r="G85"/>
      <c r="H85"/>
      <c r="I85"/>
      <c r="J85"/>
      <c r="K85"/>
      <c r="L85"/>
      <c r="M85"/>
    </row>
    <row r="86" spans="1:13" ht="14" customHeight="1">
      <c r="A86" s="42">
        <v>11</v>
      </c>
      <c r="B86" s="43" t="s">
        <v>833</v>
      </c>
      <c r="C86" s="43">
        <v>1</v>
      </c>
      <c r="D86" s="43" t="s">
        <v>369</v>
      </c>
      <c r="E86" s="43" t="s">
        <v>27</v>
      </c>
      <c r="G86"/>
      <c r="H86"/>
      <c r="I86"/>
      <c r="J86"/>
      <c r="K86"/>
      <c r="L86"/>
      <c r="M86"/>
    </row>
    <row r="87" spans="1:13" ht="14" customHeight="1">
      <c r="A87" s="42">
        <v>11</v>
      </c>
      <c r="B87" s="43" t="s">
        <v>833</v>
      </c>
      <c r="C87" s="43">
        <v>2</v>
      </c>
      <c r="D87" s="43" t="s">
        <v>369</v>
      </c>
      <c r="E87" s="43" t="s">
        <v>9</v>
      </c>
      <c r="G87"/>
      <c r="H87"/>
      <c r="I87"/>
      <c r="J87"/>
      <c r="K87"/>
      <c r="L87"/>
      <c r="M87"/>
    </row>
    <row r="88" spans="1:13" ht="14" customHeight="1">
      <c r="A88" s="42">
        <v>11</v>
      </c>
      <c r="B88" s="43" t="s">
        <v>833</v>
      </c>
      <c r="C88" s="43">
        <v>3</v>
      </c>
      <c r="D88" s="43" t="s">
        <v>370</v>
      </c>
      <c r="E88" s="43" t="s">
        <v>101</v>
      </c>
      <c r="G88"/>
      <c r="H88"/>
      <c r="I88"/>
      <c r="J88"/>
      <c r="K88"/>
      <c r="L88"/>
      <c r="M88"/>
    </row>
    <row r="89" spans="1:13" ht="14" customHeight="1">
      <c r="A89" s="42">
        <v>11</v>
      </c>
      <c r="B89" s="43" t="s">
        <v>834</v>
      </c>
      <c r="C89" s="43">
        <v>1</v>
      </c>
      <c r="D89" s="43" t="s">
        <v>369</v>
      </c>
      <c r="E89" s="43" t="s">
        <v>559</v>
      </c>
      <c r="G89"/>
      <c r="H89"/>
      <c r="I89"/>
      <c r="J89"/>
      <c r="K89"/>
      <c r="L89"/>
      <c r="M89"/>
    </row>
    <row r="90" spans="1:13" ht="14" customHeight="1">
      <c r="A90" s="42">
        <v>11</v>
      </c>
      <c r="B90" s="43" t="s">
        <v>834</v>
      </c>
      <c r="C90" s="43">
        <v>2</v>
      </c>
      <c r="D90" s="43" t="s">
        <v>370</v>
      </c>
      <c r="E90" s="43" t="s">
        <v>96</v>
      </c>
      <c r="G90"/>
      <c r="H90"/>
      <c r="I90"/>
      <c r="J90"/>
      <c r="K90"/>
      <c r="L90"/>
      <c r="M90"/>
    </row>
    <row r="91" spans="1:13" ht="14" customHeight="1">
      <c r="A91" s="42">
        <v>11</v>
      </c>
      <c r="B91" s="43" t="s">
        <v>834</v>
      </c>
      <c r="C91" s="43">
        <v>3</v>
      </c>
      <c r="D91" s="43" t="s">
        <v>370</v>
      </c>
      <c r="E91" s="43" t="s">
        <v>424</v>
      </c>
      <c r="G91"/>
      <c r="H91"/>
      <c r="I91"/>
      <c r="J91"/>
      <c r="K91"/>
      <c r="L91"/>
      <c r="M91"/>
    </row>
    <row r="92" spans="1:13" ht="14" customHeight="1">
      <c r="A92" s="42">
        <v>12</v>
      </c>
      <c r="B92" s="43" t="s">
        <v>832</v>
      </c>
      <c r="C92" s="43">
        <v>1</v>
      </c>
      <c r="D92" s="43" t="s">
        <v>369</v>
      </c>
      <c r="E92" s="43" t="s">
        <v>13</v>
      </c>
      <c r="G92"/>
      <c r="H92"/>
      <c r="I92"/>
      <c r="J92"/>
      <c r="K92"/>
      <c r="L92"/>
      <c r="M92"/>
    </row>
    <row r="93" spans="1:13" ht="14" customHeight="1">
      <c r="A93" s="42">
        <v>12</v>
      </c>
      <c r="B93" s="43" t="s">
        <v>832</v>
      </c>
      <c r="C93" s="43">
        <v>2</v>
      </c>
      <c r="D93" s="43" t="s">
        <v>369</v>
      </c>
      <c r="E93" s="43" t="s">
        <v>567</v>
      </c>
      <c r="G93"/>
      <c r="H93"/>
      <c r="I93"/>
      <c r="J93"/>
      <c r="K93"/>
      <c r="L93"/>
      <c r="M93"/>
    </row>
    <row r="94" spans="1:13" ht="14" customHeight="1">
      <c r="A94" s="42">
        <v>12</v>
      </c>
      <c r="B94" s="43" t="s">
        <v>832</v>
      </c>
      <c r="C94" s="43">
        <v>3</v>
      </c>
      <c r="D94" s="43" t="s">
        <v>370</v>
      </c>
      <c r="E94" s="43" t="s">
        <v>90</v>
      </c>
      <c r="G94"/>
      <c r="H94"/>
      <c r="I94"/>
      <c r="J94"/>
      <c r="K94"/>
      <c r="L94"/>
      <c r="M94"/>
    </row>
    <row r="95" spans="1:13" ht="14" customHeight="1">
      <c r="A95" s="42">
        <v>12</v>
      </c>
      <c r="B95" s="43" t="s">
        <v>833</v>
      </c>
      <c r="C95" s="43">
        <v>1</v>
      </c>
      <c r="D95" s="43" t="s">
        <v>370</v>
      </c>
      <c r="E95" s="43" t="s">
        <v>97</v>
      </c>
      <c r="G95"/>
      <c r="H95"/>
      <c r="I95"/>
      <c r="J95"/>
      <c r="K95"/>
      <c r="L95"/>
      <c r="M95"/>
    </row>
    <row r="96" spans="1:13" ht="14" customHeight="1">
      <c r="A96" s="42">
        <v>12</v>
      </c>
      <c r="B96" s="43" t="s">
        <v>833</v>
      </c>
      <c r="C96" s="43">
        <v>2</v>
      </c>
      <c r="D96" s="43" t="s">
        <v>370</v>
      </c>
      <c r="E96" s="43" t="s">
        <v>592</v>
      </c>
      <c r="G96"/>
      <c r="H96"/>
      <c r="I96"/>
      <c r="J96"/>
      <c r="K96"/>
      <c r="L96"/>
      <c r="M96"/>
    </row>
    <row r="97" spans="1:13" ht="14" customHeight="1">
      <c r="A97" s="42">
        <v>12</v>
      </c>
      <c r="B97" s="43" t="s">
        <v>834</v>
      </c>
      <c r="C97" s="43">
        <v>1</v>
      </c>
      <c r="D97" s="43" t="s">
        <v>369</v>
      </c>
      <c r="E97" s="43" t="s">
        <v>21</v>
      </c>
      <c r="G97"/>
      <c r="H97"/>
      <c r="I97"/>
      <c r="J97"/>
      <c r="K97"/>
      <c r="L97"/>
      <c r="M97"/>
    </row>
    <row r="98" spans="1:13" ht="14" customHeight="1">
      <c r="A98" s="42">
        <v>12</v>
      </c>
      <c r="B98" s="43" t="s">
        <v>834</v>
      </c>
      <c r="C98" s="43">
        <v>2</v>
      </c>
      <c r="D98" s="43" t="s">
        <v>369</v>
      </c>
      <c r="E98" s="43" t="s">
        <v>577</v>
      </c>
      <c r="G98"/>
      <c r="H98"/>
      <c r="I98"/>
      <c r="J98"/>
      <c r="K98"/>
      <c r="L98"/>
      <c r="M98"/>
    </row>
    <row r="99" spans="1:13" ht="14" customHeight="1">
      <c r="A99" s="42">
        <v>12</v>
      </c>
      <c r="B99" s="43" t="s">
        <v>834</v>
      </c>
      <c r="C99" s="43">
        <v>3</v>
      </c>
      <c r="D99" s="43" t="s">
        <v>370</v>
      </c>
      <c r="E99" s="43" t="s">
        <v>630</v>
      </c>
      <c r="G99"/>
      <c r="H99"/>
      <c r="I99"/>
      <c r="J99"/>
      <c r="K99"/>
      <c r="L99"/>
      <c r="M99"/>
    </row>
    <row r="100" spans="1:13" ht="14" customHeight="1">
      <c r="A100" s="42">
        <v>13</v>
      </c>
      <c r="B100" s="43" t="s">
        <v>832</v>
      </c>
      <c r="C100" s="43">
        <v>1</v>
      </c>
      <c r="D100" s="43" t="s">
        <v>369</v>
      </c>
      <c r="E100" s="43" t="s">
        <v>14</v>
      </c>
      <c r="G100"/>
      <c r="H100"/>
      <c r="I100"/>
      <c r="J100"/>
      <c r="K100"/>
      <c r="L100"/>
      <c r="M100"/>
    </row>
    <row r="101" spans="1:13" ht="14" customHeight="1">
      <c r="A101" s="42">
        <v>13</v>
      </c>
      <c r="B101" s="43" t="s">
        <v>832</v>
      </c>
      <c r="C101" s="43">
        <v>2</v>
      </c>
      <c r="D101" s="43" t="s">
        <v>369</v>
      </c>
      <c r="E101" s="43" t="s">
        <v>570</v>
      </c>
      <c r="G101"/>
      <c r="H101"/>
      <c r="I101"/>
      <c r="J101"/>
      <c r="K101"/>
      <c r="L101"/>
      <c r="M101"/>
    </row>
    <row r="102" spans="1:13" ht="14" customHeight="1">
      <c r="A102" s="42">
        <v>13</v>
      </c>
      <c r="B102" s="43" t="s">
        <v>832</v>
      </c>
      <c r="C102" s="43">
        <v>3</v>
      </c>
      <c r="D102" s="43" t="s">
        <v>370</v>
      </c>
      <c r="E102" s="43" t="s">
        <v>599</v>
      </c>
      <c r="G102"/>
      <c r="H102"/>
      <c r="I102"/>
      <c r="J102"/>
      <c r="K102"/>
      <c r="L102"/>
      <c r="M102"/>
    </row>
    <row r="103" spans="1:13" ht="14" customHeight="1">
      <c r="A103" s="42">
        <v>13</v>
      </c>
      <c r="B103" s="43" t="s">
        <v>833</v>
      </c>
      <c r="C103" s="43">
        <v>1</v>
      </c>
      <c r="D103" s="43" t="s">
        <v>369</v>
      </c>
      <c r="E103" s="43" t="s">
        <v>564</v>
      </c>
      <c r="G103"/>
      <c r="H103"/>
      <c r="I103"/>
      <c r="J103"/>
      <c r="K103"/>
      <c r="L103"/>
      <c r="M103"/>
    </row>
    <row r="104" spans="1:13" ht="14" customHeight="1">
      <c r="A104" s="42">
        <v>13</v>
      </c>
      <c r="B104" s="43" t="s">
        <v>833</v>
      </c>
      <c r="C104" s="43">
        <v>2</v>
      </c>
      <c r="D104" s="43" t="s">
        <v>369</v>
      </c>
      <c r="E104" s="43" t="s">
        <v>574</v>
      </c>
      <c r="G104"/>
      <c r="H104"/>
      <c r="I104"/>
      <c r="J104"/>
      <c r="K104"/>
      <c r="L104"/>
      <c r="M104"/>
    </row>
    <row r="105" spans="1:13" ht="14" customHeight="1">
      <c r="A105" s="42">
        <v>13</v>
      </c>
      <c r="B105" s="43" t="s">
        <v>833</v>
      </c>
      <c r="C105" s="43">
        <v>3</v>
      </c>
      <c r="D105" s="43" t="s">
        <v>370</v>
      </c>
      <c r="E105" s="43" t="s">
        <v>602</v>
      </c>
      <c r="G105"/>
      <c r="H105"/>
      <c r="I105"/>
      <c r="J105"/>
      <c r="K105"/>
      <c r="L105"/>
      <c r="M105"/>
    </row>
    <row r="106" spans="1:13" ht="14" customHeight="1">
      <c r="A106" s="42">
        <v>13</v>
      </c>
      <c r="B106" s="43" t="s">
        <v>834</v>
      </c>
      <c r="C106" s="43">
        <v>1</v>
      </c>
      <c r="D106" s="43" t="s">
        <v>370</v>
      </c>
      <c r="E106" s="43" t="s">
        <v>64</v>
      </c>
      <c r="G106"/>
      <c r="H106"/>
      <c r="I106"/>
      <c r="J106"/>
      <c r="K106"/>
      <c r="L106"/>
      <c r="M106"/>
    </row>
    <row r="107" spans="1:13" ht="14" customHeight="1">
      <c r="A107" s="42">
        <v>13</v>
      </c>
      <c r="B107" s="43" t="s">
        <v>834</v>
      </c>
      <c r="C107" s="43">
        <v>2</v>
      </c>
      <c r="D107" s="43" t="s">
        <v>370</v>
      </c>
      <c r="E107" s="43" t="s">
        <v>426</v>
      </c>
      <c r="G107"/>
      <c r="H107"/>
      <c r="I107"/>
      <c r="J107"/>
      <c r="K107"/>
      <c r="L107"/>
      <c r="M107"/>
    </row>
    <row r="108" spans="1:13" ht="14" customHeight="1">
      <c r="A108" s="42">
        <v>14</v>
      </c>
      <c r="B108" s="43" t="s">
        <v>832</v>
      </c>
      <c r="C108" s="43">
        <v>1</v>
      </c>
      <c r="D108" s="43" t="s">
        <v>369</v>
      </c>
      <c r="E108" s="43" t="s">
        <v>572</v>
      </c>
      <c r="G108"/>
      <c r="H108"/>
      <c r="I108"/>
      <c r="J108"/>
      <c r="K108"/>
      <c r="L108"/>
      <c r="M108"/>
    </row>
    <row r="109" spans="1:13" ht="14" customHeight="1">
      <c r="A109" s="42">
        <v>14</v>
      </c>
      <c r="B109" s="43" t="s">
        <v>832</v>
      </c>
      <c r="C109" s="43">
        <v>2</v>
      </c>
      <c r="D109" s="43" t="s">
        <v>370</v>
      </c>
      <c r="E109" s="43" t="s">
        <v>600</v>
      </c>
      <c r="G109"/>
      <c r="H109"/>
      <c r="I109"/>
      <c r="J109"/>
      <c r="K109"/>
      <c r="L109"/>
      <c r="M109"/>
    </row>
    <row r="110" spans="1:13" ht="14" customHeight="1">
      <c r="A110" s="42">
        <v>14</v>
      </c>
      <c r="B110" s="43" t="s">
        <v>833</v>
      </c>
      <c r="C110" s="43">
        <v>1</v>
      </c>
      <c r="D110" s="43" t="s">
        <v>369</v>
      </c>
      <c r="E110" s="43" t="s">
        <v>565</v>
      </c>
      <c r="G110"/>
      <c r="H110"/>
      <c r="I110"/>
      <c r="J110"/>
      <c r="K110"/>
      <c r="L110"/>
      <c r="M110"/>
    </row>
    <row r="111" spans="1:13" ht="14" customHeight="1">
      <c r="A111" s="42">
        <v>14</v>
      </c>
      <c r="B111" s="43" t="s">
        <v>833</v>
      </c>
      <c r="C111" s="43">
        <v>2</v>
      </c>
      <c r="D111" s="43" t="s">
        <v>369</v>
      </c>
      <c r="E111" s="43" t="s">
        <v>568</v>
      </c>
      <c r="G111"/>
      <c r="H111"/>
      <c r="I111"/>
      <c r="J111"/>
      <c r="K111"/>
      <c r="L111"/>
      <c r="M111"/>
    </row>
    <row r="112" spans="1:13" ht="14" customHeight="1">
      <c r="A112" s="42">
        <v>14</v>
      </c>
      <c r="B112" s="43" t="s">
        <v>833</v>
      </c>
      <c r="C112" s="43">
        <v>3</v>
      </c>
      <c r="D112" s="43" t="s">
        <v>370</v>
      </c>
      <c r="E112" s="43" t="s">
        <v>596</v>
      </c>
      <c r="G112"/>
      <c r="H112"/>
      <c r="I112"/>
      <c r="J112"/>
      <c r="K112"/>
      <c r="L112"/>
      <c r="M112"/>
    </row>
    <row r="113" spans="1:13" ht="14" customHeight="1">
      <c r="A113" s="42">
        <v>14</v>
      </c>
      <c r="B113" s="43" t="s">
        <v>834</v>
      </c>
      <c r="C113" s="43">
        <v>1</v>
      </c>
      <c r="D113" s="43" t="s">
        <v>369</v>
      </c>
      <c r="E113" s="43" t="s">
        <v>561</v>
      </c>
      <c r="G113"/>
      <c r="H113"/>
      <c r="I113"/>
      <c r="J113"/>
      <c r="K113"/>
      <c r="L113"/>
      <c r="M113"/>
    </row>
    <row r="114" spans="1:13" ht="14" customHeight="1">
      <c r="A114" s="42">
        <v>14</v>
      </c>
      <c r="B114" s="43" t="s">
        <v>834</v>
      </c>
      <c r="C114" s="43">
        <v>2</v>
      </c>
      <c r="D114" s="43" t="s">
        <v>370</v>
      </c>
      <c r="E114" s="43" t="s">
        <v>595</v>
      </c>
      <c r="G114"/>
      <c r="H114"/>
      <c r="I114"/>
      <c r="J114"/>
      <c r="K114"/>
      <c r="L114"/>
      <c r="M114"/>
    </row>
    <row r="115" spans="1:13" ht="14" customHeight="1">
      <c r="A115" s="42">
        <v>14</v>
      </c>
      <c r="B115" s="43" t="s">
        <v>834</v>
      </c>
      <c r="C115" s="43">
        <v>3</v>
      </c>
      <c r="D115" s="43" t="s">
        <v>370</v>
      </c>
      <c r="E115" s="43" t="s">
        <v>597</v>
      </c>
      <c r="G115"/>
      <c r="H115"/>
      <c r="I115"/>
      <c r="J115"/>
      <c r="K115"/>
      <c r="L115"/>
      <c r="M115"/>
    </row>
    <row r="116" spans="1:13" ht="14" customHeight="1">
      <c r="A116" s="42">
        <v>15</v>
      </c>
      <c r="B116" s="43" t="s">
        <v>832</v>
      </c>
      <c r="C116" s="43">
        <v>1</v>
      </c>
      <c r="D116" s="43" t="s">
        <v>369</v>
      </c>
      <c r="E116" s="43" t="s">
        <v>29</v>
      </c>
      <c r="G116"/>
      <c r="H116"/>
      <c r="I116"/>
      <c r="J116"/>
      <c r="K116"/>
      <c r="L116"/>
      <c r="M116"/>
    </row>
    <row r="117" spans="1:13" ht="14" customHeight="1">
      <c r="A117" s="42">
        <v>15</v>
      </c>
      <c r="B117" s="43" t="s">
        <v>832</v>
      </c>
      <c r="C117" s="43">
        <v>2</v>
      </c>
      <c r="D117" s="43" t="s">
        <v>369</v>
      </c>
      <c r="E117" s="43" t="s">
        <v>10</v>
      </c>
      <c r="G117"/>
      <c r="H117"/>
      <c r="I117"/>
      <c r="J117"/>
      <c r="K117"/>
      <c r="L117"/>
      <c r="M117"/>
    </row>
    <row r="118" spans="1:13" ht="14" customHeight="1">
      <c r="A118" s="42">
        <v>15</v>
      </c>
      <c r="B118" s="43" t="s">
        <v>832</v>
      </c>
      <c r="C118" s="43">
        <v>3</v>
      </c>
      <c r="D118" s="43" t="s">
        <v>370</v>
      </c>
      <c r="E118" s="43" t="s">
        <v>113</v>
      </c>
      <c r="G118"/>
      <c r="H118"/>
      <c r="I118"/>
      <c r="J118"/>
      <c r="K118"/>
      <c r="L118"/>
      <c r="M118"/>
    </row>
    <row r="119" spans="1:13" ht="14" customHeight="1">
      <c r="A119" s="42">
        <v>15</v>
      </c>
      <c r="B119" s="43" t="s">
        <v>833</v>
      </c>
      <c r="C119" s="43">
        <v>1</v>
      </c>
      <c r="D119" s="43" t="s">
        <v>369</v>
      </c>
      <c r="E119" s="43" t="s">
        <v>22</v>
      </c>
      <c r="G119"/>
      <c r="H119"/>
      <c r="I119"/>
      <c r="J119"/>
      <c r="K119"/>
      <c r="L119"/>
      <c r="M119"/>
    </row>
    <row r="120" spans="1:13" ht="14" customHeight="1">
      <c r="A120" s="42">
        <v>15</v>
      </c>
      <c r="B120" s="43" t="s">
        <v>833</v>
      </c>
      <c r="C120" s="43">
        <v>2</v>
      </c>
      <c r="D120" s="43" t="s">
        <v>370</v>
      </c>
      <c r="E120" s="43" t="s">
        <v>92</v>
      </c>
      <c r="G120"/>
      <c r="H120"/>
      <c r="I120"/>
      <c r="J120"/>
      <c r="K120"/>
      <c r="L120"/>
      <c r="M120"/>
    </row>
    <row r="121" spans="1:13" ht="14" customHeight="1">
      <c r="A121" s="42">
        <v>15</v>
      </c>
      <c r="B121" s="43" t="s">
        <v>834</v>
      </c>
      <c r="C121" s="43">
        <v>1</v>
      </c>
      <c r="D121" s="43" t="s">
        <v>369</v>
      </c>
      <c r="E121" s="43" t="s">
        <v>12</v>
      </c>
      <c r="G121"/>
      <c r="H121"/>
      <c r="I121"/>
      <c r="J121"/>
      <c r="K121"/>
      <c r="L121"/>
      <c r="M121"/>
    </row>
    <row r="122" spans="1:13" ht="14" customHeight="1">
      <c r="A122" s="42">
        <v>15</v>
      </c>
      <c r="B122" s="43" t="s">
        <v>834</v>
      </c>
      <c r="C122" s="43">
        <v>2</v>
      </c>
      <c r="D122" s="43" t="s">
        <v>370</v>
      </c>
      <c r="E122" s="43" t="s">
        <v>112</v>
      </c>
      <c r="G122"/>
      <c r="H122"/>
      <c r="I122"/>
      <c r="J122"/>
      <c r="K122"/>
      <c r="L122"/>
      <c r="M122"/>
    </row>
    <row r="123" spans="1:13" ht="14" customHeight="1">
      <c r="A123" s="42">
        <v>15</v>
      </c>
      <c r="B123" s="43" t="s">
        <v>834</v>
      </c>
      <c r="C123" s="43">
        <v>3</v>
      </c>
      <c r="D123" s="43" t="s">
        <v>370</v>
      </c>
      <c r="E123" s="43" t="s">
        <v>99</v>
      </c>
      <c r="G123"/>
      <c r="H123"/>
      <c r="I123"/>
      <c r="J123"/>
      <c r="K123"/>
      <c r="L123"/>
      <c r="M123"/>
    </row>
    <row r="124" spans="1:13" ht="14" customHeight="1">
      <c r="A124" s="42">
        <v>16</v>
      </c>
      <c r="B124" s="43" t="s">
        <v>832</v>
      </c>
      <c r="C124" s="43">
        <v>1</v>
      </c>
      <c r="D124" s="43" t="s">
        <v>369</v>
      </c>
      <c r="E124" s="43" t="s">
        <v>19</v>
      </c>
      <c r="G124"/>
      <c r="H124"/>
      <c r="I124"/>
      <c r="J124"/>
      <c r="K124"/>
      <c r="L124"/>
      <c r="M124"/>
    </row>
    <row r="125" spans="1:13" ht="14" customHeight="1">
      <c r="A125" s="42">
        <v>16</v>
      </c>
      <c r="B125" s="43" t="s">
        <v>832</v>
      </c>
      <c r="C125" s="43">
        <v>2</v>
      </c>
      <c r="D125" s="43" t="s">
        <v>370</v>
      </c>
      <c r="E125" s="43" t="s">
        <v>107</v>
      </c>
      <c r="G125"/>
      <c r="H125"/>
      <c r="I125"/>
      <c r="J125"/>
      <c r="K125"/>
      <c r="L125"/>
      <c r="M125"/>
    </row>
    <row r="126" spans="1:13" ht="14" customHeight="1">
      <c r="A126" s="42">
        <v>16</v>
      </c>
      <c r="B126" s="43" t="s">
        <v>832</v>
      </c>
      <c r="C126" s="43">
        <v>3</v>
      </c>
      <c r="D126" s="43" t="s">
        <v>370</v>
      </c>
      <c r="E126" s="43" t="s">
        <v>72</v>
      </c>
      <c r="G126"/>
      <c r="H126"/>
      <c r="I126"/>
      <c r="J126"/>
      <c r="K126"/>
      <c r="L126"/>
      <c r="M126"/>
    </row>
    <row r="127" spans="1:13" ht="14" customHeight="1">
      <c r="A127" s="42">
        <v>16</v>
      </c>
      <c r="B127" s="43" t="s">
        <v>833</v>
      </c>
      <c r="C127" s="43">
        <v>1</v>
      </c>
      <c r="D127" s="43" t="s">
        <v>369</v>
      </c>
      <c r="E127" s="43" t="s">
        <v>724</v>
      </c>
      <c r="G127"/>
      <c r="H127"/>
      <c r="I127"/>
      <c r="J127"/>
      <c r="K127"/>
      <c r="L127"/>
      <c r="M127"/>
    </row>
    <row r="128" spans="1:13" ht="14" customHeight="1">
      <c r="A128" s="42">
        <v>16</v>
      </c>
      <c r="B128" s="43" t="s">
        <v>833</v>
      </c>
      <c r="C128" s="43">
        <v>2</v>
      </c>
      <c r="D128" s="43" t="s">
        <v>370</v>
      </c>
      <c r="E128" s="43" t="s">
        <v>374</v>
      </c>
      <c r="G128"/>
      <c r="H128"/>
      <c r="I128"/>
      <c r="J128"/>
      <c r="K128"/>
      <c r="L128"/>
      <c r="M128"/>
    </row>
    <row r="129" spans="1:13" ht="14" customHeight="1">
      <c r="A129" s="42">
        <v>16</v>
      </c>
      <c r="B129" s="43" t="s">
        <v>834</v>
      </c>
      <c r="C129" s="43">
        <v>1</v>
      </c>
      <c r="D129" s="43" t="s">
        <v>369</v>
      </c>
      <c r="E129" s="43" t="s">
        <v>25</v>
      </c>
      <c r="G129"/>
      <c r="H129"/>
      <c r="I129"/>
      <c r="J129"/>
      <c r="K129"/>
      <c r="L129"/>
      <c r="M129"/>
    </row>
    <row r="130" spans="1:13" ht="14" customHeight="1">
      <c r="A130" s="42">
        <v>16</v>
      </c>
      <c r="B130" s="43" t="s">
        <v>834</v>
      </c>
      <c r="C130" s="43">
        <v>2</v>
      </c>
      <c r="D130" s="43" t="s">
        <v>369</v>
      </c>
      <c r="E130" s="43" t="s">
        <v>7</v>
      </c>
      <c r="G130"/>
      <c r="H130"/>
      <c r="I130"/>
      <c r="J130"/>
      <c r="K130"/>
      <c r="L130"/>
      <c r="M130"/>
    </row>
    <row r="131" spans="1:13" ht="14" customHeight="1">
      <c r="A131" s="42">
        <v>16</v>
      </c>
      <c r="B131" s="43" t="s">
        <v>834</v>
      </c>
      <c r="C131" s="43">
        <v>3</v>
      </c>
      <c r="D131" s="43" t="s">
        <v>370</v>
      </c>
      <c r="E131" s="43" t="s">
        <v>93</v>
      </c>
      <c r="G131"/>
      <c r="H131"/>
      <c r="I131"/>
      <c r="J131"/>
      <c r="K131"/>
      <c r="L131"/>
      <c r="M131"/>
    </row>
    <row r="132" spans="1:13" ht="14" customHeight="1">
      <c r="A132" s="42">
        <v>17</v>
      </c>
      <c r="B132" s="43" t="s">
        <v>832</v>
      </c>
      <c r="C132" s="43">
        <v>1</v>
      </c>
      <c r="D132" s="43" t="s">
        <v>369</v>
      </c>
      <c r="E132" s="43" t="s">
        <v>17</v>
      </c>
      <c r="G132"/>
      <c r="H132"/>
      <c r="I132"/>
      <c r="J132"/>
      <c r="K132"/>
      <c r="L132"/>
      <c r="M132"/>
    </row>
    <row r="133" spans="1:13" ht="14" customHeight="1">
      <c r="A133" s="42">
        <v>17</v>
      </c>
      <c r="B133" s="43" t="s">
        <v>832</v>
      </c>
      <c r="C133" s="43">
        <v>2</v>
      </c>
      <c r="D133" s="43" t="s">
        <v>369</v>
      </c>
      <c r="E133" s="43" t="s">
        <v>378</v>
      </c>
      <c r="G133"/>
      <c r="H133"/>
      <c r="I133"/>
      <c r="J133"/>
      <c r="K133"/>
      <c r="L133"/>
      <c r="M133"/>
    </row>
    <row r="134" spans="1:13" ht="14" customHeight="1">
      <c r="A134" s="42">
        <v>17</v>
      </c>
      <c r="B134" s="43" t="s">
        <v>833</v>
      </c>
      <c r="C134" s="43">
        <v>1</v>
      </c>
      <c r="D134" s="43" t="s">
        <v>369</v>
      </c>
      <c r="E134" s="43" t="s">
        <v>15</v>
      </c>
      <c r="G134"/>
      <c r="H134"/>
      <c r="I134"/>
      <c r="J134"/>
      <c r="K134"/>
      <c r="L134"/>
      <c r="M134"/>
    </row>
    <row r="135" spans="1:13" ht="14" customHeight="1">
      <c r="A135" s="42">
        <v>17</v>
      </c>
      <c r="B135" s="43" t="s">
        <v>833</v>
      </c>
      <c r="C135" s="43">
        <v>2</v>
      </c>
      <c r="D135" s="43" t="s">
        <v>369</v>
      </c>
      <c r="E135" s="43" t="s">
        <v>379</v>
      </c>
      <c r="G135"/>
      <c r="H135"/>
      <c r="I135"/>
      <c r="J135"/>
      <c r="K135"/>
      <c r="L135"/>
      <c r="M135"/>
    </row>
    <row r="136" spans="1:13" ht="14" customHeight="1">
      <c r="A136" s="42">
        <v>17</v>
      </c>
      <c r="B136" s="43" t="s">
        <v>833</v>
      </c>
      <c r="C136" s="43">
        <v>3</v>
      </c>
      <c r="D136" s="43" t="s">
        <v>370</v>
      </c>
      <c r="E136" s="43" t="s">
        <v>56</v>
      </c>
      <c r="G136"/>
      <c r="H136"/>
      <c r="I136"/>
      <c r="J136"/>
      <c r="K136"/>
      <c r="L136"/>
      <c r="M136"/>
    </row>
    <row r="137" spans="1:13" ht="14" customHeight="1">
      <c r="A137" s="42">
        <v>17</v>
      </c>
      <c r="B137" s="43" t="s">
        <v>834</v>
      </c>
      <c r="C137" s="43">
        <v>1</v>
      </c>
      <c r="D137" s="43" t="s">
        <v>370</v>
      </c>
      <c r="E137" s="43" t="s">
        <v>94</v>
      </c>
      <c r="G137"/>
      <c r="H137"/>
      <c r="I137"/>
      <c r="J137"/>
      <c r="K137"/>
      <c r="L137"/>
      <c r="M137"/>
    </row>
    <row r="138" spans="1:13" ht="14" customHeight="1">
      <c r="A138" s="42">
        <v>17</v>
      </c>
      <c r="B138" s="43" t="s">
        <v>834</v>
      </c>
      <c r="C138" s="43">
        <v>2</v>
      </c>
      <c r="D138" s="43" t="s">
        <v>370</v>
      </c>
      <c r="E138" s="43" t="s">
        <v>380</v>
      </c>
      <c r="G138"/>
      <c r="H138"/>
      <c r="I138"/>
      <c r="J138"/>
      <c r="K138"/>
      <c r="L138"/>
      <c r="M138"/>
    </row>
    <row r="139" spans="1:13" ht="14" customHeight="1">
      <c r="A139" s="42">
        <v>17</v>
      </c>
      <c r="B139" s="43" t="s">
        <v>834</v>
      </c>
      <c r="C139" s="43">
        <v>3</v>
      </c>
      <c r="D139" s="43" t="s">
        <v>370</v>
      </c>
      <c r="E139" s="43" t="s">
        <v>381</v>
      </c>
      <c r="G139"/>
      <c r="H139"/>
      <c r="I139"/>
      <c r="J139"/>
      <c r="K139"/>
      <c r="L139"/>
      <c r="M139"/>
    </row>
    <row r="140" spans="1:13" ht="14" customHeight="1">
      <c r="A140" s="42">
        <v>18</v>
      </c>
      <c r="B140" s="43" t="s">
        <v>832</v>
      </c>
      <c r="C140" s="43">
        <v>1</v>
      </c>
      <c r="D140" s="43" t="s">
        <v>369</v>
      </c>
      <c r="E140" s="43" t="s">
        <v>20</v>
      </c>
      <c r="G140"/>
      <c r="H140"/>
      <c r="I140"/>
      <c r="J140"/>
      <c r="K140"/>
      <c r="L140"/>
      <c r="M140"/>
    </row>
    <row r="141" spans="1:13" ht="14" customHeight="1">
      <c r="A141" s="42">
        <v>18</v>
      </c>
      <c r="B141" s="43" t="s">
        <v>832</v>
      </c>
      <c r="C141" s="43">
        <v>2</v>
      </c>
      <c r="D141" s="43" t="s">
        <v>370</v>
      </c>
      <c r="E141" s="43" t="s">
        <v>393</v>
      </c>
      <c r="G141"/>
      <c r="H141"/>
      <c r="I141"/>
      <c r="J141"/>
      <c r="K141"/>
      <c r="L141"/>
      <c r="M141"/>
    </row>
    <row r="142" spans="1:13" ht="14" customHeight="1">
      <c r="A142" s="42">
        <v>18</v>
      </c>
      <c r="B142" s="43" t="s">
        <v>833</v>
      </c>
      <c r="C142" s="43">
        <v>1</v>
      </c>
      <c r="D142" s="43" t="s">
        <v>370</v>
      </c>
      <c r="E142" s="43" t="s">
        <v>91</v>
      </c>
      <c r="G142"/>
      <c r="H142"/>
      <c r="I142"/>
      <c r="J142"/>
      <c r="K142"/>
      <c r="L142"/>
      <c r="M142"/>
    </row>
    <row r="143" spans="1:13" ht="14" customHeight="1">
      <c r="A143" s="42">
        <v>18</v>
      </c>
      <c r="B143" s="43" t="s">
        <v>833</v>
      </c>
      <c r="C143" s="43">
        <v>2</v>
      </c>
      <c r="D143" s="43" t="s">
        <v>370</v>
      </c>
      <c r="E143" s="43" t="s">
        <v>391</v>
      </c>
      <c r="G143"/>
      <c r="H143"/>
      <c r="I143"/>
      <c r="J143"/>
      <c r="K143"/>
      <c r="L143"/>
      <c r="M143"/>
    </row>
    <row r="144" spans="1:13" ht="14" customHeight="1">
      <c r="A144" s="42">
        <v>18</v>
      </c>
      <c r="B144" s="43" t="s">
        <v>833</v>
      </c>
      <c r="C144" s="43">
        <v>3</v>
      </c>
      <c r="D144" s="43" t="s">
        <v>370</v>
      </c>
      <c r="E144" s="43" t="s">
        <v>392</v>
      </c>
      <c r="G144"/>
      <c r="H144"/>
      <c r="I144"/>
      <c r="J144"/>
      <c r="K144"/>
      <c r="L144"/>
      <c r="M144"/>
    </row>
    <row r="145" spans="1:13" ht="14" customHeight="1">
      <c r="A145" s="42">
        <v>18</v>
      </c>
      <c r="B145" s="43" t="s">
        <v>834</v>
      </c>
      <c r="C145" s="43">
        <v>1</v>
      </c>
      <c r="D145" s="43" t="s">
        <v>369</v>
      </c>
      <c r="E145" s="43" t="s">
        <v>388</v>
      </c>
      <c r="G145"/>
      <c r="H145"/>
      <c r="I145"/>
      <c r="J145"/>
      <c r="K145"/>
      <c r="L145"/>
      <c r="M145"/>
    </row>
    <row r="146" spans="1:13" ht="14" customHeight="1">
      <c r="A146" s="42">
        <v>18</v>
      </c>
      <c r="B146" s="43" t="s">
        <v>834</v>
      </c>
      <c r="C146" s="43">
        <v>2</v>
      </c>
      <c r="D146" s="43" t="s">
        <v>369</v>
      </c>
      <c r="E146" s="43" t="s">
        <v>389</v>
      </c>
      <c r="G146"/>
      <c r="H146"/>
      <c r="I146"/>
      <c r="J146"/>
      <c r="K146"/>
      <c r="L146"/>
      <c r="M146"/>
    </row>
    <row r="147" spans="1:13" ht="14" customHeight="1">
      <c r="A147" s="42">
        <v>18</v>
      </c>
      <c r="B147" s="43" t="s">
        <v>834</v>
      </c>
      <c r="C147" s="43">
        <v>3</v>
      </c>
      <c r="D147" s="43" t="s">
        <v>369</v>
      </c>
      <c r="E147" s="43" t="s">
        <v>390</v>
      </c>
      <c r="G147"/>
      <c r="H147"/>
      <c r="I147"/>
      <c r="J147"/>
      <c r="K147"/>
      <c r="L147"/>
      <c r="M147"/>
    </row>
    <row r="148" spans="1:13" ht="14" customHeight="1">
      <c r="A148" s="42">
        <v>19</v>
      </c>
      <c r="B148" s="43" t="s">
        <v>832</v>
      </c>
      <c r="C148" s="43">
        <v>1</v>
      </c>
      <c r="D148" s="43" t="s">
        <v>369</v>
      </c>
      <c r="E148" s="43" t="s">
        <v>18</v>
      </c>
      <c r="G148"/>
      <c r="H148"/>
      <c r="I148"/>
      <c r="J148"/>
      <c r="K148"/>
      <c r="L148"/>
      <c r="M148"/>
    </row>
    <row r="149" spans="1:13" ht="14" customHeight="1">
      <c r="A149" s="42">
        <v>19</v>
      </c>
      <c r="B149" s="43" t="s">
        <v>832</v>
      </c>
      <c r="C149" s="43">
        <v>2</v>
      </c>
      <c r="D149" s="43" t="s">
        <v>370</v>
      </c>
      <c r="E149" s="43" t="s">
        <v>67</v>
      </c>
      <c r="G149"/>
      <c r="H149"/>
      <c r="I149"/>
      <c r="J149"/>
      <c r="K149"/>
      <c r="L149"/>
      <c r="M149"/>
    </row>
    <row r="150" spans="1:13" ht="14" customHeight="1">
      <c r="A150" s="42">
        <v>19</v>
      </c>
      <c r="B150" s="43" t="s">
        <v>832</v>
      </c>
      <c r="C150" s="43">
        <v>3</v>
      </c>
      <c r="D150" s="43" t="s">
        <v>370</v>
      </c>
      <c r="E150" s="43" t="s">
        <v>400</v>
      </c>
      <c r="G150"/>
      <c r="H150"/>
      <c r="I150"/>
      <c r="J150"/>
      <c r="K150"/>
      <c r="L150"/>
      <c r="M150"/>
    </row>
    <row r="151" spans="1:13" ht="14" customHeight="1">
      <c r="A151" s="42">
        <v>19</v>
      </c>
      <c r="B151" s="43" t="s">
        <v>833</v>
      </c>
      <c r="C151" s="43">
        <v>1</v>
      </c>
      <c r="D151" s="43" t="s">
        <v>369</v>
      </c>
      <c r="E151" s="43" t="s">
        <v>398</v>
      </c>
      <c r="G151"/>
      <c r="H151"/>
      <c r="I151"/>
      <c r="J151"/>
      <c r="K151"/>
      <c r="L151"/>
      <c r="M151"/>
    </row>
    <row r="152" spans="1:13" ht="14" customHeight="1">
      <c r="A152" s="42">
        <v>19</v>
      </c>
      <c r="B152" s="43" t="s">
        <v>833</v>
      </c>
      <c r="C152" s="43">
        <v>2</v>
      </c>
      <c r="D152" s="43" t="s">
        <v>369</v>
      </c>
      <c r="E152" s="43" t="s">
        <v>399</v>
      </c>
      <c r="G152"/>
      <c r="H152"/>
      <c r="I152"/>
      <c r="J152"/>
      <c r="K152"/>
      <c r="L152"/>
      <c r="M152"/>
    </row>
    <row r="153" spans="1:13" ht="14" customHeight="1">
      <c r="A153" s="42">
        <v>19</v>
      </c>
      <c r="B153" s="43" t="s">
        <v>833</v>
      </c>
      <c r="C153" s="43">
        <v>3</v>
      </c>
      <c r="D153" s="43" t="s">
        <v>370</v>
      </c>
      <c r="E153" s="43" t="s">
        <v>401</v>
      </c>
      <c r="G153"/>
      <c r="H153"/>
      <c r="I153"/>
      <c r="J153"/>
      <c r="K153"/>
      <c r="L153"/>
      <c r="M153"/>
    </row>
    <row r="154" spans="1:13" ht="14" customHeight="1">
      <c r="A154" s="42">
        <v>19</v>
      </c>
      <c r="B154" s="43" t="s">
        <v>834</v>
      </c>
      <c r="C154" s="43">
        <v>1</v>
      </c>
      <c r="D154" s="43" t="s">
        <v>369</v>
      </c>
      <c r="E154" s="43" t="s">
        <v>30</v>
      </c>
      <c r="G154"/>
      <c r="H154"/>
      <c r="I154"/>
      <c r="J154"/>
      <c r="K154"/>
      <c r="L154"/>
      <c r="M154"/>
    </row>
    <row r="155" spans="1:13" ht="14" customHeight="1">
      <c r="A155" s="42">
        <v>19</v>
      </c>
      <c r="B155" s="43" t="s">
        <v>834</v>
      </c>
      <c r="C155" s="43">
        <v>2</v>
      </c>
      <c r="D155" s="43" t="s">
        <v>370</v>
      </c>
      <c r="E155" s="43" t="s">
        <v>109</v>
      </c>
      <c r="G155"/>
      <c r="H155"/>
      <c r="I155"/>
      <c r="J155"/>
      <c r="K155"/>
      <c r="L155"/>
      <c r="M155"/>
    </row>
    <row r="156" spans="1:13" ht="14" customHeight="1">
      <c r="A156" s="42">
        <v>20</v>
      </c>
      <c r="B156" s="43" t="s">
        <v>832</v>
      </c>
      <c r="C156" s="43">
        <v>1</v>
      </c>
      <c r="D156" s="43" t="s">
        <v>369</v>
      </c>
      <c r="E156" s="43" t="s">
        <v>408</v>
      </c>
      <c r="G156"/>
      <c r="H156"/>
      <c r="I156"/>
      <c r="J156"/>
      <c r="K156"/>
      <c r="L156"/>
      <c r="M156"/>
    </row>
    <row r="157" spans="1:13" ht="14" customHeight="1">
      <c r="A157" s="42">
        <v>20</v>
      </c>
      <c r="B157" s="43" t="s">
        <v>832</v>
      </c>
      <c r="C157" s="43">
        <v>2</v>
      </c>
      <c r="D157" s="43" t="s">
        <v>369</v>
      </c>
      <c r="E157" s="43" t="s">
        <v>34</v>
      </c>
      <c r="G157"/>
      <c r="H157"/>
      <c r="I157"/>
      <c r="J157"/>
      <c r="K157"/>
      <c r="L157"/>
      <c r="M157"/>
    </row>
    <row r="158" spans="1:13" ht="14" customHeight="1">
      <c r="A158" s="42">
        <v>20</v>
      </c>
      <c r="B158" s="43" t="s">
        <v>832</v>
      </c>
      <c r="C158" s="43">
        <v>3</v>
      </c>
      <c r="D158" s="43" t="s">
        <v>369</v>
      </c>
      <c r="E158" s="43" t="s">
        <v>23</v>
      </c>
      <c r="G158"/>
      <c r="H158"/>
      <c r="I158"/>
      <c r="J158"/>
      <c r="K158"/>
      <c r="L158"/>
      <c r="M158"/>
    </row>
    <row r="159" spans="1:13" ht="14" customHeight="1">
      <c r="A159" s="42">
        <v>20</v>
      </c>
      <c r="B159" s="43" t="s">
        <v>833</v>
      </c>
      <c r="C159" s="43">
        <v>1</v>
      </c>
      <c r="D159" s="43" t="s">
        <v>370</v>
      </c>
      <c r="E159" s="43" t="s">
        <v>52</v>
      </c>
      <c r="G159"/>
      <c r="H159"/>
      <c r="I159"/>
      <c r="J159"/>
      <c r="K159"/>
      <c r="L159"/>
      <c r="M159"/>
    </row>
    <row r="160" spans="1:13" ht="14" customHeight="1">
      <c r="A160" s="42">
        <v>20</v>
      </c>
      <c r="B160" s="43" t="s">
        <v>833</v>
      </c>
      <c r="C160" s="43">
        <v>2</v>
      </c>
      <c r="D160" s="43" t="s">
        <v>370</v>
      </c>
      <c r="E160" s="43" t="s">
        <v>110</v>
      </c>
      <c r="G160"/>
      <c r="H160"/>
      <c r="I160"/>
      <c r="J160"/>
      <c r="K160"/>
      <c r="L160"/>
      <c r="M160"/>
    </row>
    <row r="161" spans="1:14" ht="14" customHeight="1">
      <c r="A161" s="42">
        <v>20</v>
      </c>
      <c r="B161" s="43" t="s">
        <v>834</v>
      </c>
      <c r="C161" s="43">
        <v>1</v>
      </c>
      <c r="D161" s="43" t="s">
        <v>369</v>
      </c>
      <c r="E161" s="43" t="s">
        <v>8</v>
      </c>
      <c r="G161"/>
      <c r="H161"/>
      <c r="I161"/>
      <c r="J161"/>
      <c r="K161"/>
      <c r="L161"/>
      <c r="M161"/>
    </row>
    <row r="162" spans="1:14" ht="14" customHeight="1">
      <c r="A162" s="42">
        <v>20</v>
      </c>
      <c r="B162" s="43" t="s">
        <v>834</v>
      </c>
      <c r="C162" s="43">
        <v>2</v>
      </c>
      <c r="D162" s="43" t="s">
        <v>370</v>
      </c>
      <c r="E162" s="43" t="s">
        <v>409</v>
      </c>
      <c r="G162"/>
      <c r="H162"/>
      <c r="I162"/>
      <c r="J162"/>
      <c r="K162"/>
      <c r="L162"/>
      <c r="M162"/>
    </row>
    <row r="163" spans="1:14" ht="14" customHeight="1">
      <c r="A163" s="42">
        <v>20</v>
      </c>
      <c r="B163" s="43" t="s">
        <v>834</v>
      </c>
      <c r="C163" s="43">
        <v>3</v>
      </c>
      <c r="D163" s="43" t="s">
        <v>370</v>
      </c>
      <c r="E163" s="43" t="s">
        <v>103</v>
      </c>
      <c r="G163"/>
      <c r="H163"/>
      <c r="I163"/>
      <c r="J163"/>
      <c r="K163"/>
      <c r="L163"/>
      <c r="M163"/>
    </row>
    <row r="164" spans="1:14" ht="14" customHeight="1">
      <c r="A164" s="42">
        <v>21</v>
      </c>
      <c r="B164" s="43" t="s">
        <v>832</v>
      </c>
      <c r="C164" s="43">
        <v>1</v>
      </c>
      <c r="D164" s="43" t="s">
        <v>369</v>
      </c>
      <c r="E164" s="43" t="s">
        <v>33</v>
      </c>
      <c r="G164"/>
      <c r="H164"/>
      <c r="I164"/>
      <c r="J164"/>
      <c r="K164"/>
      <c r="L164"/>
      <c r="M164"/>
    </row>
    <row r="165" spans="1:14" ht="14" customHeight="1">
      <c r="A165" s="42">
        <v>21</v>
      </c>
      <c r="B165" s="43" t="s">
        <v>832</v>
      </c>
      <c r="C165" s="43">
        <v>2</v>
      </c>
      <c r="D165" s="43" t="s">
        <v>370</v>
      </c>
      <c r="E165" s="43" t="s">
        <v>46</v>
      </c>
      <c r="G165"/>
      <c r="H165"/>
      <c r="I165"/>
      <c r="J165"/>
      <c r="K165"/>
      <c r="L165"/>
      <c r="M165"/>
    </row>
    <row r="166" spans="1:14" ht="14" customHeight="1">
      <c r="A166" s="42">
        <v>21</v>
      </c>
      <c r="B166" s="43" t="s">
        <v>832</v>
      </c>
      <c r="C166" s="43">
        <v>3</v>
      </c>
      <c r="D166" s="43" t="s">
        <v>370</v>
      </c>
      <c r="E166" s="43" t="s">
        <v>100</v>
      </c>
      <c r="G166"/>
      <c r="H166"/>
      <c r="I166"/>
      <c r="J166"/>
      <c r="K166"/>
      <c r="L166"/>
      <c r="M166"/>
    </row>
    <row r="167" spans="1:14" ht="14" customHeight="1">
      <c r="A167" s="42">
        <v>21</v>
      </c>
      <c r="B167" s="43" t="s">
        <v>833</v>
      </c>
      <c r="C167" s="43">
        <v>1</v>
      </c>
      <c r="D167" s="43" t="s">
        <v>369</v>
      </c>
      <c r="E167" s="43" t="s">
        <v>11</v>
      </c>
      <c r="G167"/>
      <c r="H167"/>
      <c r="I167"/>
      <c r="J167"/>
      <c r="K167"/>
      <c r="L167"/>
      <c r="M167"/>
    </row>
    <row r="168" spans="1:14" ht="14" customHeight="1">
      <c r="A168" s="42">
        <v>21</v>
      </c>
      <c r="B168" s="43" t="s">
        <v>833</v>
      </c>
      <c r="C168" s="43">
        <v>2</v>
      </c>
      <c r="D168" s="43" t="s">
        <v>369</v>
      </c>
      <c r="E168" s="43" t="s">
        <v>26</v>
      </c>
      <c r="G168"/>
      <c r="H168"/>
      <c r="I168"/>
      <c r="J168"/>
      <c r="K168"/>
      <c r="L168"/>
      <c r="M168"/>
    </row>
    <row r="169" spans="1:14" ht="14" customHeight="1">
      <c r="A169" s="42">
        <v>21</v>
      </c>
      <c r="B169" s="43" t="s">
        <v>833</v>
      </c>
      <c r="C169" s="43">
        <v>3</v>
      </c>
      <c r="D169" s="43" t="s">
        <v>370</v>
      </c>
      <c r="E169" s="43" t="s">
        <v>98</v>
      </c>
      <c r="G169"/>
      <c r="H169"/>
      <c r="I169"/>
      <c r="J169"/>
      <c r="K169"/>
      <c r="L169"/>
      <c r="M169"/>
    </row>
    <row r="170" spans="1:14" ht="14" customHeight="1">
      <c r="A170" s="42">
        <v>21</v>
      </c>
      <c r="B170" s="43" t="s">
        <v>834</v>
      </c>
      <c r="C170" s="43">
        <v>1</v>
      </c>
      <c r="D170" s="43" t="s">
        <v>369</v>
      </c>
      <c r="E170" s="43" t="s">
        <v>16</v>
      </c>
      <c r="G170"/>
      <c r="H170"/>
      <c r="I170"/>
      <c r="J170"/>
      <c r="K170"/>
      <c r="L170"/>
      <c r="M170"/>
    </row>
    <row r="171" spans="1:14" ht="14" customHeight="1">
      <c r="A171" s="42">
        <v>21</v>
      </c>
      <c r="B171" s="43" t="s">
        <v>834</v>
      </c>
      <c r="C171" s="43">
        <v>2</v>
      </c>
      <c r="D171" s="43" t="s">
        <v>370</v>
      </c>
      <c r="E171" s="43" t="s">
        <v>111</v>
      </c>
      <c r="G171"/>
      <c r="H171"/>
      <c r="I171"/>
      <c r="J171"/>
      <c r="K171"/>
      <c r="L171"/>
      <c r="M171"/>
    </row>
    <row r="172" spans="1:14" ht="14" customHeight="1">
      <c r="A172" s="42">
        <v>22</v>
      </c>
      <c r="B172" s="43" t="s">
        <v>832</v>
      </c>
      <c r="C172" s="43">
        <v>1</v>
      </c>
      <c r="D172" s="43" t="s">
        <v>831</v>
      </c>
      <c r="E172" s="43" t="s">
        <v>373</v>
      </c>
      <c r="G172"/>
      <c r="H172"/>
      <c r="I172"/>
      <c r="J172"/>
      <c r="K172"/>
      <c r="L172"/>
      <c r="M172"/>
    </row>
    <row r="173" spans="1:14">
      <c r="G173"/>
      <c r="H173"/>
      <c r="I173"/>
      <c r="J173"/>
      <c r="K173"/>
      <c r="L173"/>
      <c r="M173"/>
    </row>
    <row r="174" spans="1:14">
      <c r="G174"/>
      <c r="H174"/>
      <c r="I174"/>
      <c r="J174"/>
      <c r="K174"/>
      <c r="L174"/>
      <c r="M174"/>
    </row>
    <row r="175" spans="1:14" ht="15.5">
      <c r="B175" s="92" t="s">
        <v>1906</v>
      </c>
      <c r="C175" s="92"/>
      <c r="D175" s="92"/>
      <c r="E175" s="92"/>
      <c r="F175" s="92"/>
      <c r="G175" s="92"/>
      <c r="H175" s="93"/>
      <c r="I175" s="92"/>
      <c r="J175" s="92"/>
      <c r="K175" s="92"/>
      <c r="L175" s="92"/>
      <c r="M175" s="92"/>
      <c r="N175" s="92"/>
    </row>
    <row r="176" spans="1:14" ht="14.5">
      <c r="B176" s="90" t="s">
        <v>1261</v>
      </c>
      <c r="C176" s="94" t="s">
        <v>1588</v>
      </c>
      <c r="D176" s="94"/>
      <c r="E176" s="94"/>
      <c r="F176" s="94" t="s">
        <v>1263</v>
      </c>
      <c r="G176" s="94"/>
      <c r="H176"/>
      <c r="I176" s="88" t="s">
        <v>1261</v>
      </c>
      <c r="J176" s="95" t="s">
        <v>1590</v>
      </c>
      <c r="K176" s="95"/>
      <c r="L176" s="95"/>
      <c r="M176" s="95" t="s">
        <v>1263</v>
      </c>
      <c r="N176" s="95"/>
    </row>
    <row r="177" spans="2:14" ht="14.5">
      <c r="B177" s="89">
        <v>1</v>
      </c>
      <c r="C177" s="96" t="s">
        <v>1535</v>
      </c>
      <c r="D177" s="96"/>
      <c r="E177" s="96"/>
      <c r="F177" s="96" t="s">
        <v>1266</v>
      </c>
      <c r="G177" s="96"/>
      <c r="H177"/>
      <c r="I177" s="87">
        <v>9</v>
      </c>
      <c r="J177" s="97" t="s">
        <v>1536</v>
      </c>
      <c r="K177" s="97"/>
      <c r="L177" s="97"/>
      <c r="M177" s="97" t="s">
        <v>1266</v>
      </c>
      <c r="N177" s="97"/>
    </row>
    <row r="178" spans="2:14" ht="14.5">
      <c r="B178" s="89">
        <v>2</v>
      </c>
      <c r="C178" s="96" t="s">
        <v>1534</v>
      </c>
      <c r="D178" s="96"/>
      <c r="E178" s="96"/>
      <c r="F178" s="96" t="s">
        <v>1266</v>
      </c>
      <c r="G178" s="96"/>
      <c r="H178"/>
      <c r="I178" s="87">
        <v>10</v>
      </c>
      <c r="J178" s="97" t="s">
        <v>1591</v>
      </c>
      <c r="K178" s="97"/>
      <c r="L178" s="97"/>
      <c r="M178" s="97" t="s">
        <v>1266</v>
      </c>
      <c r="N178" s="97"/>
    </row>
    <row r="179" spans="2:14" ht="14.5">
      <c r="B179" s="89">
        <v>3</v>
      </c>
      <c r="C179" s="96" t="s">
        <v>1542</v>
      </c>
      <c r="D179" s="96"/>
      <c r="E179" s="96"/>
      <c r="F179" s="96" t="s">
        <v>1266</v>
      </c>
      <c r="G179" s="96"/>
      <c r="H179"/>
      <c r="I179" s="87">
        <v>11</v>
      </c>
      <c r="J179" s="97" t="s">
        <v>1592</v>
      </c>
      <c r="K179" s="97"/>
      <c r="L179" s="97"/>
      <c r="M179" s="97" t="s">
        <v>1266</v>
      </c>
      <c r="N179" s="97"/>
    </row>
    <row r="180" spans="2:14" ht="14.5">
      <c r="B180" s="89">
        <v>4</v>
      </c>
      <c r="C180" s="96" t="s">
        <v>1537</v>
      </c>
      <c r="D180" s="96"/>
      <c r="E180" s="96"/>
      <c r="F180" s="96" t="s">
        <v>1271</v>
      </c>
      <c r="G180" s="96"/>
      <c r="H180"/>
      <c r="I180" s="87">
        <v>12</v>
      </c>
      <c r="J180" s="97" t="s">
        <v>1543</v>
      </c>
      <c r="K180" s="97"/>
      <c r="L180" s="97"/>
      <c r="M180" s="97" t="s">
        <v>1271</v>
      </c>
      <c r="N180" s="97"/>
    </row>
    <row r="181" spans="2:14" ht="14.5">
      <c r="B181" s="89">
        <v>5</v>
      </c>
      <c r="C181" s="96" t="s">
        <v>1589</v>
      </c>
      <c r="D181" s="96"/>
      <c r="E181" s="96"/>
      <c r="F181" s="96" t="s">
        <v>1271</v>
      </c>
      <c r="G181" s="96"/>
      <c r="H181"/>
      <c r="I181" s="87">
        <v>13</v>
      </c>
      <c r="J181" s="97" t="s">
        <v>1545</v>
      </c>
      <c r="K181" s="97"/>
      <c r="L181" s="97"/>
      <c r="M181" s="97" t="s">
        <v>1271</v>
      </c>
      <c r="N181" s="97"/>
    </row>
    <row r="182" spans="2:14" ht="14.5">
      <c r="B182" s="89">
        <v>6</v>
      </c>
      <c r="C182" s="96" t="s">
        <v>1538</v>
      </c>
      <c r="D182" s="96"/>
      <c r="E182" s="96"/>
      <c r="F182" s="96" t="s">
        <v>1271</v>
      </c>
      <c r="G182" s="96"/>
      <c r="H182"/>
      <c r="I182" s="87">
        <v>14</v>
      </c>
      <c r="J182" s="97" t="s">
        <v>1546</v>
      </c>
      <c r="K182" s="97"/>
      <c r="L182" s="97"/>
      <c r="M182" s="97" t="s">
        <v>1284</v>
      </c>
      <c r="N182" s="97"/>
    </row>
    <row r="183" spans="2:14" ht="14.5">
      <c r="B183" s="89">
        <v>7</v>
      </c>
      <c r="C183" s="96" t="s">
        <v>1539</v>
      </c>
      <c r="D183" s="96"/>
      <c r="E183" s="96"/>
      <c r="F183" s="96" t="s">
        <v>1284</v>
      </c>
      <c r="G183" s="96"/>
      <c r="H183"/>
      <c r="I183" s="87">
        <v>15</v>
      </c>
      <c r="J183" s="97" t="s">
        <v>1540</v>
      </c>
      <c r="K183" s="97"/>
      <c r="L183" s="97"/>
      <c r="M183" s="97" t="s">
        <v>1284</v>
      </c>
      <c r="N183" s="97"/>
    </row>
    <row r="184" spans="2:14" ht="14.5">
      <c r="B184" s="89">
        <v>8</v>
      </c>
      <c r="C184" s="96" t="s">
        <v>1547</v>
      </c>
      <c r="D184" s="96"/>
      <c r="E184" s="96"/>
      <c r="F184" s="96" t="s">
        <v>1284</v>
      </c>
      <c r="G184" s="96"/>
      <c r="H184"/>
      <c r="I184" s="87">
        <v>16</v>
      </c>
      <c r="J184" s="97" t="s">
        <v>1593</v>
      </c>
      <c r="K184" s="97"/>
      <c r="L184" s="97"/>
      <c r="M184" s="97" t="s">
        <v>1284</v>
      </c>
      <c r="N184" s="97"/>
    </row>
    <row r="185" spans="2:14">
      <c r="G185"/>
      <c r="H185"/>
      <c r="I185"/>
      <c r="J185"/>
      <c r="K185"/>
      <c r="L185"/>
      <c r="M185"/>
    </row>
    <row r="186" spans="2:14">
      <c r="G186"/>
      <c r="H186"/>
      <c r="I186"/>
      <c r="J186"/>
      <c r="K186"/>
      <c r="L186"/>
      <c r="M186"/>
    </row>
    <row r="187" spans="2:14" ht="15.5">
      <c r="B187" s="92" t="s">
        <v>1907</v>
      </c>
      <c r="C187" s="92"/>
      <c r="D187" s="92"/>
      <c r="E187" s="92"/>
      <c r="F187" s="92"/>
      <c r="G187" s="92"/>
      <c r="H187" s="93"/>
      <c r="I187" s="92"/>
      <c r="J187" s="92"/>
      <c r="K187" s="92"/>
      <c r="L187" s="92"/>
      <c r="M187" s="92"/>
      <c r="N187" s="92"/>
    </row>
    <row r="188" spans="2:14" ht="14.5">
      <c r="B188" s="90" t="s">
        <v>1261</v>
      </c>
      <c r="C188" s="94" t="s">
        <v>1588</v>
      </c>
      <c r="D188" s="94"/>
      <c r="E188" s="94"/>
      <c r="F188" s="94" t="s">
        <v>1263</v>
      </c>
      <c r="G188" s="94"/>
      <c r="H188"/>
      <c r="I188" s="88" t="s">
        <v>1261</v>
      </c>
      <c r="J188" s="95" t="s">
        <v>1590</v>
      </c>
      <c r="K188" s="95"/>
      <c r="L188" s="95"/>
      <c r="M188" s="95" t="s">
        <v>1263</v>
      </c>
      <c r="N188" s="95"/>
    </row>
    <row r="189" spans="2:14" ht="14.5">
      <c r="B189" s="89">
        <v>1</v>
      </c>
      <c r="C189" s="96" t="s">
        <v>1594</v>
      </c>
      <c r="D189" s="96"/>
      <c r="E189" s="96"/>
      <c r="F189" s="96" t="s">
        <v>1266</v>
      </c>
      <c r="G189" s="96"/>
      <c r="H189"/>
      <c r="I189" s="87">
        <v>9</v>
      </c>
      <c r="J189" s="97" t="s">
        <v>1602</v>
      </c>
      <c r="K189" s="97"/>
      <c r="L189" s="97"/>
      <c r="M189" s="97" t="s">
        <v>1266</v>
      </c>
      <c r="N189" s="97"/>
    </row>
    <row r="190" spans="2:14" ht="14.5">
      <c r="B190" s="89">
        <v>2</v>
      </c>
      <c r="C190" s="96" t="s">
        <v>1595</v>
      </c>
      <c r="D190" s="96"/>
      <c r="E190" s="96"/>
      <c r="F190" s="96" t="s">
        <v>1266</v>
      </c>
      <c r="G190" s="96"/>
      <c r="H190"/>
      <c r="I190" s="87">
        <v>10</v>
      </c>
      <c r="J190" s="97" t="s">
        <v>1603</v>
      </c>
      <c r="K190" s="97"/>
      <c r="L190" s="97"/>
      <c r="M190" s="97" t="s">
        <v>1266</v>
      </c>
      <c r="N190" s="97"/>
    </row>
    <row r="191" spans="2:14" ht="14.5">
      <c r="B191" s="89">
        <v>3</v>
      </c>
      <c r="C191" s="96" t="s">
        <v>1596</v>
      </c>
      <c r="D191" s="96"/>
      <c r="E191" s="96"/>
      <c r="F191" s="96" t="s">
        <v>1266</v>
      </c>
      <c r="G191" s="96"/>
      <c r="H191"/>
      <c r="I191" s="87">
        <v>11</v>
      </c>
      <c r="J191" s="97" t="s">
        <v>1604</v>
      </c>
      <c r="K191" s="97"/>
      <c r="L191" s="97"/>
      <c r="M191" s="97" t="s">
        <v>1266</v>
      </c>
      <c r="N191" s="97"/>
    </row>
    <row r="192" spans="2:14" ht="14.5">
      <c r="B192" s="89">
        <v>4</v>
      </c>
      <c r="C192" s="96" t="s">
        <v>1597</v>
      </c>
      <c r="D192" s="96"/>
      <c r="E192" s="96"/>
      <c r="F192" s="96" t="s">
        <v>1266</v>
      </c>
      <c r="G192" s="96"/>
      <c r="H192"/>
      <c r="I192" s="87">
        <v>12</v>
      </c>
      <c r="J192" s="97" t="s">
        <v>1605</v>
      </c>
      <c r="K192" s="97"/>
      <c r="L192" s="97"/>
      <c r="M192" s="97" t="s">
        <v>1266</v>
      </c>
      <c r="N192" s="97"/>
    </row>
    <row r="193" spans="2:14" ht="14.5">
      <c r="B193" s="89">
        <v>5</v>
      </c>
      <c r="C193" s="96" t="s">
        <v>1598</v>
      </c>
      <c r="D193" s="96"/>
      <c r="E193" s="96"/>
      <c r="F193" s="96" t="s">
        <v>1266</v>
      </c>
      <c r="G193" s="96"/>
      <c r="H193"/>
      <c r="I193" s="87">
        <v>13</v>
      </c>
      <c r="J193" s="97" t="s">
        <v>1606</v>
      </c>
      <c r="K193" s="97"/>
      <c r="L193" s="97"/>
      <c r="M193" s="97" t="s">
        <v>1271</v>
      </c>
      <c r="N193" s="97"/>
    </row>
    <row r="194" spans="2:14" ht="14.5">
      <c r="B194" s="89">
        <v>6</v>
      </c>
      <c r="C194" s="96" t="s">
        <v>1599</v>
      </c>
      <c r="D194" s="96"/>
      <c r="E194" s="96"/>
      <c r="F194" s="96" t="s">
        <v>1271</v>
      </c>
      <c r="G194" s="96"/>
      <c r="H194"/>
      <c r="I194" s="87">
        <v>14</v>
      </c>
      <c r="J194" s="97" t="s">
        <v>1607</v>
      </c>
      <c r="K194" s="97"/>
      <c r="L194" s="97"/>
      <c r="M194" s="97" t="s">
        <v>1271</v>
      </c>
      <c r="N194" s="97"/>
    </row>
    <row r="195" spans="2:14" ht="14.5">
      <c r="B195" s="89">
        <v>7</v>
      </c>
      <c r="C195" s="96" t="s">
        <v>1600</v>
      </c>
      <c r="D195" s="96"/>
      <c r="E195" s="96"/>
      <c r="F195" s="96" t="s">
        <v>1271</v>
      </c>
      <c r="G195" s="96"/>
      <c r="H195"/>
      <c r="I195" s="87">
        <v>15</v>
      </c>
      <c r="J195" s="97" t="s">
        <v>1608</v>
      </c>
      <c r="K195" s="97"/>
      <c r="L195" s="97"/>
      <c r="M195" s="97" t="s">
        <v>1271</v>
      </c>
      <c r="N195" s="97"/>
    </row>
    <row r="196" spans="2:14" ht="14.5">
      <c r="B196" s="89">
        <v>8</v>
      </c>
      <c r="C196" s="96" t="s">
        <v>1601</v>
      </c>
      <c r="D196" s="96"/>
      <c r="E196" s="96"/>
      <c r="F196" s="96" t="s">
        <v>1271</v>
      </c>
      <c r="G196" s="96"/>
      <c r="H196"/>
      <c r="I196" s="87">
        <v>16</v>
      </c>
      <c r="J196" s="97" t="s">
        <v>1609</v>
      </c>
      <c r="K196" s="97"/>
      <c r="L196" s="97"/>
      <c r="M196" s="97" t="s">
        <v>1271</v>
      </c>
      <c r="N196" s="97"/>
    </row>
    <row r="197" spans="2:14">
      <c r="G197"/>
      <c r="H197"/>
      <c r="I197"/>
      <c r="J197"/>
      <c r="K197"/>
      <c r="L197"/>
      <c r="M197"/>
    </row>
    <row r="198" spans="2:14">
      <c r="G198"/>
      <c r="H198"/>
      <c r="I198"/>
      <c r="J198"/>
      <c r="K198"/>
      <c r="L198"/>
      <c r="M198"/>
    </row>
    <row r="199" spans="2:14" ht="15.5">
      <c r="B199" s="92" t="s">
        <v>1908</v>
      </c>
      <c r="C199" s="92"/>
      <c r="D199" s="92"/>
      <c r="E199" s="92"/>
      <c r="F199" s="92"/>
      <c r="G199" s="92"/>
      <c r="H199" s="93"/>
      <c r="I199" s="92"/>
      <c r="J199" s="92"/>
      <c r="K199" s="92"/>
      <c r="L199" s="92"/>
      <c r="M199" s="92"/>
      <c r="N199" s="92"/>
    </row>
    <row r="200" spans="2:14" ht="14.5">
      <c r="B200" s="90" t="s">
        <v>1261</v>
      </c>
      <c r="C200" s="94" t="s">
        <v>1588</v>
      </c>
      <c r="D200" s="94"/>
      <c r="E200" s="94"/>
      <c r="F200" s="94" t="s">
        <v>1263</v>
      </c>
      <c r="G200" s="94"/>
      <c r="H200"/>
      <c r="I200" s="88" t="s">
        <v>1261</v>
      </c>
      <c r="J200" s="95" t="s">
        <v>1590</v>
      </c>
      <c r="K200" s="95"/>
      <c r="L200" s="95"/>
      <c r="M200" s="95" t="s">
        <v>1263</v>
      </c>
      <c r="N200" s="95"/>
    </row>
    <row r="201" spans="2:14" ht="14.5">
      <c r="B201" s="89">
        <v>1</v>
      </c>
      <c r="C201" s="96" t="s">
        <v>1610</v>
      </c>
      <c r="D201" s="96"/>
      <c r="E201" s="96"/>
      <c r="F201" s="96" t="s">
        <v>1266</v>
      </c>
      <c r="G201" s="96"/>
      <c r="H201"/>
      <c r="I201" s="87">
        <v>9</v>
      </c>
      <c r="J201" s="97" t="s">
        <v>1618</v>
      </c>
      <c r="K201" s="97"/>
      <c r="L201" s="97"/>
      <c r="M201" s="97" t="s">
        <v>1271</v>
      </c>
      <c r="N201" s="97"/>
    </row>
    <row r="202" spans="2:14" ht="14.5">
      <c r="B202" s="89">
        <v>2</v>
      </c>
      <c r="C202" s="96" t="s">
        <v>1611</v>
      </c>
      <c r="D202" s="96"/>
      <c r="E202" s="96"/>
      <c r="F202" s="96" t="s">
        <v>1271</v>
      </c>
      <c r="G202" s="96"/>
      <c r="H202"/>
      <c r="I202" s="87">
        <v>10</v>
      </c>
      <c r="J202" s="97" t="s">
        <v>1619</v>
      </c>
      <c r="K202" s="97"/>
      <c r="L202" s="97"/>
      <c r="M202" s="97" t="s">
        <v>1271</v>
      </c>
      <c r="N202" s="97"/>
    </row>
    <row r="203" spans="2:14" ht="14.5">
      <c r="B203" s="89">
        <v>3</v>
      </c>
      <c r="C203" s="96" t="s">
        <v>1612</v>
      </c>
      <c r="D203" s="96"/>
      <c r="E203" s="96"/>
      <c r="F203" s="96" t="s">
        <v>1271</v>
      </c>
      <c r="G203" s="96"/>
      <c r="H203"/>
      <c r="I203" s="87">
        <v>11</v>
      </c>
      <c r="J203" s="97" t="s">
        <v>1620</v>
      </c>
      <c r="K203" s="97"/>
      <c r="L203" s="97"/>
      <c r="M203" s="97" t="s">
        <v>1284</v>
      </c>
      <c r="N203" s="97"/>
    </row>
    <row r="204" spans="2:14" ht="14.5">
      <c r="B204" s="89">
        <v>4</v>
      </c>
      <c r="C204" s="96" t="s">
        <v>1613</v>
      </c>
      <c r="D204" s="96"/>
      <c r="E204" s="96"/>
      <c r="F204" s="96" t="s">
        <v>1284</v>
      </c>
      <c r="G204" s="96"/>
      <c r="H204"/>
      <c r="I204" s="87">
        <v>12</v>
      </c>
      <c r="J204" s="97" t="s">
        <v>1621</v>
      </c>
      <c r="K204" s="97"/>
      <c r="L204" s="97"/>
      <c r="M204" s="97" t="s">
        <v>1284</v>
      </c>
      <c r="N204" s="97"/>
    </row>
    <row r="205" spans="2:14" ht="14.5">
      <c r="B205" s="89">
        <v>5</v>
      </c>
      <c r="C205" s="96" t="s">
        <v>1614</v>
      </c>
      <c r="D205" s="96"/>
      <c r="E205" s="96"/>
      <c r="F205" s="96" t="s">
        <v>1284</v>
      </c>
      <c r="G205" s="96"/>
      <c r="H205"/>
      <c r="I205" s="87">
        <v>13</v>
      </c>
      <c r="J205" s="97" t="s">
        <v>1622</v>
      </c>
      <c r="K205" s="97"/>
      <c r="L205" s="97"/>
      <c r="M205" s="97" t="s">
        <v>1284</v>
      </c>
      <c r="N205" s="97"/>
    </row>
    <row r="206" spans="2:14" ht="14.5">
      <c r="B206" s="89">
        <v>6</v>
      </c>
      <c r="C206" s="96" t="s">
        <v>1615</v>
      </c>
      <c r="D206" s="96"/>
      <c r="E206" s="96"/>
      <c r="F206" s="96" t="s">
        <v>1284</v>
      </c>
      <c r="G206" s="96"/>
      <c r="H206"/>
      <c r="I206" s="87">
        <v>14</v>
      </c>
      <c r="J206" s="97" t="s">
        <v>1623</v>
      </c>
      <c r="K206" s="97"/>
      <c r="L206" s="97"/>
      <c r="M206" s="97" t="s">
        <v>1284</v>
      </c>
      <c r="N206" s="97"/>
    </row>
    <row r="207" spans="2:14" ht="14.5">
      <c r="B207" s="89">
        <v>7</v>
      </c>
      <c r="C207" s="96" t="s">
        <v>1616</v>
      </c>
      <c r="D207" s="96"/>
      <c r="E207" s="96"/>
      <c r="F207" s="96" t="s">
        <v>1284</v>
      </c>
      <c r="G207" s="96"/>
      <c r="H207"/>
      <c r="I207" s="87">
        <v>15</v>
      </c>
      <c r="J207" s="97" t="s">
        <v>1624</v>
      </c>
      <c r="K207" s="97"/>
      <c r="L207" s="97"/>
      <c r="M207" s="97" t="s">
        <v>1284</v>
      </c>
      <c r="N207" s="97"/>
    </row>
    <row r="208" spans="2:14" ht="14.5">
      <c r="B208" s="89">
        <v>8</v>
      </c>
      <c r="C208" s="96" t="s">
        <v>1617</v>
      </c>
      <c r="D208" s="96"/>
      <c r="E208" s="96"/>
      <c r="F208" s="96" t="s">
        <v>1284</v>
      </c>
      <c r="G208" s="96"/>
      <c r="H208"/>
      <c r="I208" s="87">
        <v>16</v>
      </c>
      <c r="J208" s="97" t="s">
        <v>1625</v>
      </c>
      <c r="K208" s="97"/>
      <c r="L208" s="97"/>
      <c r="M208" s="97" t="s">
        <v>1284</v>
      </c>
      <c r="N208" s="97"/>
    </row>
    <row r="209" spans="2:14">
      <c r="G209"/>
      <c r="H209"/>
      <c r="I209"/>
      <c r="J209"/>
      <c r="K209"/>
      <c r="L209"/>
      <c r="M209"/>
    </row>
    <row r="210" spans="2:14">
      <c r="G210"/>
      <c r="H210"/>
      <c r="I210"/>
      <c r="J210"/>
      <c r="K210"/>
      <c r="L210"/>
      <c r="M210"/>
    </row>
    <row r="211" spans="2:14" ht="15.5">
      <c r="B211" s="92" t="s">
        <v>1626</v>
      </c>
      <c r="C211" s="92"/>
      <c r="D211" s="92"/>
      <c r="E211" s="92"/>
      <c r="F211" s="92"/>
      <c r="G211" s="92"/>
      <c r="H211" s="93"/>
      <c r="I211" s="92"/>
      <c r="J211" s="92"/>
      <c r="K211" s="92"/>
      <c r="L211" s="92"/>
      <c r="M211" s="92"/>
      <c r="N211" s="92"/>
    </row>
    <row r="212" spans="2:14" ht="14.5">
      <c r="B212" s="90" t="s">
        <v>1261</v>
      </c>
      <c r="C212" s="94" t="s">
        <v>1588</v>
      </c>
      <c r="D212" s="94"/>
      <c r="E212" s="94"/>
      <c r="F212" s="94" t="s">
        <v>1263</v>
      </c>
      <c r="G212" s="94"/>
      <c r="H212"/>
      <c r="I212" s="88" t="s">
        <v>1261</v>
      </c>
      <c r="J212" s="95" t="s">
        <v>1590</v>
      </c>
      <c r="K212" s="95"/>
      <c r="L212" s="95"/>
      <c r="M212" s="95" t="s">
        <v>1263</v>
      </c>
      <c r="N212" s="95"/>
    </row>
    <row r="213" spans="2:14" ht="14.5">
      <c r="B213" s="89">
        <v>1</v>
      </c>
      <c r="C213" s="96" t="s">
        <v>1566</v>
      </c>
      <c r="D213" s="96"/>
      <c r="E213" s="96"/>
      <c r="F213" s="96" t="s">
        <v>1266</v>
      </c>
      <c r="G213" s="96"/>
      <c r="H213"/>
      <c r="I213" s="87">
        <v>9</v>
      </c>
      <c r="J213" s="97" t="s">
        <v>1573</v>
      </c>
      <c r="K213" s="97"/>
      <c r="L213" s="97"/>
      <c r="M213" s="97" t="s">
        <v>1266</v>
      </c>
      <c r="N213" s="97"/>
    </row>
    <row r="214" spans="2:14" ht="14.5">
      <c r="B214" s="89">
        <v>2</v>
      </c>
      <c r="C214" s="96" t="s">
        <v>1567</v>
      </c>
      <c r="D214" s="96"/>
      <c r="E214" s="96"/>
      <c r="F214" s="96" t="s">
        <v>1266</v>
      </c>
      <c r="G214" s="96"/>
      <c r="H214"/>
      <c r="I214" s="87">
        <v>10</v>
      </c>
      <c r="J214" s="97" t="s">
        <v>1568</v>
      </c>
      <c r="K214" s="97"/>
      <c r="L214" s="97"/>
      <c r="M214" s="97" t="s">
        <v>1271</v>
      </c>
      <c r="N214" s="97"/>
    </row>
    <row r="215" spans="2:14" ht="14.5">
      <c r="B215" s="89">
        <v>3</v>
      </c>
      <c r="C215" s="96" t="s">
        <v>1575</v>
      </c>
      <c r="D215" s="96"/>
      <c r="E215" s="96"/>
      <c r="F215" s="96" t="s">
        <v>1271</v>
      </c>
      <c r="G215" s="96"/>
      <c r="H215"/>
      <c r="I215" s="87">
        <v>11</v>
      </c>
      <c r="J215" s="97" t="s">
        <v>1629</v>
      </c>
      <c r="K215" s="97"/>
      <c r="L215" s="97"/>
      <c r="M215" s="97" t="s">
        <v>1271</v>
      </c>
      <c r="N215" s="97"/>
    </row>
    <row r="216" spans="2:14" ht="14.5">
      <c r="B216" s="89">
        <v>4</v>
      </c>
      <c r="C216" s="96" t="s">
        <v>1627</v>
      </c>
      <c r="D216" s="96"/>
      <c r="E216" s="96"/>
      <c r="F216" s="96" t="s">
        <v>1271</v>
      </c>
      <c r="G216" s="96"/>
      <c r="H216"/>
      <c r="I216" s="87">
        <v>12</v>
      </c>
      <c r="J216" s="97" t="s">
        <v>1574</v>
      </c>
      <c r="K216" s="97"/>
      <c r="L216" s="97"/>
      <c r="M216" s="97" t="s">
        <v>1271</v>
      </c>
      <c r="N216" s="97"/>
    </row>
    <row r="217" spans="2:14" ht="14.5">
      <c r="B217" s="89">
        <v>5</v>
      </c>
      <c r="C217" s="96" t="s">
        <v>1628</v>
      </c>
      <c r="D217" s="96"/>
      <c r="E217" s="96"/>
      <c r="F217" s="96" t="s">
        <v>1284</v>
      </c>
      <c r="G217" s="96"/>
      <c r="H217"/>
      <c r="I217" s="87">
        <v>13</v>
      </c>
      <c r="J217" s="97" t="s">
        <v>1569</v>
      </c>
      <c r="K217" s="97"/>
      <c r="L217" s="97"/>
      <c r="M217" s="97" t="s">
        <v>1284</v>
      </c>
      <c r="N217" s="97"/>
    </row>
    <row r="218" spans="2:14" ht="14.5">
      <c r="B218" s="89">
        <v>6</v>
      </c>
      <c r="C218" s="96" t="s">
        <v>1577</v>
      </c>
      <c r="D218" s="96"/>
      <c r="E218" s="96"/>
      <c r="F218" s="96" t="s">
        <v>1284</v>
      </c>
      <c r="G218" s="96"/>
      <c r="H218"/>
      <c r="I218" s="87">
        <v>14</v>
      </c>
      <c r="J218" s="97" t="s">
        <v>1578</v>
      </c>
      <c r="K218" s="97"/>
      <c r="L218" s="97"/>
      <c r="M218" s="97" t="s">
        <v>1284</v>
      </c>
      <c r="N218" s="97"/>
    </row>
    <row r="219" spans="2:14" ht="14.5">
      <c r="B219" s="89">
        <v>7</v>
      </c>
      <c r="C219" s="96" t="s">
        <v>1571</v>
      </c>
      <c r="D219" s="96"/>
      <c r="E219" s="96"/>
      <c r="F219" s="96" t="s">
        <v>1284</v>
      </c>
      <c r="G219" s="96"/>
      <c r="H219"/>
      <c r="I219" s="87">
        <v>15</v>
      </c>
      <c r="J219" s="97" t="s">
        <v>1579</v>
      </c>
      <c r="K219" s="97"/>
      <c r="L219" s="97"/>
      <c r="M219" s="97" t="s">
        <v>1284</v>
      </c>
      <c r="N219" s="97"/>
    </row>
    <row r="220" spans="2:14" ht="14.5">
      <c r="B220" s="89">
        <v>8</v>
      </c>
      <c r="C220" s="96" t="s">
        <v>1576</v>
      </c>
      <c r="D220" s="96"/>
      <c r="E220" s="96"/>
      <c r="F220" s="96" t="s">
        <v>1284</v>
      </c>
      <c r="G220" s="96"/>
      <c r="H220"/>
      <c r="I220" s="87">
        <v>16</v>
      </c>
      <c r="J220" s="97" t="s">
        <v>1570</v>
      </c>
      <c r="K220" s="97"/>
      <c r="L220" s="97"/>
      <c r="M220" s="97" t="s">
        <v>1284</v>
      </c>
      <c r="N220" s="97"/>
    </row>
    <row r="221" spans="2:14">
      <c r="G221"/>
      <c r="H221"/>
      <c r="I221"/>
      <c r="J221"/>
      <c r="K221"/>
      <c r="L221"/>
      <c r="M221"/>
    </row>
    <row r="222" spans="2:14">
      <c r="G222"/>
      <c r="H222"/>
      <c r="I222"/>
      <c r="J222"/>
      <c r="K222"/>
      <c r="L222"/>
      <c r="M222"/>
    </row>
    <row r="223" spans="2:14" ht="15.5">
      <c r="B223" s="92" t="s">
        <v>1909</v>
      </c>
      <c r="C223" s="92"/>
      <c r="D223" s="92"/>
      <c r="E223" s="92"/>
      <c r="F223" s="92"/>
      <c r="G223" s="92"/>
      <c r="H223" s="93"/>
      <c r="I223" s="92"/>
      <c r="J223" s="92"/>
      <c r="K223" s="92"/>
      <c r="L223" s="92"/>
      <c r="M223" s="92"/>
      <c r="N223" s="92"/>
    </row>
    <row r="224" spans="2:14" ht="14.5">
      <c r="B224" s="90" t="s">
        <v>1261</v>
      </c>
      <c r="C224" s="94" t="s">
        <v>1588</v>
      </c>
      <c r="D224" s="94"/>
      <c r="E224" s="94"/>
      <c r="F224" s="94" t="s">
        <v>1263</v>
      </c>
      <c r="G224" s="94"/>
      <c r="H224"/>
      <c r="I224" s="88" t="s">
        <v>1261</v>
      </c>
      <c r="J224" s="95" t="s">
        <v>1590</v>
      </c>
      <c r="K224" s="95"/>
      <c r="L224" s="95"/>
      <c r="M224" s="95" t="s">
        <v>1263</v>
      </c>
      <c r="N224" s="95"/>
    </row>
    <row r="225" spans="2:14" ht="14.5">
      <c r="B225" s="89">
        <v>1</v>
      </c>
      <c r="C225" s="96" t="s">
        <v>1610</v>
      </c>
      <c r="D225" s="96"/>
      <c r="E225" s="96"/>
      <c r="F225" s="96" t="s">
        <v>1266</v>
      </c>
      <c r="G225" s="96"/>
      <c r="H225"/>
      <c r="I225" s="87">
        <v>9</v>
      </c>
      <c r="J225" s="97" t="s">
        <v>1630</v>
      </c>
      <c r="K225" s="97"/>
      <c r="L225" s="97"/>
      <c r="M225" s="97" t="s">
        <v>1271</v>
      </c>
      <c r="N225" s="97"/>
    </row>
    <row r="226" spans="2:14" ht="14.5">
      <c r="B226" s="89">
        <v>2</v>
      </c>
      <c r="C226" s="96" t="s">
        <v>1612</v>
      </c>
      <c r="D226" s="96"/>
      <c r="E226" s="96"/>
      <c r="F226" s="96" t="s">
        <v>1271</v>
      </c>
      <c r="G226" s="96"/>
      <c r="H226"/>
      <c r="I226" s="87">
        <v>10</v>
      </c>
      <c r="J226" s="97" t="s">
        <v>1619</v>
      </c>
      <c r="K226" s="97"/>
      <c r="L226" s="97"/>
      <c r="M226" s="97" t="s">
        <v>1271</v>
      </c>
      <c r="N226" s="97"/>
    </row>
    <row r="227" spans="2:14" ht="14.5">
      <c r="B227" s="89">
        <v>3</v>
      </c>
      <c r="C227" s="96" t="s">
        <v>1620</v>
      </c>
      <c r="D227" s="96"/>
      <c r="E227" s="96"/>
      <c r="F227" s="96" t="s">
        <v>1284</v>
      </c>
      <c r="G227" s="96"/>
      <c r="H227"/>
      <c r="I227" s="87">
        <v>11</v>
      </c>
      <c r="J227" s="97" t="s">
        <v>1613</v>
      </c>
      <c r="K227" s="97"/>
      <c r="L227" s="97"/>
      <c r="M227" s="97" t="s">
        <v>1284</v>
      </c>
      <c r="N227" s="97"/>
    </row>
    <row r="228" spans="2:14" ht="14.5">
      <c r="B228" s="89">
        <v>4</v>
      </c>
      <c r="C228" s="96" t="s">
        <v>1621</v>
      </c>
      <c r="D228" s="96"/>
      <c r="E228" s="96"/>
      <c r="F228" s="96" t="s">
        <v>1284</v>
      </c>
      <c r="G228" s="96"/>
      <c r="H228"/>
      <c r="I228" s="87">
        <v>12</v>
      </c>
      <c r="J228" s="97" t="s">
        <v>1614</v>
      </c>
      <c r="K228" s="97"/>
      <c r="L228" s="97"/>
      <c r="M228" s="97" t="s">
        <v>1284</v>
      </c>
      <c r="N228" s="97"/>
    </row>
    <row r="229" spans="2:14" ht="14.5">
      <c r="B229" s="89">
        <v>5</v>
      </c>
      <c r="C229" s="96" t="s">
        <v>1623</v>
      </c>
      <c r="D229" s="96"/>
      <c r="E229" s="96"/>
      <c r="F229" s="96" t="s">
        <v>1284</v>
      </c>
      <c r="G229" s="96"/>
      <c r="H229"/>
      <c r="I229" s="87">
        <v>13</v>
      </c>
      <c r="J229" s="97" t="s">
        <v>1622</v>
      </c>
      <c r="K229" s="97"/>
      <c r="L229" s="97"/>
      <c r="M229" s="97" t="s">
        <v>1284</v>
      </c>
      <c r="N229" s="97"/>
    </row>
    <row r="230" spans="2:14" ht="14.5">
      <c r="B230" s="89">
        <v>6</v>
      </c>
      <c r="C230" s="96" t="s">
        <v>1616</v>
      </c>
      <c r="D230" s="96"/>
      <c r="E230" s="96"/>
      <c r="F230" s="96" t="s">
        <v>1284</v>
      </c>
      <c r="G230" s="96"/>
      <c r="H230"/>
      <c r="I230" s="87">
        <v>14</v>
      </c>
      <c r="J230" s="97" t="s">
        <v>1615</v>
      </c>
      <c r="K230" s="97"/>
      <c r="L230" s="97"/>
      <c r="M230" s="97" t="s">
        <v>1284</v>
      </c>
      <c r="N230" s="97"/>
    </row>
    <row r="231" spans="2:14" ht="14.5">
      <c r="B231" s="89">
        <v>7</v>
      </c>
      <c r="C231" s="96" t="s">
        <v>1617</v>
      </c>
      <c r="D231" s="96"/>
      <c r="E231" s="96"/>
      <c r="F231" s="96" t="s">
        <v>1284</v>
      </c>
      <c r="G231" s="96"/>
      <c r="H231"/>
      <c r="I231" s="87">
        <v>15</v>
      </c>
      <c r="J231" s="97" t="s">
        <v>1624</v>
      </c>
      <c r="K231" s="97"/>
      <c r="L231" s="97"/>
      <c r="M231" s="97" t="s">
        <v>1284</v>
      </c>
      <c r="N231" s="97"/>
    </row>
    <row r="232" spans="2:14" ht="14.5">
      <c r="B232" s="89">
        <v>8</v>
      </c>
      <c r="C232" s="96" t="s">
        <v>1625</v>
      </c>
      <c r="D232" s="96"/>
      <c r="E232" s="96"/>
      <c r="F232" s="96" t="s">
        <v>1284</v>
      </c>
      <c r="G232" s="96"/>
      <c r="H232"/>
      <c r="I232" s="87">
        <v>16</v>
      </c>
      <c r="J232" s="97" t="s">
        <v>1631</v>
      </c>
      <c r="K232" s="97"/>
      <c r="L232" s="97"/>
      <c r="M232" s="97" t="s">
        <v>1284</v>
      </c>
      <c r="N232" s="97"/>
    </row>
    <row r="233" spans="2:14">
      <c r="G233"/>
      <c r="H233"/>
      <c r="I233"/>
      <c r="J233"/>
      <c r="K233"/>
      <c r="L233"/>
      <c r="M233"/>
    </row>
    <row r="234" spans="2:14">
      <c r="G234"/>
      <c r="H234"/>
      <c r="I234"/>
      <c r="J234"/>
      <c r="K234"/>
      <c r="L234"/>
      <c r="M234"/>
    </row>
    <row r="235" spans="2:14">
      <c r="G235"/>
      <c r="H235"/>
      <c r="I235"/>
      <c r="J235"/>
      <c r="K235"/>
      <c r="L235"/>
      <c r="M235"/>
    </row>
    <row r="236" spans="2:14">
      <c r="G236"/>
      <c r="H236"/>
      <c r="I236"/>
      <c r="J236"/>
      <c r="K236"/>
      <c r="L236"/>
      <c r="M236"/>
    </row>
    <row r="237" spans="2:14">
      <c r="G237"/>
      <c r="H237"/>
      <c r="I237"/>
      <c r="J237"/>
      <c r="K237"/>
      <c r="L237"/>
      <c r="M237"/>
    </row>
    <row r="238" spans="2:14">
      <c r="G238"/>
      <c r="H238"/>
      <c r="I238"/>
      <c r="J238"/>
      <c r="K238"/>
      <c r="L238"/>
      <c r="M238"/>
    </row>
    <row r="239" spans="2:14">
      <c r="G239"/>
      <c r="H239"/>
      <c r="I239"/>
      <c r="J239"/>
      <c r="K239"/>
      <c r="L239"/>
      <c r="M239"/>
    </row>
    <row r="240" spans="2:14">
      <c r="G240"/>
      <c r="H240"/>
      <c r="I240"/>
      <c r="J240"/>
      <c r="K240"/>
      <c r="L240"/>
      <c r="M240"/>
    </row>
    <row r="241" spans="7:13">
      <c r="G241"/>
      <c r="H241"/>
      <c r="I241"/>
      <c r="J241"/>
      <c r="K241"/>
      <c r="L241"/>
      <c r="M241"/>
    </row>
    <row r="242" spans="7:13">
      <c r="G242"/>
      <c r="H242"/>
      <c r="I242"/>
      <c r="J242"/>
      <c r="K242"/>
      <c r="L242"/>
      <c r="M242"/>
    </row>
    <row r="243" spans="7:13">
      <c r="G243"/>
      <c r="H243"/>
      <c r="I243"/>
      <c r="J243"/>
      <c r="K243"/>
      <c r="L243"/>
      <c r="M243"/>
    </row>
    <row r="244" spans="7:13">
      <c r="G244"/>
      <c r="H244"/>
      <c r="I244"/>
      <c r="J244"/>
      <c r="K244"/>
      <c r="L244"/>
      <c r="M244"/>
    </row>
    <row r="245" spans="7:13">
      <c r="G245"/>
      <c r="H245"/>
      <c r="I245"/>
      <c r="J245"/>
      <c r="K245"/>
      <c r="L245"/>
      <c r="M245"/>
    </row>
    <row r="246" spans="7:13">
      <c r="G246"/>
      <c r="H246"/>
      <c r="I246"/>
      <c r="J246"/>
      <c r="K246"/>
      <c r="L246"/>
      <c r="M246"/>
    </row>
    <row r="247" spans="7:13">
      <c r="G247"/>
      <c r="H247"/>
      <c r="I247"/>
      <c r="J247"/>
      <c r="K247"/>
      <c r="L247"/>
      <c r="M247"/>
    </row>
    <row r="248" spans="7:13">
      <c r="G248"/>
      <c r="H248"/>
      <c r="I248"/>
      <c r="J248"/>
      <c r="K248"/>
      <c r="L248"/>
      <c r="M248"/>
    </row>
    <row r="249" spans="7:13">
      <c r="G249"/>
      <c r="H249"/>
      <c r="I249"/>
      <c r="J249"/>
      <c r="K249"/>
      <c r="L249"/>
      <c r="M249"/>
    </row>
    <row r="250" spans="7:13">
      <c r="G250"/>
      <c r="H250"/>
      <c r="I250"/>
      <c r="J250"/>
      <c r="K250"/>
      <c r="L250"/>
      <c r="M250"/>
    </row>
    <row r="251" spans="7:13">
      <c r="G251"/>
      <c r="H251"/>
      <c r="I251"/>
      <c r="J251"/>
      <c r="K251"/>
      <c r="L251"/>
      <c r="M251"/>
    </row>
    <row r="252" spans="7:13">
      <c r="G252"/>
      <c r="H252"/>
      <c r="I252"/>
      <c r="J252"/>
      <c r="K252"/>
      <c r="L252"/>
      <c r="M252"/>
    </row>
    <row r="253" spans="7:13">
      <c r="G253"/>
      <c r="H253"/>
      <c r="I253"/>
      <c r="J253"/>
      <c r="K253"/>
      <c r="L253"/>
      <c r="M253"/>
    </row>
    <row r="254" spans="7:13">
      <c r="G254"/>
      <c r="H254"/>
      <c r="I254"/>
      <c r="J254"/>
      <c r="K254"/>
      <c r="L254"/>
      <c r="M254"/>
    </row>
    <row r="255" spans="7:13">
      <c r="G255"/>
      <c r="H255"/>
      <c r="I255"/>
      <c r="J255"/>
      <c r="K255"/>
      <c r="L255"/>
      <c r="M255"/>
    </row>
    <row r="256" spans="7:13">
      <c r="G256"/>
      <c r="H256"/>
      <c r="I256"/>
      <c r="J256"/>
      <c r="K256"/>
      <c r="L256"/>
      <c r="M256"/>
    </row>
    <row r="257" spans="7:13">
      <c r="G257"/>
      <c r="H257"/>
      <c r="I257"/>
      <c r="J257"/>
      <c r="K257"/>
      <c r="L257"/>
      <c r="M257"/>
    </row>
    <row r="258" spans="7:13">
      <c r="G258"/>
      <c r="H258"/>
      <c r="I258"/>
      <c r="J258"/>
      <c r="K258"/>
      <c r="L258"/>
      <c r="M258"/>
    </row>
    <row r="259" spans="7:13">
      <c r="G259"/>
      <c r="H259"/>
      <c r="I259"/>
      <c r="J259"/>
      <c r="K259"/>
      <c r="L259"/>
      <c r="M259"/>
    </row>
    <row r="260" spans="7:13">
      <c r="G260"/>
      <c r="H260"/>
      <c r="I260"/>
      <c r="J260"/>
      <c r="K260"/>
      <c r="L260"/>
      <c r="M260"/>
    </row>
    <row r="261" spans="7:13">
      <c r="G261"/>
      <c r="H261"/>
      <c r="I261"/>
      <c r="J261"/>
      <c r="K261"/>
      <c r="L261"/>
      <c r="M261"/>
    </row>
    <row r="262" spans="7:13">
      <c r="G262"/>
      <c r="H262"/>
      <c r="I262"/>
      <c r="J262"/>
      <c r="K262"/>
      <c r="L262"/>
      <c r="M262"/>
    </row>
    <row r="263" spans="7:13">
      <c r="G263"/>
      <c r="H263"/>
      <c r="I263"/>
      <c r="J263"/>
      <c r="K263"/>
      <c r="L263"/>
      <c r="M263"/>
    </row>
    <row r="264" spans="7:13">
      <c r="G264"/>
      <c r="H264"/>
      <c r="I264"/>
      <c r="J264"/>
      <c r="K264"/>
      <c r="L264"/>
      <c r="M264"/>
    </row>
    <row r="265" spans="7:13">
      <c r="G265"/>
      <c r="H265"/>
      <c r="I265"/>
      <c r="J265"/>
      <c r="K265"/>
      <c r="L265"/>
      <c r="M265"/>
    </row>
    <row r="266" spans="7:13">
      <c r="G266"/>
      <c r="H266"/>
      <c r="I266"/>
      <c r="J266"/>
      <c r="K266"/>
      <c r="L266"/>
      <c r="M266"/>
    </row>
    <row r="267" spans="7:13">
      <c r="G267"/>
      <c r="H267"/>
      <c r="I267"/>
      <c r="J267"/>
      <c r="K267"/>
      <c r="L267"/>
      <c r="M267"/>
    </row>
    <row r="268" spans="7:13">
      <c r="G268"/>
      <c r="H268"/>
      <c r="I268"/>
      <c r="J268"/>
      <c r="K268"/>
      <c r="L268"/>
      <c r="M268"/>
    </row>
    <row r="269" spans="7:13">
      <c r="G269"/>
      <c r="H269"/>
      <c r="I269"/>
      <c r="J269"/>
      <c r="K269"/>
      <c r="L269"/>
      <c r="M269"/>
    </row>
    <row r="270" spans="7:13">
      <c r="G270"/>
      <c r="H270"/>
      <c r="I270"/>
      <c r="J270"/>
      <c r="K270"/>
      <c r="L270"/>
      <c r="M270"/>
    </row>
    <row r="271" spans="7:13">
      <c r="G271"/>
      <c r="H271"/>
      <c r="I271"/>
      <c r="J271"/>
      <c r="K271"/>
      <c r="L271"/>
      <c r="M271"/>
    </row>
    <row r="272" spans="7:13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186">
    <mergeCell ref="J232:L232"/>
    <mergeCell ref="M232:N232"/>
    <mergeCell ref="C232:E232"/>
    <mergeCell ref="F232:G232"/>
    <mergeCell ref="J224:L224"/>
    <mergeCell ref="M224:N224"/>
    <mergeCell ref="J225:L225"/>
    <mergeCell ref="M225:N225"/>
    <mergeCell ref="J226:L226"/>
    <mergeCell ref="M226:N226"/>
    <mergeCell ref="J227:L227"/>
    <mergeCell ref="M227:N227"/>
    <mergeCell ref="J228:L228"/>
    <mergeCell ref="M228:N228"/>
    <mergeCell ref="J229:L229"/>
    <mergeCell ref="M229:N229"/>
    <mergeCell ref="J230:L230"/>
    <mergeCell ref="M230:N230"/>
    <mergeCell ref="C229:E229"/>
    <mergeCell ref="F229:G229"/>
    <mergeCell ref="C230:E230"/>
    <mergeCell ref="F230:G230"/>
    <mergeCell ref="J220:L220"/>
    <mergeCell ref="M220:N220"/>
    <mergeCell ref="J215:L215"/>
    <mergeCell ref="M215:N215"/>
    <mergeCell ref="J216:L216"/>
    <mergeCell ref="M216:N216"/>
    <mergeCell ref="J217:L217"/>
    <mergeCell ref="M217:N217"/>
    <mergeCell ref="C231:E231"/>
    <mergeCell ref="F231:G231"/>
    <mergeCell ref="C226:E226"/>
    <mergeCell ref="F226:G226"/>
    <mergeCell ref="C227:E227"/>
    <mergeCell ref="F227:G227"/>
    <mergeCell ref="C228:E228"/>
    <mergeCell ref="F228:G228"/>
    <mergeCell ref="B223:N223"/>
    <mergeCell ref="C224:E224"/>
    <mergeCell ref="F224:G224"/>
    <mergeCell ref="C225:E225"/>
    <mergeCell ref="F225:G225"/>
    <mergeCell ref="J231:L231"/>
    <mergeCell ref="M231:N231"/>
    <mergeCell ref="J212:L212"/>
    <mergeCell ref="M212:N212"/>
    <mergeCell ref="J213:L213"/>
    <mergeCell ref="M213:N213"/>
    <mergeCell ref="J214:L214"/>
    <mergeCell ref="M214:N214"/>
    <mergeCell ref="C218:E218"/>
    <mergeCell ref="F218:G218"/>
    <mergeCell ref="C219:E219"/>
    <mergeCell ref="F219:G219"/>
    <mergeCell ref="J218:L218"/>
    <mergeCell ref="M218:N218"/>
    <mergeCell ref="J219:L219"/>
    <mergeCell ref="M219:N219"/>
    <mergeCell ref="C220:E220"/>
    <mergeCell ref="F220:G220"/>
    <mergeCell ref="C215:E215"/>
    <mergeCell ref="F215:G215"/>
    <mergeCell ref="C216:E216"/>
    <mergeCell ref="F216:G216"/>
    <mergeCell ref="C217:E217"/>
    <mergeCell ref="F217:G217"/>
    <mergeCell ref="C212:E212"/>
    <mergeCell ref="F212:G212"/>
    <mergeCell ref="C213:E213"/>
    <mergeCell ref="F213:G213"/>
    <mergeCell ref="C214:E214"/>
    <mergeCell ref="F214:G214"/>
    <mergeCell ref="J207:L207"/>
    <mergeCell ref="M207:N207"/>
    <mergeCell ref="J208:L208"/>
    <mergeCell ref="M208:N208"/>
    <mergeCell ref="B211:N211"/>
    <mergeCell ref="C208:E208"/>
    <mergeCell ref="F208:G208"/>
    <mergeCell ref="J200:L200"/>
    <mergeCell ref="M200:N200"/>
    <mergeCell ref="J201:L201"/>
    <mergeCell ref="M201:N201"/>
    <mergeCell ref="J202:L202"/>
    <mergeCell ref="M202:N202"/>
    <mergeCell ref="J203:L203"/>
    <mergeCell ref="M203:N203"/>
    <mergeCell ref="J204:L204"/>
    <mergeCell ref="M204:N204"/>
    <mergeCell ref="J205:L205"/>
    <mergeCell ref="M205:N205"/>
    <mergeCell ref="J206:L206"/>
    <mergeCell ref="M206:N206"/>
    <mergeCell ref="C205:E205"/>
    <mergeCell ref="F205:G205"/>
    <mergeCell ref="C206:E206"/>
    <mergeCell ref="F206:G206"/>
    <mergeCell ref="C207:E207"/>
    <mergeCell ref="F207:G207"/>
    <mergeCell ref="C202:E202"/>
    <mergeCell ref="F202:G202"/>
    <mergeCell ref="C203:E203"/>
    <mergeCell ref="F203:G203"/>
    <mergeCell ref="C204:E204"/>
    <mergeCell ref="F204:G204"/>
    <mergeCell ref="B199:N199"/>
    <mergeCell ref="C200:E200"/>
    <mergeCell ref="F200:G200"/>
    <mergeCell ref="C201:E201"/>
    <mergeCell ref="F201:G201"/>
    <mergeCell ref="J194:L194"/>
    <mergeCell ref="M194:N194"/>
    <mergeCell ref="J195:L195"/>
    <mergeCell ref="M195:N195"/>
    <mergeCell ref="J196:L196"/>
    <mergeCell ref="M196:N196"/>
    <mergeCell ref="C194:E194"/>
    <mergeCell ref="F194:G194"/>
    <mergeCell ref="C195:E195"/>
    <mergeCell ref="F195:G195"/>
    <mergeCell ref="C196:E196"/>
    <mergeCell ref="F196:G196"/>
    <mergeCell ref="J191:L191"/>
    <mergeCell ref="M191:N191"/>
    <mergeCell ref="J192:L192"/>
    <mergeCell ref="M192:N192"/>
    <mergeCell ref="J193:L193"/>
    <mergeCell ref="M193:N193"/>
    <mergeCell ref="J188:L188"/>
    <mergeCell ref="M188:N188"/>
    <mergeCell ref="J189:L189"/>
    <mergeCell ref="M189:N189"/>
    <mergeCell ref="J190:L190"/>
    <mergeCell ref="M190:N190"/>
    <mergeCell ref="C191:E191"/>
    <mergeCell ref="F191:G191"/>
    <mergeCell ref="C192:E192"/>
    <mergeCell ref="F192:G192"/>
    <mergeCell ref="C193:E193"/>
    <mergeCell ref="F193:G193"/>
    <mergeCell ref="C188:E188"/>
    <mergeCell ref="F188:G188"/>
    <mergeCell ref="C189:E189"/>
    <mergeCell ref="F189:G189"/>
    <mergeCell ref="C190:E190"/>
    <mergeCell ref="F190:G190"/>
    <mergeCell ref="J184:L184"/>
    <mergeCell ref="M184:N184"/>
    <mergeCell ref="B187:N187"/>
    <mergeCell ref="C184:E184"/>
    <mergeCell ref="F184:G184"/>
    <mergeCell ref="J176:L176"/>
    <mergeCell ref="M176:N176"/>
    <mergeCell ref="J177:L177"/>
    <mergeCell ref="M177:N177"/>
    <mergeCell ref="J178:L178"/>
    <mergeCell ref="M178:N178"/>
    <mergeCell ref="J179:L179"/>
    <mergeCell ref="M179:N179"/>
    <mergeCell ref="J180:L180"/>
    <mergeCell ref="M180:N180"/>
    <mergeCell ref="J181:L181"/>
    <mergeCell ref="M181:N181"/>
    <mergeCell ref="J182:L182"/>
    <mergeCell ref="M182:N182"/>
    <mergeCell ref="C181:E181"/>
    <mergeCell ref="F181:G181"/>
    <mergeCell ref="C182:E182"/>
    <mergeCell ref="B175:N175"/>
    <mergeCell ref="C176:E176"/>
    <mergeCell ref="F176:G176"/>
    <mergeCell ref="C177:E177"/>
    <mergeCell ref="F177:G177"/>
    <mergeCell ref="A1:E1"/>
    <mergeCell ref="F182:G182"/>
    <mergeCell ref="C183:E183"/>
    <mergeCell ref="F183:G183"/>
    <mergeCell ref="C178:E178"/>
    <mergeCell ref="F178:G178"/>
    <mergeCell ref="C179:E179"/>
    <mergeCell ref="F179:G179"/>
    <mergeCell ref="C180:E180"/>
    <mergeCell ref="F180:G180"/>
    <mergeCell ref="J183:L183"/>
    <mergeCell ref="M183:N18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E054-C7A4-4A61-9B37-1A26B4B37CBE}">
  <dimension ref="A1:Z2000"/>
  <sheetViews>
    <sheetView rightToLeft="1" workbookViewId="0">
      <pane ySplit="3" topLeftCell="A151" activePane="bottomLeft" state="frozen"/>
      <selection pane="bottomLeft" activeCell="F161" sqref="C161:G172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536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866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836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369</v>
      </c>
      <c r="E6" s="43" t="s">
        <v>63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833</v>
      </c>
      <c r="C7" s="43">
        <v>1</v>
      </c>
      <c r="D7" s="43" t="s">
        <v>369</v>
      </c>
      <c r="E7" s="43" t="s">
        <v>837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2</v>
      </c>
      <c r="D8" s="43" t="s">
        <v>369</v>
      </c>
      <c r="E8" s="43" t="s">
        <v>838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3</v>
      </c>
      <c r="D9" s="43" t="s">
        <v>369</v>
      </c>
      <c r="E9" s="43" t="s">
        <v>839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834</v>
      </c>
      <c r="C10" s="43">
        <v>1</v>
      </c>
      <c r="D10" s="43" t="s">
        <v>369</v>
      </c>
      <c r="E10" s="43" t="s">
        <v>835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834</v>
      </c>
      <c r="C11" s="43">
        <v>2</v>
      </c>
      <c r="D11" s="43" t="s">
        <v>369</v>
      </c>
      <c r="E11" s="43" t="s">
        <v>53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834</v>
      </c>
      <c r="C12" s="43">
        <v>3</v>
      </c>
      <c r="D12" s="43" t="s">
        <v>369</v>
      </c>
      <c r="E12" s="43" t="s">
        <v>46</v>
      </c>
      <c r="G12"/>
      <c r="H12"/>
      <c r="I12"/>
      <c r="J12"/>
      <c r="K12"/>
      <c r="L12"/>
      <c r="M12"/>
    </row>
    <row r="13" spans="1:13" ht="14" customHeight="1">
      <c r="A13" s="42">
        <v>2</v>
      </c>
      <c r="B13" s="43" t="s">
        <v>832</v>
      </c>
      <c r="C13" s="43">
        <v>1</v>
      </c>
      <c r="D13" s="43" t="s">
        <v>369</v>
      </c>
      <c r="E13" s="43" t="s">
        <v>841</v>
      </c>
      <c r="G13"/>
      <c r="H13"/>
      <c r="I13"/>
      <c r="J13"/>
      <c r="K13"/>
      <c r="L13"/>
      <c r="M13"/>
    </row>
    <row r="14" spans="1:13" ht="14" customHeight="1">
      <c r="A14" s="42">
        <v>2</v>
      </c>
      <c r="B14" s="43" t="s">
        <v>832</v>
      </c>
      <c r="C14" s="43">
        <v>2</v>
      </c>
      <c r="D14" s="43" t="s">
        <v>369</v>
      </c>
      <c r="E14" s="43" t="s">
        <v>70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832</v>
      </c>
      <c r="C15" s="43">
        <v>3</v>
      </c>
      <c r="D15" s="43" t="s">
        <v>369</v>
      </c>
      <c r="E15" s="43" t="s">
        <v>57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833</v>
      </c>
      <c r="C16" s="43">
        <v>1</v>
      </c>
      <c r="D16" s="43" t="s">
        <v>369</v>
      </c>
      <c r="E16" s="43" t="s">
        <v>840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833</v>
      </c>
      <c r="C17" s="43">
        <v>2</v>
      </c>
      <c r="D17" s="43" t="s">
        <v>369</v>
      </c>
      <c r="E17" s="43" t="s">
        <v>49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833</v>
      </c>
      <c r="C18" s="43">
        <v>3</v>
      </c>
      <c r="D18" s="43" t="s">
        <v>369</v>
      </c>
      <c r="E18" s="43" t="s">
        <v>41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834</v>
      </c>
      <c r="C19" s="43">
        <v>1</v>
      </c>
      <c r="D19" s="43" t="s">
        <v>369</v>
      </c>
      <c r="E19" s="43" t="s">
        <v>842</v>
      </c>
      <c r="G19"/>
      <c r="H19"/>
      <c r="I19"/>
      <c r="J19"/>
      <c r="K19"/>
      <c r="L19"/>
      <c r="M19"/>
    </row>
    <row r="20" spans="1:13" ht="14" customHeight="1">
      <c r="A20" s="42">
        <v>2</v>
      </c>
      <c r="B20" s="43" t="s">
        <v>834</v>
      </c>
      <c r="C20" s="43">
        <v>2</v>
      </c>
      <c r="D20" s="43" t="s">
        <v>369</v>
      </c>
      <c r="E20" s="43" t="s">
        <v>843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834</v>
      </c>
      <c r="C21" s="43">
        <v>3</v>
      </c>
      <c r="D21" s="43" t="s">
        <v>369</v>
      </c>
      <c r="E21" s="43" t="s">
        <v>492</v>
      </c>
      <c r="G21"/>
      <c r="H21"/>
      <c r="I21"/>
      <c r="J21"/>
      <c r="K21"/>
      <c r="L21"/>
      <c r="M21"/>
    </row>
    <row r="22" spans="1:13" ht="14" customHeight="1">
      <c r="A22" s="42">
        <v>3</v>
      </c>
      <c r="B22" s="43" t="s">
        <v>832</v>
      </c>
      <c r="C22" s="43">
        <v>1</v>
      </c>
      <c r="D22" s="43" t="s">
        <v>369</v>
      </c>
      <c r="E22" s="43" t="s">
        <v>844</v>
      </c>
      <c r="G22"/>
      <c r="H22"/>
      <c r="I22"/>
      <c r="J22"/>
      <c r="K22"/>
      <c r="L22"/>
      <c r="M22"/>
    </row>
    <row r="23" spans="1:13" ht="14" customHeight="1">
      <c r="A23" s="42">
        <v>3</v>
      </c>
      <c r="B23" s="43" t="s">
        <v>832</v>
      </c>
      <c r="C23" s="43">
        <v>2</v>
      </c>
      <c r="D23" s="43" t="s">
        <v>369</v>
      </c>
      <c r="E23" s="43" t="s">
        <v>411</v>
      </c>
      <c r="G23"/>
      <c r="H23"/>
      <c r="I23"/>
      <c r="J23"/>
      <c r="K23"/>
      <c r="L23"/>
      <c r="M23"/>
    </row>
    <row r="24" spans="1:13" ht="14" customHeight="1">
      <c r="A24" s="42">
        <v>3</v>
      </c>
      <c r="B24" s="43" t="s">
        <v>832</v>
      </c>
      <c r="C24" s="43">
        <v>3</v>
      </c>
      <c r="D24" s="43" t="s">
        <v>369</v>
      </c>
      <c r="E24" s="43" t="s">
        <v>495</v>
      </c>
      <c r="G24"/>
      <c r="H24"/>
      <c r="I24"/>
      <c r="J24"/>
      <c r="K24"/>
      <c r="L24"/>
      <c r="M24"/>
    </row>
    <row r="25" spans="1:13" ht="14" customHeight="1">
      <c r="A25" s="42">
        <v>3</v>
      </c>
      <c r="B25" s="43" t="s">
        <v>833</v>
      </c>
      <c r="C25" s="43">
        <v>1</v>
      </c>
      <c r="D25" s="43" t="s">
        <v>369</v>
      </c>
      <c r="E25" s="43" t="s">
        <v>845</v>
      </c>
      <c r="G25"/>
      <c r="H25"/>
      <c r="I25"/>
      <c r="J25"/>
      <c r="K25"/>
      <c r="L25"/>
      <c r="M25"/>
    </row>
    <row r="26" spans="1:13" ht="14" customHeight="1">
      <c r="A26" s="42">
        <v>3</v>
      </c>
      <c r="B26" s="43" t="s">
        <v>833</v>
      </c>
      <c r="C26" s="43">
        <v>2</v>
      </c>
      <c r="D26" s="43" t="s">
        <v>369</v>
      </c>
      <c r="E26" s="43" t="s">
        <v>65</v>
      </c>
      <c r="G26"/>
      <c r="H26"/>
      <c r="I26"/>
      <c r="J26"/>
      <c r="K26"/>
      <c r="L26"/>
      <c r="M26"/>
    </row>
    <row r="27" spans="1:13" ht="14" customHeight="1">
      <c r="A27" s="42">
        <v>3</v>
      </c>
      <c r="B27" s="43" t="s">
        <v>833</v>
      </c>
      <c r="C27" s="43">
        <v>3</v>
      </c>
      <c r="D27" s="43" t="s">
        <v>369</v>
      </c>
      <c r="E27" s="43" t="s">
        <v>37</v>
      </c>
      <c r="G27"/>
      <c r="H27"/>
      <c r="I27"/>
      <c r="J27"/>
      <c r="K27"/>
      <c r="L27"/>
      <c r="M27"/>
    </row>
    <row r="28" spans="1:13" ht="14" customHeight="1">
      <c r="A28" s="42">
        <v>3</v>
      </c>
      <c r="B28" s="43" t="s">
        <v>834</v>
      </c>
      <c r="C28" s="43">
        <v>1</v>
      </c>
      <c r="D28" s="43" t="s">
        <v>369</v>
      </c>
      <c r="E28" s="43" t="s">
        <v>58</v>
      </c>
      <c r="G28"/>
      <c r="H28"/>
      <c r="I28"/>
      <c r="J28"/>
      <c r="K28"/>
      <c r="L28"/>
      <c r="M28"/>
    </row>
    <row r="29" spans="1:13" ht="14" customHeight="1">
      <c r="A29" s="42">
        <v>3</v>
      </c>
      <c r="B29" s="43" t="s">
        <v>834</v>
      </c>
      <c r="C29" s="43">
        <v>2</v>
      </c>
      <c r="D29" s="43" t="s">
        <v>369</v>
      </c>
      <c r="E29" s="43" t="s">
        <v>47</v>
      </c>
      <c r="G29"/>
      <c r="H29"/>
      <c r="I29"/>
      <c r="J29"/>
      <c r="K29"/>
      <c r="L29"/>
      <c r="M29"/>
    </row>
    <row r="30" spans="1:13" ht="14" customHeight="1">
      <c r="A30" s="42">
        <v>3</v>
      </c>
      <c r="B30" s="43" t="s">
        <v>834</v>
      </c>
      <c r="C30" s="43">
        <v>3</v>
      </c>
      <c r="D30" s="43" t="s">
        <v>369</v>
      </c>
      <c r="E30" s="43" t="s">
        <v>30</v>
      </c>
      <c r="G30"/>
      <c r="H30"/>
      <c r="I30"/>
      <c r="J30"/>
      <c r="K30"/>
      <c r="L30"/>
      <c r="M30"/>
    </row>
    <row r="31" spans="1:13" ht="14" customHeight="1">
      <c r="A31" s="42">
        <v>4</v>
      </c>
      <c r="B31" s="43" t="s">
        <v>832</v>
      </c>
      <c r="C31" s="43">
        <v>1</v>
      </c>
      <c r="D31" s="43" t="s">
        <v>369</v>
      </c>
      <c r="E31" s="43" t="s">
        <v>55</v>
      </c>
      <c r="G31"/>
      <c r="H31"/>
      <c r="I31"/>
      <c r="J31"/>
      <c r="K31"/>
      <c r="L31"/>
      <c r="M31"/>
    </row>
    <row r="32" spans="1:13" ht="14" customHeight="1">
      <c r="A32" s="42">
        <v>4</v>
      </c>
      <c r="B32" s="43" t="s">
        <v>832</v>
      </c>
      <c r="C32" s="43">
        <v>2</v>
      </c>
      <c r="D32" s="43" t="s">
        <v>369</v>
      </c>
      <c r="E32" s="43" t="s">
        <v>35</v>
      </c>
      <c r="G32"/>
      <c r="H32"/>
      <c r="I32"/>
      <c r="J32"/>
      <c r="K32"/>
      <c r="L32"/>
      <c r="M32"/>
    </row>
    <row r="33" spans="1:13" ht="14" customHeight="1">
      <c r="A33" s="42">
        <v>4</v>
      </c>
      <c r="B33" s="43" t="s">
        <v>832</v>
      </c>
      <c r="C33" s="43">
        <v>3</v>
      </c>
      <c r="D33" s="43" t="s">
        <v>369</v>
      </c>
      <c r="E33" s="43" t="s">
        <v>413</v>
      </c>
      <c r="G33"/>
      <c r="H33"/>
      <c r="I33"/>
      <c r="J33"/>
      <c r="K33"/>
      <c r="L33"/>
      <c r="M33"/>
    </row>
    <row r="34" spans="1:13" ht="14" customHeight="1">
      <c r="A34" s="42">
        <v>4</v>
      </c>
      <c r="B34" s="43" t="s">
        <v>833</v>
      </c>
      <c r="C34" s="43">
        <v>1</v>
      </c>
      <c r="D34" s="43" t="s">
        <v>369</v>
      </c>
      <c r="E34" s="43" t="s">
        <v>846</v>
      </c>
      <c r="G34"/>
      <c r="H34"/>
      <c r="I34"/>
      <c r="J34"/>
      <c r="K34"/>
      <c r="L34"/>
      <c r="M34"/>
    </row>
    <row r="35" spans="1:13" ht="14" customHeight="1">
      <c r="A35" s="42">
        <v>4</v>
      </c>
      <c r="B35" s="43" t="s">
        <v>833</v>
      </c>
      <c r="C35" s="43">
        <v>2</v>
      </c>
      <c r="D35" s="43" t="s">
        <v>369</v>
      </c>
      <c r="E35" s="43" t="s">
        <v>34</v>
      </c>
      <c r="G35"/>
      <c r="H35"/>
      <c r="I35"/>
      <c r="J35"/>
      <c r="K35"/>
      <c r="L35"/>
      <c r="M35"/>
    </row>
    <row r="36" spans="1:13" ht="14" customHeight="1">
      <c r="A36" s="42">
        <v>4</v>
      </c>
      <c r="B36" s="43" t="s">
        <v>833</v>
      </c>
      <c r="C36" s="43">
        <v>3</v>
      </c>
      <c r="D36" s="43" t="s">
        <v>369</v>
      </c>
      <c r="E36" s="43" t="s">
        <v>23</v>
      </c>
      <c r="G36"/>
      <c r="H36"/>
      <c r="I36"/>
      <c r="J36"/>
      <c r="K36"/>
      <c r="L36"/>
      <c r="M36"/>
    </row>
    <row r="37" spans="1:13" ht="14" customHeight="1">
      <c r="A37" s="42">
        <v>4</v>
      </c>
      <c r="B37" s="43" t="s">
        <v>834</v>
      </c>
      <c r="C37" s="43">
        <v>1</v>
      </c>
      <c r="D37" s="43" t="s">
        <v>369</v>
      </c>
      <c r="E37" s="43" t="s">
        <v>50</v>
      </c>
      <c r="G37"/>
      <c r="H37"/>
      <c r="I37"/>
      <c r="J37"/>
      <c r="K37"/>
      <c r="L37"/>
      <c r="M37"/>
    </row>
    <row r="38" spans="1:13" ht="14" customHeight="1">
      <c r="A38" s="42">
        <v>4</v>
      </c>
      <c r="B38" s="43" t="s">
        <v>834</v>
      </c>
      <c r="C38" s="43">
        <v>2</v>
      </c>
      <c r="D38" s="43" t="s">
        <v>369</v>
      </c>
      <c r="E38" s="43" t="s">
        <v>374</v>
      </c>
      <c r="G38"/>
      <c r="H38"/>
      <c r="I38"/>
      <c r="J38"/>
      <c r="K38"/>
      <c r="L38"/>
      <c r="M38"/>
    </row>
    <row r="39" spans="1:13" ht="14" customHeight="1">
      <c r="A39" s="42">
        <v>4</v>
      </c>
      <c r="B39" s="43" t="s">
        <v>834</v>
      </c>
      <c r="C39" s="43">
        <v>3</v>
      </c>
      <c r="D39" s="43" t="s">
        <v>369</v>
      </c>
      <c r="E39" s="43" t="s">
        <v>516</v>
      </c>
      <c r="G39"/>
      <c r="H39"/>
      <c r="I39"/>
      <c r="J39"/>
      <c r="K39"/>
      <c r="L39"/>
      <c r="M39"/>
    </row>
    <row r="40" spans="1:13" ht="14" customHeight="1">
      <c r="A40" s="42">
        <v>5</v>
      </c>
      <c r="B40" s="43" t="s">
        <v>832</v>
      </c>
      <c r="C40" s="43">
        <v>1</v>
      </c>
      <c r="D40" s="43" t="s">
        <v>369</v>
      </c>
      <c r="E40" s="43" t="s">
        <v>33</v>
      </c>
      <c r="G40"/>
      <c r="H40"/>
      <c r="I40"/>
      <c r="J40"/>
      <c r="K40"/>
      <c r="L40"/>
      <c r="M40"/>
    </row>
    <row r="41" spans="1:13" ht="14" customHeight="1">
      <c r="A41" s="42">
        <v>5</v>
      </c>
      <c r="B41" s="43" t="s">
        <v>832</v>
      </c>
      <c r="C41" s="43">
        <v>2</v>
      </c>
      <c r="D41" s="43" t="s">
        <v>369</v>
      </c>
      <c r="E41" s="43" t="s">
        <v>16</v>
      </c>
      <c r="G41"/>
      <c r="H41"/>
      <c r="I41"/>
      <c r="J41"/>
      <c r="K41"/>
      <c r="L41"/>
      <c r="M41"/>
    </row>
    <row r="42" spans="1:13" ht="14" customHeight="1">
      <c r="A42" s="42">
        <v>5</v>
      </c>
      <c r="B42" s="43" t="s">
        <v>832</v>
      </c>
      <c r="C42" s="43">
        <v>3</v>
      </c>
      <c r="D42" s="43" t="s">
        <v>369</v>
      </c>
      <c r="E42" s="43" t="s">
        <v>519</v>
      </c>
      <c r="G42"/>
      <c r="H42"/>
      <c r="I42"/>
      <c r="J42"/>
      <c r="K42"/>
      <c r="L42"/>
      <c r="M42"/>
    </row>
    <row r="43" spans="1:13" ht="14" customHeight="1">
      <c r="A43" s="42">
        <v>5</v>
      </c>
      <c r="B43" s="43" t="s">
        <v>833</v>
      </c>
      <c r="C43" s="43">
        <v>1</v>
      </c>
      <c r="D43" s="43" t="s">
        <v>369</v>
      </c>
      <c r="E43" s="43" t="s">
        <v>847</v>
      </c>
      <c r="G43"/>
      <c r="H43"/>
      <c r="I43"/>
      <c r="J43"/>
      <c r="K43"/>
      <c r="L43"/>
      <c r="M43"/>
    </row>
    <row r="44" spans="1:13" ht="14" customHeight="1">
      <c r="A44" s="42">
        <v>5</v>
      </c>
      <c r="B44" s="43" t="s">
        <v>833</v>
      </c>
      <c r="C44" s="43">
        <v>2</v>
      </c>
      <c r="D44" s="43" t="s">
        <v>369</v>
      </c>
      <c r="E44" s="43" t="s">
        <v>381</v>
      </c>
      <c r="G44"/>
      <c r="H44"/>
      <c r="I44"/>
      <c r="J44"/>
      <c r="K44"/>
      <c r="L44"/>
      <c r="M44"/>
    </row>
    <row r="45" spans="1:13" ht="14" customHeight="1">
      <c r="A45" s="42">
        <v>5</v>
      </c>
      <c r="B45" s="43" t="s">
        <v>833</v>
      </c>
      <c r="C45" s="43">
        <v>3</v>
      </c>
      <c r="D45" s="43" t="s">
        <v>369</v>
      </c>
      <c r="E45" s="43" t="s">
        <v>418</v>
      </c>
      <c r="G45"/>
      <c r="H45"/>
      <c r="I45"/>
      <c r="J45"/>
      <c r="K45"/>
      <c r="L45"/>
      <c r="M45"/>
    </row>
    <row r="46" spans="1:13" ht="14" customHeight="1">
      <c r="A46" s="42">
        <v>5</v>
      </c>
      <c r="B46" s="43" t="s">
        <v>834</v>
      </c>
      <c r="C46" s="43">
        <v>1</v>
      </c>
      <c r="D46" s="43" t="s">
        <v>369</v>
      </c>
      <c r="E46" s="43" t="s">
        <v>40</v>
      </c>
      <c r="G46"/>
      <c r="H46"/>
      <c r="I46"/>
      <c r="J46"/>
      <c r="K46"/>
      <c r="L46"/>
      <c r="M46"/>
    </row>
    <row r="47" spans="1:13" ht="14" customHeight="1">
      <c r="A47" s="42">
        <v>5</v>
      </c>
      <c r="B47" s="43" t="s">
        <v>834</v>
      </c>
      <c r="C47" s="43">
        <v>2</v>
      </c>
      <c r="D47" s="43" t="s">
        <v>369</v>
      </c>
      <c r="E47" s="43" t="s">
        <v>26</v>
      </c>
      <c r="G47"/>
      <c r="H47"/>
      <c r="I47"/>
      <c r="J47"/>
      <c r="K47"/>
      <c r="L47"/>
      <c r="M47"/>
    </row>
    <row r="48" spans="1:13" ht="14" customHeight="1">
      <c r="A48" s="42">
        <v>5</v>
      </c>
      <c r="B48" s="43" t="s">
        <v>834</v>
      </c>
      <c r="C48" s="43">
        <v>3</v>
      </c>
      <c r="D48" s="43" t="s">
        <v>369</v>
      </c>
      <c r="E48" s="43" t="s">
        <v>380</v>
      </c>
      <c r="G48"/>
      <c r="H48"/>
      <c r="I48"/>
      <c r="J48"/>
      <c r="K48"/>
      <c r="L48"/>
      <c r="M48"/>
    </row>
    <row r="49" spans="1:13" ht="14" customHeight="1">
      <c r="A49" s="42">
        <v>6</v>
      </c>
      <c r="B49" s="43" t="s">
        <v>832</v>
      </c>
      <c r="C49" s="43">
        <v>1</v>
      </c>
      <c r="D49" s="43" t="s">
        <v>369</v>
      </c>
      <c r="E49" s="43" t="s">
        <v>848</v>
      </c>
      <c r="G49"/>
      <c r="H49"/>
      <c r="I49"/>
      <c r="J49"/>
      <c r="K49"/>
      <c r="L49"/>
      <c r="M49"/>
    </row>
    <row r="50" spans="1:13" ht="14" customHeight="1">
      <c r="A50" s="42">
        <v>6</v>
      </c>
      <c r="B50" s="43" t="s">
        <v>832</v>
      </c>
      <c r="C50" s="43">
        <v>2</v>
      </c>
      <c r="D50" s="43" t="s">
        <v>369</v>
      </c>
      <c r="E50" s="43" t="s">
        <v>391</v>
      </c>
      <c r="G50"/>
      <c r="H50"/>
      <c r="I50"/>
      <c r="J50"/>
      <c r="K50"/>
      <c r="L50"/>
      <c r="M50"/>
    </row>
    <row r="51" spans="1:13" ht="14" customHeight="1">
      <c r="A51" s="42">
        <v>6</v>
      </c>
      <c r="B51" s="43" t="s">
        <v>832</v>
      </c>
      <c r="C51" s="43">
        <v>3</v>
      </c>
      <c r="D51" s="43" t="s">
        <v>369</v>
      </c>
      <c r="E51" s="43" t="s">
        <v>421</v>
      </c>
      <c r="G51"/>
      <c r="H51"/>
      <c r="I51"/>
      <c r="J51"/>
      <c r="K51"/>
      <c r="L51"/>
      <c r="M51"/>
    </row>
    <row r="52" spans="1:13" ht="14" customHeight="1">
      <c r="A52" s="42">
        <v>6</v>
      </c>
      <c r="B52" s="43" t="s">
        <v>833</v>
      </c>
      <c r="C52" s="43">
        <v>1</v>
      </c>
      <c r="D52" s="43" t="s">
        <v>369</v>
      </c>
      <c r="E52" s="43" t="s">
        <v>22</v>
      </c>
      <c r="G52"/>
      <c r="H52"/>
      <c r="I52"/>
      <c r="J52"/>
      <c r="K52"/>
      <c r="L52"/>
      <c r="M52"/>
    </row>
    <row r="53" spans="1:13" ht="14" customHeight="1">
      <c r="A53" s="42">
        <v>6</v>
      </c>
      <c r="B53" s="43" t="s">
        <v>833</v>
      </c>
      <c r="C53" s="43">
        <v>2</v>
      </c>
      <c r="D53" s="43" t="s">
        <v>369</v>
      </c>
      <c r="E53" s="43" t="s">
        <v>10</v>
      </c>
      <c r="G53"/>
      <c r="H53"/>
      <c r="I53"/>
      <c r="J53"/>
      <c r="K53"/>
      <c r="L53"/>
      <c r="M53"/>
    </row>
    <row r="54" spans="1:13" ht="14" customHeight="1">
      <c r="A54" s="42">
        <v>6</v>
      </c>
      <c r="B54" s="43" t="s">
        <v>833</v>
      </c>
      <c r="C54" s="43">
        <v>3</v>
      </c>
      <c r="D54" s="43" t="s">
        <v>369</v>
      </c>
      <c r="E54" s="43" t="s">
        <v>393</v>
      </c>
      <c r="G54"/>
      <c r="H54"/>
      <c r="I54"/>
      <c r="J54"/>
      <c r="K54"/>
      <c r="L54"/>
      <c r="M54"/>
    </row>
    <row r="55" spans="1:13" ht="14" customHeight="1">
      <c r="A55" s="42">
        <v>6</v>
      </c>
      <c r="B55" s="43" t="s">
        <v>834</v>
      </c>
      <c r="C55" s="43">
        <v>1</v>
      </c>
      <c r="D55" s="43" t="s">
        <v>369</v>
      </c>
      <c r="E55" s="43" t="s">
        <v>12</v>
      </c>
      <c r="G55"/>
      <c r="H55"/>
      <c r="I55"/>
      <c r="J55"/>
      <c r="K55"/>
      <c r="L55"/>
      <c r="M55"/>
    </row>
    <row r="56" spans="1:13" ht="14" customHeight="1">
      <c r="A56" s="42">
        <v>6</v>
      </c>
      <c r="B56" s="43" t="s">
        <v>834</v>
      </c>
      <c r="C56" s="43">
        <v>2</v>
      </c>
      <c r="D56" s="43" t="s">
        <v>369</v>
      </c>
      <c r="E56" s="43" t="s">
        <v>392</v>
      </c>
      <c r="G56"/>
      <c r="H56"/>
      <c r="I56"/>
      <c r="J56"/>
      <c r="K56"/>
      <c r="L56"/>
      <c r="M56"/>
    </row>
    <row r="57" spans="1:13" ht="14" customHeight="1">
      <c r="A57" s="42">
        <v>6</v>
      </c>
      <c r="B57" s="43" t="s">
        <v>834</v>
      </c>
      <c r="C57" s="43">
        <v>3</v>
      </c>
      <c r="D57" s="43" t="s">
        <v>369</v>
      </c>
      <c r="E57" s="43" t="s">
        <v>867</v>
      </c>
      <c r="G57"/>
      <c r="H57"/>
      <c r="I57"/>
      <c r="J57"/>
      <c r="K57"/>
      <c r="L57"/>
      <c r="M57"/>
    </row>
    <row r="58" spans="1:13" ht="14" customHeight="1">
      <c r="A58" s="42">
        <v>7</v>
      </c>
      <c r="B58" s="43" t="s">
        <v>832</v>
      </c>
      <c r="C58" s="43">
        <v>1</v>
      </c>
      <c r="D58" s="43" t="s">
        <v>369</v>
      </c>
      <c r="E58" s="43" t="s">
        <v>401</v>
      </c>
      <c r="G58"/>
      <c r="H58"/>
      <c r="I58"/>
      <c r="J58"/>
      <c r="K58"/>
      <c r="L58"/>
      <c r="M58"/>
    </row>
    <row r="59" spans="1:13" ht="14" customHeight="1">
      <c r="A59" s="42">
        <v>7</v>
      </c>
      <c r="B59" s="43" t="s">
        <v>832</v>
      </c>
      <c r="C59" s="43">
        <v>2</v>
      </c>
      <c r="D59" s="43" t="s">
        <v>369</v>
      </c>
      <c r="E59" s="43" t="s">
        <v>423</v>
      </c>
      <c r="G59"/>
      <c r="H59"/>
      <c r="I59"/>
      <c r="J59"/>
      <c r="K59"/>
      <c r="L59"/>
      <c r="M59"/>
    </row>
    <row r="60" spans="1:13" ht="14" customHeight="1">
      <c r="A60" s="42">
        <v>7</v>
      </c>
      <c r="B60" s="43" t="s">
        <v>832</v>
      </c>
      <c r="C60" s="43">
        <v>3</v>
      </c>
      <c r="D60" s="43" t="s">
        <v>369</v>
      </c>
      <c r="E60" s="43" t="s">
        <v>849</v>
      </c>
      <c r="G60"/>
      <c r="H60"/>
      <c r="I60"/>
      <c r="J60"/>
      <c r="K60"/>
      <c r="L60"/>
      <c r="M60"/>
    </row>
    <row r="61" spans="1:13" ht="14" customHeight="1">
      <c r="A61" s="42">
        <v>7</v>
      </c>
      <c r="B61" s="43" t="s">
        <v>833</v>
      </c>
      <c r="C61" s="43">
        <v>1</v>
      </c>
      <c r="D61" s="43" t="s">
        <v>369</v>
      </c>
      <c r="E61" s="43" t="s">
        <v>400</v>
      </c>
      <c r="G61"/>
      <c r="H61"/>
      <c r="I61"/>
      <c r="J61"/>
      <c r="K61"/>
      <c r="L61"/>
      <c r="M61"/>
    </row>
    <row r="62" spans="1:13" ht="14" customHeight="1">
      <c r="A62" s="42">
        <v>7</v>
      </c>
      <c r="B62" s="43" t="s">
        <v>833</v>
      </c>
      <c r="C62" s="43">
        <v>2</v>
      </c>
      <c r="D62" s="43" t="s">
        <v>369</v>
      </c>
      <c r="E62" s="43" t="s">
        <v>422</v>
      </c>
      <c r="G62"/>
      <c r="H62"/>
      <c r="I62"/>
      <c r="J62"/>
      <c r="K62"/>
      <c r="L62"/>
      <c r="M62"/>
    </row>
    <row r="63" spans="1:13" ht="14" customHeight="1">
      <c r="A63" s="42">
        <v>7</v>
      </c>
      <c r="B63" s="43" t="s">
        <v>833</v>
      </c>
      <c r="C63" s="43">
        <v>3</v>
      </c>
      <c r="D63" s="43" t="s">
        <v>369</v>
      </c>
      <c r="E63" s="43" t="s">
        <v>868</v>
      </c>
      <c r="G63"/>
      <c r="H63"/>
      <c r="I63"/>
      <c r="J63"/>
      <c r="K63"/>
      <c r="L63"/>
      <c r="M63"/>
    </row>
    <row r="64" spans="1:13" ht="14" customHeight="1">
      <c r="A64" s="42">
        <v>7</v>
      </c>
      <c r="B64" s="43" t="s">
        <v>834</v>
      </c>
      <c r="C64" s="43">
        <v>1</v>
      </c>
      <c r="D64" s="43" t="s">
        <v>369</v>
      </c>
      <c r="E64" s="43" t="s">
        <v>62</v>
      </c>
      <c r="G64"/>
      <c r="H64"/>
      <c r="I64"/>
      <c r="J64"/>
      <c r="K64"/>
      <c r="L64"/>
      <c r="M64"/>
    </row>
    <row r="65" spans="1:13" ht="14" customHeight="1">
      <c r="A65" s="42">
        <v>7</v>
      </c>
      <c r="B65" s="43" t="s">
        <v>834</v>
      </c>
      <c r="C65" s="43">
        <v>2</v>
      </c>
      <c r="D65" s="43" t="s">
        <v>369</v>
      </c>
      <c r="E65" s="43" t="s">
        <v>7</v>
      </c>
      <c r="G65"/>
      <c r="H65"/>
      <c r="I65"/>
      <c r="J65"/>
      <c r="K65"/>
      <c r="L65"/>
      <c r="M65"/>
    </row>
    <row r="66" spans="1:13" ht="14" customHeight="1">
      <c r="A66" s="42">
        <v>7</v>
      </c>
      <c r="B66" s="43" t="s">
        <v>834</v>
      </c>
      <c r="C66" s="43">
        <v>3</v>
      </c>
      <c r="D66" s="43" t="s">
        <v>369</v>
      </c>
      <c r="E66" s="43" t="s">
        <v>19</v>
      </c>
      <c r="G66"/>
      <c r="H66"/>
      <c r="I66"/>
      <c r="J66"/>
      <c r="K66"/>
      <c r="L66"/>
      <c r="M66"/>
    </row>
    <row r="67" spans="1:13" ht="14" customHeight="1">
      <c r="A67" s="42">
        <v>8</v>
      </c>
      <c r="B67" s="43" t="s">
        <v>832</v>
      </c>
      <c r="C67" s="43">
        <v>1</v>
      </c>
      <c r="D67" s="43" t="s">
        <v>369</v>
      </c>
      <c r="E67" s="43" t="s">
        <v>17</v>
      </c>
      <c r="G67"/>
      <c r="H67"/>
      <c r="I67"/>
      <c r="J67"/>
      <c r="K67"/>
      <c r="L67"/>
      <c r="M67"/>
    </row>
    <row r="68" spans="1:13" ht="14" customHeight="1">
      <c r="A68" s="42">
        <v>8</v>
      </c>
      <c r="B68" s="43" t="s">
        <v>832</v>
      </c>
      <c r="C68" s="43">
        <v>2</v>
      </c>
      <c r="D68" s="43" t="s">
        <v>369</v>
      </c>
      <c r="E68" s="43" t="s">
        <v>424</v>
      </c>
      <c r="G68"/>
      <c r="H68"/>
      <c r="I68"/>
      <c r="J68"/>
      <c r="K68"/>
      <c r="L68"/>
      <c r="M68"/>
    </row>
    <row r="69" spans="1:13" ht="14" customHeight="1">
      <c r="A69" s="42">
        <v>8</v>
      </c>
      <c r="B69" s="43" t="s">
        <v>832</v>
      </c>
      <c r="C69" s="43">
        <v>3</v>
      </c>
      <c r="D69" s="43" t="s">
        <v>369</v>
      </c>
      <c r="E69" s="43" t="s">
        <v>869</v>
      </c>
      <c r="G69"/>
      <c r="H69"/>
      <c r="I69"/>
      <c r="J69"/>
      <c r="K69"/>
      <c r="L69"/>
      <c r="M69"/>
    </row>
    <row r="70" spans="1:13" ht="14" customHeight="1">
      <c r="A70" s="42">
        <v>8</v>
      </c>
      <c r="B70" s="43" t="s">
        <v>833</v>
      </c>
      <c r="C70" s="43">
        <v>1</v>
      </c>
      <c r="D70" s="43" t="s">
        <v>369</v>
      </c>
      <c r="E70" s="43" t="s">
        <v>54</v>
      </c>
      <c r="G70"/>
      <c r="H70"/>
      <c r="I70"/>
      <c r="J70"/>
      <c r="K70"/>
      <c r="L70"/>
      <c r="M70"/>
    </row>
    <row r="71" spans="1:13" ht="14" customHeight="1">
      <c r="A71" s="42">
        <v>8</v>
      </c>
      <c r="B71" s="43" t="s">
        <v>833</v>
      </c>
      <c r="C71" s="43">
        <v>2</v>
      </c>
      <c r="D71" s="43" t="s">
        <v>369</v>
      </c>
      <c r="E71" s="43" t="s">
        <v>409</v>
      </c>
      <c r="G71"/>
      <c r="H71"/>
      <c r="I71"/>
      <c r="J71"/>
      <c r="K71"/>
      <c r="L71"/>
      <c r="M71"/>
    </row>
    <row r="72" spans="1:13" ht="14" customHeight="1">
      <c r="A72" s="42">
        <v>8</v>
      </c>
      <c r="B72" s="43" t="s">
        <v>833</v>
      </c>
      <c r="C72" s="43">
        <v>3</v>
      </c>
      <c r="D72" s="43" t="s">
        <v>369</v>
      </c>
      <c r="E72" s="43" t="s">
        <v>425</v>
      </c>
      <c r="G72"/>
      <c r="H72"/>
      <c r="I72"/>
      <c r="J72"/>
      <c r="K72"/>
      <c r="L72"/>
      <c r="M72"/>
    </row>
    <row r="73" spans="1:13" ht="14" customHeight="1">
      <c r="A73" s="42">
        <v>8</v>
      </c>
      <c r="B73" s="43" t="s">
        <v>834</v>
      </c>
      <c r="C73" s="43">
        <v>1</v>
      </c>
      <c r="D73" s="43" t="s">
        <v>369</v>
      </c>
      <c r="E73" s="43" t="s">
        <v>821</v>
      </c>
      <c r="G73"/>
      <c r="H73"/>
      <c r="I73"/>
      <c r="J73"/>
      <c r="K73"/>
      <c r="L73"/>
      <c r="M73"/>
    </row>
    <row r="74" spans="1:13" ht="14" customHeight="1">
      <c r="A74" s="42">
        <v>8</v>
      </c>
      <c r="B74" s="43" t="s">
        <v>834</v>
      </c>
      <c r="C74" s="43">
        <v>2</v>
      </c>
      <c r="D74" s="43" t="s">
        <v>369</v>
      </c>
      <c r="E74" s="43" t="s">
        <v>850</v>
      </c>
      <c r="G74"/>
      <c r="H74"/>
      <c r="I74"/>
      <c r="J74"/>
      <c r="K74"/>
      <c r="L74"/>
      <c r="M74"/>
    </row>
    <row r="75" spans="1:13" ht="14" customHeight="1">
      <c r="A75" s="42">
        <v>8</v>
      </c>
      <c r="B75" s="43" t="s">
        <v>834</v>
      </c>
      <c r="C75" s="43">
        <v>3</v>
      </c>
      <c r="D75" s="43" t="s">
        <v>369</v>
      </c>
      <c r="E75" s="43" t="s">
        <v>851</v>
      </c>
      <c r="G75"/>
      <c r="H75"/>
      <c r="I75"/>
      <c r="J75"/>
      <c r="K75"/>
      <c r="L75"/>
      <c r="M75"/>
    </row>
    <row r="76" spans="1:13" ht="14" customHeight="1">
      <c r="A76" s="42">
        <v>9</v>
      </c>
      <c r="B76" s="43" t="s">
        <v>832</v>
      </c>
      <c r="C76" s="43">
        <v>1</v>
      </c>
      <c r="D76" s="43" t="s">
        <v>369</v>
      </c>
      <c r="E76" s="43" t="s">
        <v>43</v>
      </c>
      <c r="G76"/>
      <c r="H76"/>
      <c r="I76"/>
      <c r="J76"/>
      <c r="K76"/>
      <c r="L76"/>
      <c r="M76"/>
    </row>
    <row r="77" spans="1:13" ht="14" customHeight="1">
      <c r="A77" s="42">
        <v>9</v>
      </c>
      <c r="B77" s="43" t="s">
        <v>832</v>
      </c>
      <c r="C77" s="43">
        <v>2</v>
      </c>
      <c r="D77" s="43" t="s">
        <v>369</v>
      </c>
      <c r="E77" s="43" t="s">
        <v>427</v>
      </c>
      <c r="G77"/>
      <c r="H77"/>
      <c r="I77"/>
      <c r="J77"/>
      <c r="K77"/>
      <c r="L77"/>
      <c r="M77"/>
    </row>
    <row r="78" spans="1:13" ht="14" customHeight="1">
      <c r="A78" s="42">
        <v>9</v>
      </c>
      <c r="B78" s="43" t="s">
        <v>832</v>
      </c>
      <c r="C78" s="43">
        <v>3</v>
      </c>
      <c r="D78" s="43" t="s">
        <v>369</v>
      </c>
      <c r="E78" s="43" t="s">
        <v>854</v>
      </c>
      <c r="G78"/>
      <c r="H78"/>
      <c r="I78"/>
      <c r="J78"/>
      <c r="K78"/>
      <c r="L78"/>
      <c r="M78"/>
    </row>
    <row r="79" spans="1:13" ht="14" customHeight="1">
      <c r="A79" s="42">
        <v>9</v>
      </c>
      <c r="B79" s="43" t="s">
        <v>833</v>
      </c>
      <c r="C79" s="43">
        <v>1</v>
      </c>
      <c r="D79" s="43" t="s">
        <v>369</v>
      </c>
      <c r="E79" s="43" t="s">
        <v>853</v>
      </c>
      <c r="G79"/>
      <c r="H79"/>
      <c r="I79"/>
      <c r="J79"/>
      <c r="K79"/>
      <c r="L79"/>
      <c r="M79"/>
    </row>
    <row r="80" spans="1:13" ht="14" customHeight="1">
      <c r="A80" s="42">
        <v>9</v>
      </c>
      <c r="B80" s="43" t="s">
        <v>833</v>
      </c>
      <c r="C80" s="43">
        <v>2</v>
      </c>
      <c r="D80" s="43" t="s">
        <v>369</v>
      </c>
      <c r="E80" s="43" t="s">
        <v>855</v>
      </c>
      <c r="G80"/>
      <c r="H80"/>
      <c r="I80"/>
      <c r="J80"/>
      <c r="K80"/>
      <c r="L80"/>
      <c r="M80"/>
    </row>
    <row r="81" spans="1:13" ht="14" customHeight="1">
      <c r="A81" s="42">
        <v>9</v>
      </c>
      <c r="B81" s="43" t="s">
        <v>833</v>
      </c>
      <c r="C81" s="43">
        <v>3</v>
      </c>
      <c r="D81" s="43" t="s">
        <v>369</v>
      </c>
      <c r="E81" s="43" t="s">
        <v>870</v>
      </c>
      <c r="G81"/>
      <c r="H81"/>
      <c r="I81"/>
      <c r="J81"/>
      <c r="K81"/>
      <c r="L81"/>
      <c r="M81"/>
    </row>
    <row r="82" spans="1:13" ht="14" customHeight="1">
      <c r="A82" s="42">
        <v>9</v>
      </c>
      <c r="B82" s="43" t="s">
        <v>834</v>
      </c>
      <c r="C82" s="43">
        <v>1</v>
      </c>
      <c r="D82" s="43" t="s">
        <v>369</v>
      </c>
      <c r="E82" s="43" t="s">
        <v>426</v>
      </c>
      <c r="G82"/>
      <c r="H82"/>
      <c r="I82"/>
      <c r="J82"/>
      <c r="K82"/>
      <c r="L82"/>
      <c r="M82"/>
    </row>
    <row r="83" spans="1:13" ht="14" customHeight="1">
      <c r="A83" s="42">
        <v>9</v>
      </c>
      <c r="B83" s="43" t="s">
        <v>834</v>
      </c>
      <c r="C83" s="43">
        <v>2</v>
      </c>
      <c r="D83" s="43" t="s">
        <v>369</v>
      </c>
      <c r="E83" s="43" t="s">
        <v>428</v>
      </c>
      <c r="G83"/>
      <c r="H83"/>
      <c r="I83"/>
      <c r="J83"/>
      <c r="K83"/>
      <c r="L83"/>
      <c r="M83"/>
    </row>
    <row r="84" spans="1:13" ht="14" customHeight="1">
      <c r="A84" s="42">
        <v>9</v>
      </c>
      <c r="B84" s="43" t="s">
        <v>834</v>
      </c>
      <c r="C84" s="43">
        <v>3</v>
      </c>
      <c r="D84" s="43" t="s">
        <v>369</v>
      </c>
      <c r="E84" s="43" t="s">
        <v>852</v>
      </c>
      <c r="G84"/>
      <c r="H84"/>
      <c r="I84"/>
      <c r="J84"/>
      <c r="K84"/>
      <c r="L84"/>
      <c r="M84"/>
    </row>
    <row r="85" spans="1:13" ht="14" customHeight="1">
      <c r="A85" s="42">
        <v>10</v>
      </c>
      <c r="B85" s="43" t="s">
        <v>832</v>
      </c>
      <c r="C85" s="43">
        <v>1</v>
      </c>
      <c r="D85" s="43" t="s">
        <v>369</v>
      </c>
      <c r="E85" s="43" t="s">
        <v>433</v>
      </c>
      <c r="G85"/>
      <c r="H85"/>
      <c r="I85"/>
      <c r="J85"/>
      <c r="K85"/>
      <c r="L85"/>
      <c r="M85"/>
    </row>
    <row r="86" spans="1:13" ht="14" customHeight="1">
      <c r="A86" s="42">
        <v>10</v>
      </c>
      <c r="B86" s="43" t="s">
        <v>832</v>
      </c>
      <c r="C86" s="43">
        <v>2</v>
      </c>
      <c r="D86" s="43" t="s">
        <v>369</v>
      </c>
      <c r="E86" s="43" t="s">
        <v>856</v>
      </c>
      <c r="G86"/>
      <c r="H86"/>
      <c r="I86"/>
      <c r="J86"/>
      <c r="K86"/>
      <c r="L86"/>
      <c r="M86"/>
    </row>
    <row r="87" spans="1:13" ht="14" customHeight="1">
      <c r="A87" s="42">
        <v>10</v>
      </c>
      <c r="B87" s="43" t="s">
        <v>832</v>
      </c>
      <c r="C87" s="43">
        <v>3</v>
      </c>
      <c r="D87" s="43" t="s">
        <v>369</v>
      </c>
      <c r="E87" s="43" t="s">
        <v>858</v>
      </c>
      <c r="G87"/>
      <c r="H87"/>
      <c r="I87"/>
      <c r="J87"/>
      <c r="K87"/>
      <c r="L87"/>
      <c r="M87"/>
    </row>
    <row r="88" spans="1:13" ht="14" customHeight="1">
      <c r="A88" s="42">
        <v>10</v>
      </c>
      <c r="B88" s="43" t="s">
        <v>833</v>
      </c>
      <c r="C88" s="43">
        <v>1</v>
      </c>
      <c r="D88" s="43" t="s">
        <v>369</v>
      </c>
      <c r="E88" s="43" t="s">
        <v>36</v>
      </c>
      <c r="G88"/>
      <c r="H88"/>
      <c r="I88"/>
      <c r="J88"/>
      <c r="K88"/>
      <c r="L88"/>
      <c r="M88"/>
    </row>
    <row r="89" spans="1:13" ht="14" customHeight="1">
      <c r="A89" s="42">
        <v>10</v>
      </c>
      <c r="B89" s="43" t="s">
        <v>833</v>
      </c>
      <c r="C89" s="43">
        <v>2</v>
      </c>
      <c r="D89" s="43" t="s">
        <v>369</v>
      </c>
      <c r="E89" s="43" t="s">
        <v>434</v>
      </c>
      <c r="G89"/>
      <c r="H89"/>
      <c r="I89"/>
      <c r="J89"/>
      <c r="K89"/>
      <c r="L89"/>
      <c r="M89"/>
    </row>
    <row r="90" spans="1:13" ht="14" customHeight="1">
      <c r="A90" s="42">
        <v>10</v>
      </c>
      <c r="B90" s="43" t="s">
        <v>833</v>
      </c>
      <c r="C90" s="43">
        <v>3</v>
      </c>
      <c r="D90" s="43" t="s">
        <v>369</v>
      </c>
      <c r="E90" s="43" t="s">
        <v>857</v>
      </c>
      <c r="G90"/>
      <c r="H90"/>
      <c r="I90"/>
      <c r="J90"/>
      <c r="K90"/>
      <c r="L90"/>
      <c r="M90"/>
    </row>
    <row r="91" spans="1:13" ht="14" customHeight="1">
      <c r="A91" s="42">
        <v>10</v>
      </c>
      <c r="B91" s="43" t="s">
        <v>834</v>
      </c>
      <c r="C91" s="43">
        <v>1</v>
      </c>
      <c r="D91" s="43" t="s">
        <v>369</v>
      </c>
      <c r="E91" s="43" t="s">
        <v>432</v>
      </c>
      <c r="G91"/>
      <c r="H91"/>
      <c r="I91"/>
      <c r="J91"/>
      <c r="K91"/>
      <c r="L91"/>
      <c r="M91"/>
    </row>
    <row r="92" spans="1:13" ht="14" customHeight="1">
      <c r="A92" s="42">
        <v>10</v>
      </c>
      <c r="B92" s="43" t="s">
        <v>834</v>
      </c>
      <c r="C92" s="43">
        <v>2</v>
      </c>
      <c r="D92" s="43" t="s">
        <v>369</v>
      </c>
      <c r="E92" s="43" t="s">
        <v>859</v>
      </c>
      <c r="G92"/>
      <c r="H92"/>
      <c r="I92"/>
      <c r="J92"/>
      <c r="K92"/>
      <c r="L92"/>
      <c r="M92"/>
    </row>
    <row r="93" spans="1:13" ht="14" customHeight="1">
      <c r="A93" s="42">
        <v>10</v>
      </c>
      <c r="B93" s="43" t="s">
        <v>834</v>
      </c>
      <c r="C93" s="43">
        <v>3</v>
      </c>
      <c r="D93" s="43" t="s">
        <v>369</v>
      </c>
      <c r="E93" s="43" t="s">
        <v>127</v>
      </c>
      <c r="G93"/>
      <c r="H93"/>
      <c r="I93"/>
      <c r="J93"/>
      <c r="K93"/>
      <c r="L93"/>
      <c r="M93"/>
    </row>
    <row r="94" spans="1:13" ht="14" customHeight="1">
      <c r="A94" s="42">
        <v>11</v>
      </c>
      <c r="B94" s="43" t="s">
        <v>832</v>
      </c>
      <c r="C94" s="43">
        <v>1</v>
      </c>
      <c r="D94" s="43" t="s">
        <v>369</v>
      </c>
      <c r="E94" s="43" t="s">
        <v>441</v>
      </c>
      <c r="G94"/>
      <c r="H94"/>
      <c r="I94"/>
      <c r="J94"/>
      <c r="K94"/>
      <c r="L94"/>
      <c r="M94"/>
    </row>
    <row r="95" spans="1:13" ht="14" customHeight="1">
      <c r="A95" s="42">
        <v>11</v>
      </c>
      <c r="B95" s="43" t="s">
        <v>832</v>
      </c>
      <c r="C95" s="43">
        <v>2</v>
      </c>
      <c r="D95" s="43" t="s">
        <v>369</v>
      </c>
      <c r="E95" s="43" t="s">
        <v>442</v>
      </c>
      <c r="G95"/>
      <c r="H95"/>
      <c r="I95"/>
      <c r="J95"/>
      <c r="K95"/>
      <c r="L95"/>
      <c r="M95"/>
    </row>
    <row r="96" spans="1:13" ht="14" customHeight="1">
      <c r="A96" s="42">
        <v>11</v>
      </c>
      <c r="B96" s="43" t="s">
        <v>832</v>
      </c>
      <c r="C96" s="43">
        <v>3</v>
      </c>
      <c r="D96" s="43" t="s">
        <v>369</v>
      </c>
      <c r="E96" s="43" t="s">
        <v>861</v>
      </c>
      <c r="G96"/>
      <c r="H96"/>
      <c r="I96"/>
      <c r="J96"/>
      <c r="K96"/>
      <c r="L96"/>
      <c r="M96"/>
    </row>
    <row r="97" spans="1:13" ht="14" customHeight="1">
      <c r="A97" s="42">
        <v>11</v>
      </c>
      <c r="B97" s="43" t="s">
        <v>833</v>
      </c>
      <c r="C97" s="43">
        <v>1</v>
      </c>
      <c r="D97" s="43" t="s">
        <v>369</v>
      </c>
      <c r="E97" s="43" t="s">
        <v>443</v>
      </c>
      <c r="G97"/>
      <c r="H97"/>
      <c r="I97"/>
      <c r="J97"/>
      <c r="K97"/>
      <c r="L97"/>
      <c r="M97"/>
    </row>
    <row r="98" spans="1:13" ht="14" customHeight="1">
      <c r="A98" s="42">
        <v>11</v>
      </c>
      <c r="B98" s="43" t="s">
        <v>833</v>
      </c>
      <c r="C98" s="43">
        <v>2</v>
      </c>
      <c r="D98" s="43" t="s">
        <v>369</v>
      </c>
      <c r="E98" s="43" t="s">
        <v>860</v>
      </c>
      <c r="G98"/>
      <c r="H98"/>
      <c r="I98"/>
      <c r="J98"/>
      <c r="K98"/>
      <c r="L98"/>
      <c r="M98"/>
    </row>
    <row r="99" spans="1:13" ht="14" customHeight="1">
      <c r="A99" s="42">
        <v>11</v>
      </c>
      <c r="B99" s="43" t="s">
        <v>833</v>
      </c>
      <c r="C99" s="43">
        <v>3</v>
      </c>
      <c r="D99" s="43" t="s">
        <v>369</v>
      </c>
      <c r="E99" s="43" t="s">
        <v>119</v>
      </c>
      <c r="G99"/>
      <c r="H99"/>
      <c r="I99"/>
      <c r="J99"/>
      <c r="K99"/>
      <c r="L99"/>
      <c r="M99"/>
    </row>
    <row r="100" spans="1:13" ht="14" customHeight="1">
      <c r="A100" s="42">
        <v>11</v>
      </c>
      <c r="B100" s="43" t="s">
        <v>834</v>
      </c>
      <c r="C100" s="43">
        <v>1</v>
      </c>
      <c r="D100" s="43" t="s">
        <v>369</v>
      </c>
      <c r="E100" s="43" t="s">
        <v>29</v>
      </c>
      <c r="G100"/>
      <c r="H100"/>
      <c r="I100"/>
      <c r="J100"/>
      <c r="K100"/>
      <c r="L100"/>
      <c r="M100"/>
    </row>
    <row r="101" spans="1:13" ht="14" customHeight="1">
      <c r="A101" s="42">
        <v>11</v>
      </c>
      <c r="B101" s="43" t="s">
        <v>834</v>
      </c>
      <c r="C101" s="43">
        <v>2</v>
      </c>
      <c r="D101" s="43" t="s">
        <v>369</v>
      </c>
      <c r="E101" s="43" t="s">
        <v>444</v>
      </c>
      <c r="G101"/>
      <c r="H101"/>
      <c r="I101"/>
      <c r="J101"/>
      <c r="K101"/>
      <c r="L101"/>
      <c r="M101"/>
    </row>
    <row r="102" spans="1:13" ht="14" customHeight="1">
      <c r="A102" s="42">
        <v>11</v>
      </c>
      <c r="B102" s="43" t="s">
        <v>834</v>
      </c>
      <c r="C102" s="43">
        <v>3</v>
      </c>
      <c r="D102" s="43" t="s">
        <v>369</v>
      </c>
      <c r="E102" s="43" t="s">
        <v>128</v>
      </c>
      <c r="G102"/>
      <c r="H102"/>
      <c r="I102"/>
      <c r="J102"/>
      <c r="K102"/>
      <c r="L102"/>
      <c r="M102"/>
    </row>
    <row r="103" spans="1:13" ht="14" customHeight="1">
      <c r="A103" s="42">
        <v>12</v>
      </c>
      <c r="B103" s="43" t="s">
        <v>832</v>
      </c>
      <c r="C103" s="43">
        <v>1</v>
      </c>
      <c r="D103" s="43" t="s">
        <v>369</v>
      </c>
      <c r="E103" s="43" t="s">
        <v>724</v>
      </c>
      <c r="G103"/>
      <c r="H103"/>
      <c r="I103"/>
      <c r="J103"/>
      <c r="K103"/>
      <c r="L103"/>
      <c r="M103"/>
    </row>
    <row r="104" spans="1:13" ht="14" customHeight="1">
      <c r="A104" s="42">
        <v>12</v>
      </c>
      <c r="B104" s="43" t="s">
        <v>832</v>
      </c>
      <c r="C104" s="43">
        <v>2</v>
      </c>
      <c r="D104" s="43" t="s">
        <v>369</v>
      </c>
      <c r="E104" s="43" t="s">
        <v>453</v>
      </c>
      <c r="G104"/>
      <c r="H104"/>
      <c r="I104"/>
      <c r="J104"/>
      <c r="K104"/>
      <c r="L104"/>
      <c r="M104"/>
    </row>
    <row r="105" spans="1:13" ht="14" customHeight="1">
      <c r="A105" s="42">
        <v>12</v>
      </c>
      <c r="B105" s="43" t="s">
        <v>832</v>
      </c>
      <c r="C105" s="43">
        <v>3</v>
      </c>
      <c r="D105" s="43" t="s">
        <v>369</v>
      </c>
      <c r="E105" s="43" t="s">
        <v>109</v>
      </c>
      <c r="G105"/>
      <c r="H105"/>
      <c r="I105"/>
      <c r="J105"/>
      <c r="K105"/>
      <c r="L105"/>
      <c r="M105"/>
    </row>
    <row r="106" spans="1:13" ht="14" customHeight="1">
      <c r="A106" s="42">
        <v>12</v>
      </c>
      <c r="B106" s="43" t="s">
        <v>833</v>
      </c>
      <c r="C106" s="43">
        <v>1</v>
      </c>
      <c r="D106" s="43" t="s">
        <v>369</v>
      </c>
      <c r="E106" s="43" t="s">
        <v>454</v>
      </c>
      <c r="G106"/>
      <c r="H106"/>
      <c r="I106"/>
      <c r="J106"/>
      <c r="K106"/>
      <c r="L106"/>
      <c r="M106"/>
    </row>
    <row r="107" spans="1:13" ht="14" customHeight="1">
      <c r="A107" s="42">
        <v>12</v>
      </c>
      <c r="B107" s="43" t="s">
        <v>833</v>
      </c>
      <c r="C107" s="43">
        <v>2</v>
      </c>
      <c r="D107" s="43" t="s">
        <v>369</v>
      </c>
      <c r="E107" s="43" t="s">
        <v>456</v>
      </c>
      <c r="G107"/>
      <c r="H107"/>
      <c r="I107"/>
      <c r="J107"/>
      <c r="K107"/>
      <c r="L107"/>
      <c r="M107"/>
    </row>
    <row r="108" spans="1:13" ht="14" customHeight="1">
      <c r="A108" s="42">
        <v>12</v>
      </c>
      <c r="B108" s="43" t="s">
        <v>833</v>
      </c>
      <c r="C108" s="43">
        <v>3</v>
      </c>
      <c r="D108" s="43" t="s">
        <v>369</v>
      </c>
      <c r="E108" s="43" t="s">
        <v>124</v>
      </c>
      <c r="G108"/>
      <c r="H108"/>
      <c r="I108"/>
      <c r="J108"/>
      <c r="K108"/>
      <c r="L108"/>
      <c r="M108"/>
    </row>
    <row r="109" spans="1:13" ht="14" customHeight="1">
      <c r="A109" s="42">
        <v>12</v>
      </c>
      <c r="B109" s="43" t="s">
        <v>834</v>
      </c>
      <c r="C109" s="43">
        <v>1</v>
      </c>
      <c r="D109" s="43" t="s">
        <v>369</v>
      </c>
      <c r="E109" s="43" t="s">
        <v>25</v>
      </c>
      <c r="G109"/>
      <c r="H109"/>
      <c r="I109"/>
      <c r="J109"/>
      <c r="K109"/>
      <c r="L109"/>
      <c r="M109"/>
    </row>
    <row r="110" spans="1:13" ht="14" customHeight="1">
      <c r="A110" s="42">
        <v>12</v>
      </c>
      <c r="B110" s="43" t="s">
        <v>834</v>
      </c>
      <c r="C110" s="43">
        <v>2</v>
      </c>
      <c r="D110" s="43" t="s">
        <v>369</v>
      </c>
      <c r="E110" s="43" t="s">
        <v>455</v>
      </c>
      <c r="G110"/>
      <c r="H110"/>
      <c r="I110"/>
      <c r="J110"/>
      <c r="K110"/>
      <c r="L110"/>
      <c r="M110"/>
    </row>
    <row r="111" spans="1:13" ht="14" customHeight="1">
      <c r="A111" s="42">
        <v>12</v>
      </c>
      <c r="B111" s="43" t="s">
        <v>834</v>
      </c>
      <c r="C111" s="43">
        <v>3</v>
      </c>
      <c r="D111" s="43" t="s">
        <v>369</v>
      </c>
      <c r="E111" s="43" t="s">
        <v>120</v>
      </c>
      <c r="G111"/>
      <c r="H111"/>
      <c r="I111"/>
      <c r="J111"/>
      <c r="K111"/>
      <c r="L111"/>
      <c r="M111"/>
    </row>
    <row r="112" spans="1:13" ht="14" customHeight="1">
      <c r="A112" s="42">
        <v>13</v>
      </c>
      <c r="B112" s="43" t="s">
        <v>832</v>
      </c>
      <c r="C112" s="43">
        <v>1</v>
      </c>
      <c r="D112" s="43" t="s">
        <v>369</v>
      </c>
      <c r="E112" s="43" t="s">
        <v>379</v>
      </c>
      <c r="G112"/>
      <c r="H112"/>
      <c r="I112"/>
      <c r="J112"/>
      <c r="K112"/>
      <c r="L112"/>
      <c r="M112"/>
    </row>
    <row r="113" spans="1:13" ht="14" customHeight="1">
      <c r="A113" s="42">
        <v>13</v>
      </c>
      <c r="B113" s="43" t="s">
        <v>832</v>
      </c>
      <c r="C113" s="43">
        <v>2</v>
      </c>
      <c r="D113" s="43" t="s">
        <v>369</v>
      </c>
      <c r="E113" s="43" t="s">
        <v>140</v>
      </c>
      <c r="G113"/>
      <c r="H113"/>
      <c r="I113"/>
      <c r="J113"/>
      <c r="K113"/>
      <c r="L113"/>
      <c r="M113"/>
    </row>
    <row r="114" spans="1:13" ht="14" customHeight="1">
      <c r="A114" s="42">
        <v>13</v>
      </c>
      <c r="B114" s="43" t="s">
        <v>832</v>
      </c>
      <c r="C114" s="43">
        <v>3</v>
      </c>
      <c r="D114" s="43" t="s">
        <v>369</v>
      </c>
      <c r="E114" s="43" t="s">
        <v>121</v>
      </c>
      <c r="G114"/>
      <c r="H114"/>
      <c r="I114"/>
      <c r="J114"/>
      <c r="K114"/>
      <c r="L114"/>
      <c r="M114"/>
    </row>
    <row r="115" spans="1:13" ht="14" customHeight="1">
      <c r="A115" s="42">
        <v>13</v>
      </c>
      <c r="B115" s="43" t="s">
        <v>833</v>
      </c>
      <c r="C115" s="43">
        <v>1</v>
      </c>
      <c r="D115" s="43" t="s">
        <v>369</v>
      </c>
      <c r="E115" s="43" t="s">
        <v>378</v>
      </c>
      <c r="G115"/>
      <c r="H115"/>
      <c r="I115"/>
      <c r="J115"/>
      <c r="K115"/>
      <c r="L115"/>
      <c r="M115"/>
    </row>
    <row r="116" spans="1:13" ht="14" customHeight="1">
      <c r="A116" s="42">
        <v>13</v>
      </c>
      <c r="B116" s="43" t="s">
        <v>833</v>
      </c>
      <c r="C116" s="43">
        <v>2</v>
      </c>
      <c r="D116" s="43" t="s">
        <v>369</v>
      </c>
      <c r="E116" s="43" t="s">
        <v>464</v>
      </c>
      <c r="G116"/>
      <c r="H116"/>
      <c r="I116"/>
      <c r="J116"/>
      <c r="K116"/>
      <c r="L116"/>
      <c r="M116"/>
    </row>
    <row r="117" spans="1:13" ht="14" customHeight="1">
      <c r="A117" s="42">
        <v>13</v>
      </c>
      <c r="B117" s="43" t="s">
        <v>833</v>
      </c>
      <c r="C117" s="43">
        <v>3</v>
      </c>
      <c r="D117" s="43" t="s">
        <v>369</v>
      </c>
      <c r="E117" s="43" t="s">
        <v>103</v>
      </c>
      <c r="G117"/>
      <c r="H117"/>
      <c r="I117"/>
      <c r="J117"/>
      <c r="K117"/>
      <c r="L117"/>
      <c r="M117"/>
    </row>
    <row r="118" spans="1:13" ht="14" customHeight="1">
      <c r="A118" s="42">
        <v>13</v>
      </c>
      <c r="B118" s="43" t="s">
        <v>834</v>
      </c>
      <c r="C118" s="43">
        <v>1</v>
      </c>
      <c r="D118" s="43" t="s">
        <v>369</v>
      </c>
      <c r="E118" s="43" t="s">
        <v>15</v>
      </c>
      <c r="G118"/>
      <c r="H118"/>
      <c r="I118"/>
      <c r="J118"/>
      <c r="K118"/>
      <c r="L118"/>
      <c r="M118"/>
    </row>
    <row r="119" spans="1:13" ht="14" customHeight="1">
      <c r="A119" s="42">
        <v>13</v>
      </c>
      <c r="B119" s="43" t="s">
        <v>834</v>
      </c>
      <c r="C119" s="43">
        <v>2</v>
      </c>
      <c r="D119" s="43" t="s">
        <v>369</v>
      </c>
      <c r="E119" s="43" t="s">
        <v>465</v>
      </c>
      <c r="G119"/>
      <c r="H119"/>
      <c r="I119"/>
      <c r="J119"/>
      <c r="K119"/>
      <c r="L119"/>
      <c r="M119"/>
    </row>
    <row r="120" spans="1:13" ht="14" customHeight="1">
      <c r="A120" s="42">
        <v>13</v>
      </c>
      <c r="B120" s="43" t="s">
        <v>834</v>
      </c>
      <c r="C120" s="43">
        <v>3</v>
      </c>
      <c r="D120" s="43" t="s">
        <v>369</v>
      </c>
      <c r="E120" s="43" t="s">
        <v>110</v>
      </c>
      <c r="G120"/>
      <c r="H120"/>
      <c r="I120"/>
      <c r="J120"/>
      <c r="K120"/>
      <c r="L120"/>
      <c r="M120"/>
    </row>
    <row r="121" spans="1:13" ht="14" customHeight="1">
      <c r="A121" s="42">
        <v>14</v>
      </c>
      <c r="B121" s="43" t="s">
        <v>832</v>
      </c>
      <c r="C121" s="43">
        <v>1</v>
      </c>
      <c r="D121" s="43" t="s">
        <v>369</v>
      </c>
      <c r="E121" s="43" t="s">
        <v>20</v>
      </c>
      <c r="G121"/>
      <c r="H121"/>
      <c r="I121"/>
      <c r="J121"/>
      <c r="K121"/>
      <c r="L121"/>
      <c r="M121"/>
    </row>
    <row r="122" spans="1:13" ht="14" customHeight="1">
      <c r="A122" s="42">
        <v>14</v>
      </c>
      <c r="B122" s="43" t="s">
        <v>832</v>
      </c>
      <c r="C122" s="43">
        <v>2</v>
      </c>
      <c r="D122" s="43" t="s">
        <v>369</v>
      </c>
      <c r="E122" s="43" t="s">
        <v>388</v>
      </c>
      <c r="G122"/>
      <c r="H122"/>
      <c r="I122"/>
      <c r="J122"/>
      <c r="K122"/>
      <c r="L122"/>
      <c r="M122"/>
    </row>
    <row r="123" spans="1:13" ht="14" customHeight="1">
      <c r="A123" s="42">
        <v>14</v>
      </c>
      <c r="B123" s="43" t="s">
        <v>832</v>
      </c>
      <c r="C123" s="43">
        <v>3</v>
      </c>
      <c r="D123" s="43" t="s">
        <v>369</v>
      </c>
      <c r="E123" s="43" t="s">
        <v>389</v>
      </c>
      <c r="G123"/>
      <c r="H123"/>
      <c r="I123"/>
      <c r="J123"/>
      <c r="K123"/>
      <c r="L123"/>
      <c r="M123"/>
    </row>
    <row r="124" spans="1:13" ht="14" customHeight="1">
      <c r="A124" s="42">
        <v>14</v>
      </c>
      <c r="B124" s="43" t="s">
        <v>833</v>
      </c>
      <c r="C124" s="43">
        <v>1</v>
      </c>
      <c r="D124" s="43" t="s">
        <v>369</v>
      </c>
      <c r="E124" s="43" t="s">
        <v>390</v>
      </c>
      <c r="G124"/>
      <c r="H124"/>
      <c r="I124"/>
      <c r="J124"/>
      <c r="K124"/>
      <c r="L124"/>
      <c r="M124"/>
    </row>
    <row r="125" spans="1:13" ht="14" customHeight="1">
      <c r="A125" s="42">
        <v>14</v>
      </c>
      <c r="B125" s="43" t="s">
        <v>833</v>
      </c>
      <c r="C125" s="43">
        <v>2</v>
      </c>
      <c r="D125" s="43" t="s">
        <v>369</v>
      </c>
      <c r="E125" s="43" t="s">
        <v>122</v>
      </c>
      <c r="G125"/>
      <c r="H125"/>
      <c r="I125"/>
      <c r="J125"/>
      <c r="K125"/>
      <c r="L125"/>
      <c r="M125"/>
    </row>
    <row r="126" spans="1:13" ht="14" customHeight="1">
      <c r="A126" s="42">
        <v>14</v>
      </c>
      <c r="B126" s="43" t="s">
        <v>833</v>
      </c>
      <c r="C126" s="43">
        <v>3</v>
      </c>
      <c r="D126" s="43" t="s">
        <v>369</v>
      </c>
      <c r="E126" s="43" t="s">
        <v>111</v>
      </c>
      <c r="G126"/>
      <c r="H126"/>
      <c r="I126"/>
      <c r="J126"/>
      <c r="K126"/>
      <c r="L126"/>
      <c r="M126"/>
    </row>
    <row r="127" spans="1:13" ht="14" customHeight="1">
      <c r="A127" s="42">
        <v>14</v>
      </c>
      <c r="B127" s="43" t="s">
        <v>834</v>
      </c>
      <c r="C127" s="43">
        <v>1</v>
      </c>
      <c r="D127" s="43" t="s">
        <v>369</v>
      </c>
      <c r="E127" s="43" t="s">
        <v>871</v>
      </c>
      <c r="G127"/>
      <c r="H127"/>
      <c r="I127"/>
      <c r="J127"/>
      <c r="K127"/>
      <c r="L127"/>
      <c r="M127"/>
    </row>
    <row r="128" spans="1:13" ht="14" customHeight="1">
      <c r="A128" s="42">
        <v>14</v>
      </c>
      <c r="B128" s="43" t="s">
        <v>834</v>
      </c>
      <c r="C128" s="43">
        <v>2</v>
      </c>
      <c r="D128" s="43" t="s">
        <v>369</v>
      </c>
      <c r="E128" s="43" t="s">
        <v>100</v>
      </c>
      <c r="G128"/>
      <c r="H128"/>
      <c r="I128"/>
      <c r="J128"/>
      <c r="K128"/>
      <c r="L128"/>
      <c r="M128"/>
    </row>
    <row r="129" spans="1:13" ht="14" customHeight="1">
      <c r="A129" s="42">
        <v>14</v>
      </c>
      <c r="B129" s="43" t="s">
        <v>834</v>
      </c>
      <c r="C129" s="43">
        <v>3</v>
      </c>
      <c r="D129" s="43" t="s">
        <v>369</v>
      </c>
      <c r="E129" s="43" t="s">
        <v>98</v>
      </c>
      <c r="G129"/>
      <c r="H129"/>
      <c r="I129"/>
      <c r="J129"/>
      <c r="K129"/>
      <c r="L129"/>
      <c r="M129"/>
    </row>
    <row r="130" spans="1:13" ht="14" customHeight="1">
      <c r="A130" s="42">
        <v>15</v>
      </c>
      <c r="B130" s="43" t="s">
        <v>832</v>
      </c>
      <c r="C130" s="43">
        <v>1</v>
      </c>
      <c r="D130" s="43" t="s">
        <v>369</v>
      </c>
      <c r="E130" s="43" t="s">
        <v>113</v>
      </c>
      <c r="G130"/>
      <c r="H130"/>
      <c r="I130"/>
      <c r="J130"/>
      <c r="K130"/>
      <c r="L130"/>
      <c r="M130"/>
    </row>
    <row r="131" spans="1:13" ht="14" customHeight="1">
      <c r="A131" s="42">
        <v>15</v>
      </c>
      <c r="B131" s="43" t="s">
        <v>832</v>
      </c>
      <c r="C131" s="43">
        <v>2</v>
      </c>
      <c r="D131" s="43" t="s">
        <v>369</v>
      </c>
      <c r="E131" s="43" t="s">
        <v>99</v>
      </c>
      <c r="G131"/>
      <c r="H131"/>
      <c r="I131"/>
      <c r="J131"/>
      <c r="K131"/>
      <c r="L131"/>
      <c r="M131"/>
    </row>
    <row r="132" spans="1:13" ht="14" customHeight="1">
      <c r="A132" s="42">
        <v>15</v>
      </c>
      <c r="B132" s="43" t="s">
        <v>832</v>
      </c>
      <c r="C132" s="43">
        <v>3</v>
      </c>
      <c r="D132" s="43" t="s">
        <v>369</v>
      </c>
      <c r="E132" s="43" t="s">
        <v>92</v>
      </c>
      <c r="G132"/>
      <c r="H132"/>
      <c r="I132"/>
      <c r="J132"/>
      <c r="K132"/>
      <c r="L132"/>
      <c r="M132"/>
    </row>
    <row r="133" spans="1:13" ht="14" customHeight="1">
      <c r="A133" s="42">
        <v>15</v>
      </c>
      <c r="B133" s="43" t="s">
        <v>833</v>
      </c>
      <c r="C133" s="43">
        <v>1</v>
      </c>
      <c r="D133" s="43" t="s">
        <v>369</v>
      </c>
      <c r="E133" s="43" t="s">
        <v>399</v>
      </c>
      <c r="G133"/>
      <c r="H133"/>
      <c r="I133"/>
      <c r="J133"/>
      <c r="K133"/>
      <c r="L133"/>
      <c r="M133"/>
    </row>
    <row r="134" spans="1:13" ht="14" customHeight="1">
      <c r="A134" s="42">
        <v>15</v>
      </c>
      <c r="B134" s="43" t="s">
        <v>833</v>
      </c>
      <c r="C134" s="43">
        <v>2</v>
      </c>
      <c r="D134" s="43" t="s">
        <v>369</v>
      </c>
      <c r="E134" s="43" t="s">
        <v>872</v>
      </c>
      <c r="G134"/>
      <c r="H134"/>
      <c r="I134"/>
      <c r="J134"/>
      <c r="K134"/>
      <c r="L134"/>
      <c r="M134"/>
    </row>
    <row r="135" spans="1:13" ht="14" customHeight="1">
      <c r="A135" s="42">
        <v>15</v>
      </c>
      <c r="B135" s="43" t="s">
        <v>833</v>
      </c>
      <c r="C135" s="43">
        <v>3</v>
      </c>
      <c r="D135" s="43" t="s">
        <v>369</v>
      </c>
      <c r="E135" s="43" t="s">
        <v>112</v>
      </c>
      <c r="G135"/>
      <c r="H135"/>
      <c r="I135"/>
      <c r="J135"/>
      <c r="K135"/>
      <c r="L135"/>
      <c r="M135"/>
    </row>
    <row r="136" spans="1:13" ht="14" customHeight="1">
      <c r="A136" s="42">
        <v>15</v>
      </c>
      <c r="B136" s="43" t="s">
        <v>834</v>
      </c>
      <c r="C136" s="43">
        <v>1</v>
      </c>
      <c r="D136" s="43" t="s">
        <v>369</v>
      </c>
      <c r="E136" s="43" t="s">
        <v>18</v>
      </c>
      <c r="G136"/>
      <c r="H136"/>
      <c r="I136"/>
      <c r="J136"/>
      <c r="K136"/>
      <c r="L136"/>
      <c r="M136"/>
    </row>
    <row r="137" spans="1:13" ht="14" customHeight="1">
      <c r="A137" s="42">
        <v>15</v>
      </c>
      <c r="B137" s="43" t="s">
        <v>834</v>
      </c>
      <c r="C137" s="43">
        <v>2</v>
      </c>
      <c r="D137" s="43" t="s">
        <v>369</v>
      </c>
      <c r="E137" s="43" t="s">
        <v>398</v>
      </c>
      <c r="G137"/>
      <c r="H137"/>
      <c r="I137"/>
      <c r="J137"/>
      <c r="K137"/>
      <c r="L137"/>
      <c r="M137"/>
    </row>
    <row r="138" spans="1:13" ht="14" customHeight="1">
      <c r="A138" s="42">
        <v>15</v>
      </c>
      <c r="B138" s="43" t="s">
        <v>834</v>
      </c>
      <c r="C138" s="43">
        <v>3</v>
      </c>
      <c r="D138" s="43" t="s">
        <v>369</v>
      </c>
      <c r="E138" s="43" t="s">
        <v>123</v>
      </c>
      <c r="G138"/>
      <c r="H138"/>
      <c r="I138"/>
      <c r="J138"/>
      <c r="K138"/>
      <c r="L138"/>
      <c r="M138"/>
    </row>
    <row r="139" spans="1:13" ht="14" customHeight="1">
      <c r="A139" s="42">
        <v>16</v>
      </c>
      <c r="B139" s="43" t="s">
        <v>832</v>
      </c>
      <c r="C139" s="43">
        <v>1</v>
      </c>
      <c r="D139" s="43" t="s">
        <v>369</v>
      </c>
      <c r="E139" s="43" t="s">
        <v>8</v>
      </c>
      <c r="G139"/>
      <c r="H139"/>
      <c r="I139"/>
      <c r="J139"/>
      <c r="K139"/>
      <c r="L139"/>
      <c r="M139"/>
    </row>
    <row r="140" spans="1:13" ht="14" customHeight="1">
      <c r="A140" s="42">
        <v>16</v>
      </c>
      <c r="B140" s="43" t="s">
        <v>832</v>
      </c>
      <c r="C140" s="43">
        <v>2</v>
      </c>
      <c r="D140" s="43" t="s">
        <v>369</v>
      </c>
      <c r="E140" s="43" t="s">
        <v>408</v>
      </c>
      <c r="G140"/>
      <c r="H140"/>
      <c r="I140"/>
      <c r="J140"/>
      <c r="K140"/>
      <c r="L140"/>
      <c r="M140"/>
    </row>
    <row r="141" spans="1:13" ht="14" customHeight="1">
      <c r="A141" s="42">
        <v>16</v>
      </c>
      <c r="B141" s="43" t="s">
        <v>832</v>
      </c>
      <c r="C141" s="43">
        <v>3</v>
      </c>
      <c r="D141" s="43" t="s">
        <v>369</v>
      </c>
      <c r="E141" s="43" t="s">
        <v>873</v>
      </c>
      <c r="G141"/>
      <c r="H141"/>
      <c r="I141"/>
      <c r="J141"/>
      <c r="K141"/>
      <c r="L141"/>
      <c r="M141"/>
    </row>
    <row r="142" spans="1:13" ht="14" customHeight="1">
      <c r="A142" s="42">
        <v>16</v>
      </c>
      <c r="B142" s="43" t="s">
        <v>833</v>
      </c>
      <c r="C142" s="43">
        <v>1</v>
      </c>
      <c r="D142" s="43" t="s">
        <v>369</v>
      </c>
      <c r="E142" s="43" t="s">
        <v>114</v>
      </c>
      <c r="G142"/>
      <c r="H142"/>
      <c r="I142"/>
      <c r="J142"/>
      <c r="K142"/>
      <c r="L142"/>
      <c r="M142"/>
    </row>
    <row r="143" spans="1:13" ht="14" customHeight="1">
      <c r="A143" s="42">
        <v>16</v>
      </c>
      <c r="B143" s="43" t="s">
        <v>833</v>
      </c>
      <c r="C143" s="43">
        <v>2</v>
      </c>
      <c r="D143" s="43" t="s">
        <v>369</v>
      </c>
      <c r="E143" s="43" t="s">
        <v>115</v>
      </c>
      <c r="G143"/>
      <c r="H143"/>
      <c r="I143"/>
      <c r="J143"/>
      <c r="K143"/>
      <c r="L143"/>
      <c r="M143"/>
    </row>
    <row r="144" spans="1:13" ht="14" customHeight="1">
      <c r="A144" s="42">
        <v>16</v>
      </c>
      <c r="B144" s="43" t="s">
        <v>833</v>
      </c>
      <c r="C144" s="43">
        <v>3</v>
      </c>
      <c r="D144" s="43" t="s">
        <v>369</v>
      </c>
      <c r="E144" s="43" t="s">
        <v>72</v>
      </c>
      <c r="G144"/>
      <c r="H144"/>
      <c r="I144"/>
      <c r="J144"/>
      <c r="K144"/>
      <c r="L144"/>
      <c r="M144"/>
    </row>
    <row r="145" spans="1:26" ht="14" customHeight="1">
      <c r="A145" s="42">
        <v>16</v>
      </c>
      <c r="B145" s="43" t="s">
        <v>834</v>
      </c>
      <c r="C145" s="43">
        <v>1</v>
      </c>
      <c r="D145" s="43" t="s">
        <v>369</v>
      </c>
      <c r="E145" s="43" t="s">
        <v>862</v>
      </c>
      <c r="G145"/>
      <c r="H145"/>
      <c r="I145"/>
      <c r="J145"/>
      <c r="K145"/>
      <c r="L145"/>
      <c r="M145"/>
    </row>
    <row r="146" spans="1:26" ht="14" customHeight="1">
      <c r="A146" s="42">
        <v>16</v>
      </c>
      <c r="B146" s="43" t="s">
        <v>834</v>
      </c>
      <c r="C146" s="43">
        <v>2</v>
      </c>
      <c r="D146" s="43" t="s">
        <v>369</v>
      </c>
      <c r="E146" s="43" t="s">
        <v>94</v>
      </c>
      <c r="G146"/>
      <c r="H146"/>
      <c r="I146"/>
      <c r="J146"/>
      <c r="K146"/>
      <c r="L146"/>
      <c r="M146"/>
    </row>
    <row r="147" spans="1:26" ht="14" customHeight="1">
      <c r="A147" s="42">
        <v>16</v>
      </c>
      <c r="B147" s="43" t="s">
        <v>834</v>
      </c>
      <c r="C147" s="43">
        <v>3</v>
      </c>
      <c r="D147" s="43" t="s">
        <v>369</v>
      </c>
      <c r="E147" s="43" t="s">
        <v>93</v>
      </c>
      <c r="G147"/>
      <c r="H147"/>
      <c r="I147"/>
      <c r="J147"/>
      <c r="K147"/>
      <c r="L147"/>
      <c r="M147"/>
    </row>
    <row r="148" spans="1:26" ht="14" customHeight="1">
      <c r="A148" s="42">
        <v>17</v>
      </c>
      <c r="B148" s="43" t="s">
        <v>832</v>
      </c>
      <c r="C148" s="43">
        <v>1</v>
      </c>
      <c r="D148" s="43" t="s">
        <v>369</v>
      </c>
      <c r="E148" s="43" t="s">
        <v>865</v>
      </c>
      <c r="G148"/>
      <c r="H148"/>
      <c r="I148"/>
      <c r="J148"/>
      <c r="K148"/>
      <c r="L148"/>
      <c r="M148"/>
    </row>
    <row r="149" spans="1:26" ht="14" customHeight="1">
      <c r="A149" s="42">
        <v>17</v>
      </c>
      <c r="B149" s="43" t="s">
        <v>832</v>
      </c>
      <c r="C149" s="43">
        <v>2</v>
      </c>
      <c r="D149" s="43" t="s">
        <v>369</v>
      </c>
      <c r="E149" s="43" t="s">
        <v>116</v>
      </c>
      <c r="G149"/>
      <c r="H149"/>
      <c r="I149"/>
      <c r="J149"/>
      <c r="K149"/>
      <c r="L149"/>
      <c r="M149"/>
    </row>
    <row r="150" spans="1:26" ht="14" customHeight="1">
      <c r="A150" s="42">
        <v>17</v>
      </c>
      <c r="B150" s="43" t="s">
        <v>832</v>
      </c>
      <c r="C150" s="43">
        <v>3</v>
      </c>
      <c r="D150" s="43" t="s">
        <v>369</v>
      </c>
      <c r="E150" s="43" t="s">
        <v>56</v>
      </c>
      <c r="G150"/>
      <c r="H150"/>
      <c r="I150"/>
      <c r="J150"/>
      <c r="K150"/>
      <c r="L150"/>
      <c r="M150"/>
    </row>
    <row r="151" spans="1:26" ht="14" customHeight="1">
      <c r="A151" s="42">
        <v>17</v>
      </c>
      <c r="B151" s="43" t="s">
        <v>833</v>
      </c>
      <c r="C151" s="43">
        <v>1</v>
      </c>
      <c r="D151" s="43" t="s">
        <v>369</v>
      </c>
      <c r="E151" s="43" t="s">
        <v>874</v>
      </c>
      <c r="G151"/>
      <c r="H151"/>
      <c r="I151"/>
      <c r="J151"/>
      <c r="K151"/>
      <c r="L151"/>
      <c r="M151"/>
    </row>
    <row r="152" spans="1:26" ht="14" customHeight="1">
      <c r="A152" s="42">
        <v>17</v>
      </c>
      <c r="B152" s="43" t="s">
        <v>833</v>
      </c>
      <c r="C152" s="43">
        <v>2</v>
      </c>
      <c r="D152" s="43" t="s">
        <v>369</v>
      </c>
      <c r="E152" s="43" t="s">
        <v>863</v>
      </c>
      <c r="G152"/>
      <c r="H152"/>
      <c r="I152"/>
      <c r="J152"/>
      <c r="K152"/>
      <c r="L152"/>
      <c r="M152"/>
    </row>
    <row r="153" spans="1:26" ht="14" customHeight="1">
      <c r="A153" s="42">
        <v>17</v>
      </c>
      <c r="B153" s="43" t="s">
        <v>833</v>
      </c>
      <c r="C153" s="43">
        <v>3</v>
      </c>
      <c r="D153" s="43" t="s">
        <v>369</v>
      </c>
      <c r="E153" s="43" t="s">
        <v>89</v>
      </c>
      <c r="G153"/>
      <c r="H153"/>
      <c r="I153"/>
      <c r="J153"/>
      <c r="K153"/>
      <c r="L153"/>
      <c r="M153"/>
    </row>
    <row r="154" spans="1:26" ht="14" customHeight="1">
      <c r="A154" s="42">
        <v>17</v>
      </c>
      <c r="B154" s="43" t="s">
        <v>834</v>
      </c>
      <c r="C154" s="43">
        <v>1</v>
      </c>
      <c r="D154" s="43" t="s">
        <v>369</v>
      </c>
      <c r="E154" s="43" t="s">
        <v>11</v>
      </c>
      <c r="G154"/>
      <c r="H154"/>
      <c r="I154"/>
      <c r="J154"/>
      <c r="K154"/>
      <c r="L154"/>
      <c r="M154"/>
    </row>
    <row r="155" spans="1:26" ht="14" customHeight="1">
      <c r="A155" s="42">
        <v>17</v>
      </c>
      <c r="B155" s="43" t="s">
        <v>834</v>
      </c>
      <c r="C155" s="43">
        <v>2</v>
      </c>
      <c r="D155" s="43" t="s">
        <v>369</v>
      </c>
      <c r="E155" s="43" t="s">
        <v>864</v>
      </c>
      <c r="G155"/>
      <c r="H155"/>
      <c r="I155"/>
      <c r="J155"/>
      <c r="K155"/>
      <c r="L155"/>
      <c r="M155"/>
    </row>
    <row r="156" spans="1:26" ht="14" customHeight="1">
      <c r="A156" s="42">
        <v>17</v>
      </c>
      <c r="B156" s="43" t="s">
        <v>834</v>
      </c>
      <c r="C156" s="43">
        <v>3</v>
      </c>
      <c r="D156" s="43" t="s">
        <v>369</v>
      </c>
      <c r="E156" s="43" t="s">
        <v>67</v>
      </c>
      <c r="G156"/>
      <c r="H156"/>
      <c r="I156"/>
      <c r="J156"/>
      <c r="K156"/>
      <c r="L156"/>
      <c r="M156"/>
    </row>
    <row r="157" spans="1:26" ht="14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4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4" customHeight="1">
      <c r="A159"/>
      <c r="B159" s="92" t="s">
        <v>1910</v>
      </c>
      <c r="C159" s="92"/>
      <c r="D159" s="92"/>
      <c r="E159" s="92"/>
      <c r="F159" s="92"/>
      <c r="G159" s="92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4" customHeight="1">
      <c r="A160"/>
      <c r="B160" s="88" t="s">
        <v>1261</v>
      </c>
      <c r="C160" s="95" t="s">
        <v>1911</v>
      </c>
      <c r="D160" s="95"/>
      <c r="E160" s="95"/>
      <c r="F160" s="95" t="s">
        <v>1263</v>
      </c>
      <c r="G160" s="95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ht="14" customHeight="1">
      <c r="A161"/>
      <c r="B161" s="87">
        <v>1</v>
      </c>
      <c r="C161" s="97" t="s">
        <v>1604</v>
      </c>
      <c r="D161" s="97"/>
      <c r="E161" s="97"/>
      <c r="F161" s="97" t="s">
        <v>1266</v>
      </c>
      <c r="G161" s="97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ht="14" customHeight="1">
      <c r="A162"/>
      <c r="B162" s="87">
        <v>2</v>
      </c>
      <c r="C162" s="97" t="s">
        <v>1594</v>
      </c>
      <c r="D162" s="97"/>
      <c r="E162" s="97"/>
      <c r="F162" s="97" t="s">
        <v>1266</v>
      </c>
      <c r="G162" s="97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ht="14" customHeight="1">
      <c r="A163"/>
      <c r="B163" s="87">
        <v>3</v>
      </c>
      <c r="C163" s="97" t="s">
        <v>1603</v>
      </c>
      <c r="D163" s="97"/>
      <c r="E163" s="97"/>
      <c r="F163" s="97" t="s">
        <v>1266</v>
      </c>
      <c r="G163" s="97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ht="14" customHeight="1">
      <c r="A164"/>
      <c r="B164" s="87">
        <v>4</v>
      </c>
      <c r="C164" s="97" t="s">
        <v>1632</v>
      </c>
      <c r="D164" s="97"/>
      <c r="E164" s="97"/>
      <c r="F164" s="97" t="s">
        <v>1266</v>
      </c>
      <c r="G164" s="97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ht="14" customHeight="1">
      <c r="A165"/>
      <c r="B165" s="87">
        <v>5</v>
      </c>
      <c r="C165" s="97" t="s">
        <v>1605</v>
      </c>
      <c r="D165" s="97"/>
      <c r="E165" s="97"/>
      <c r="F165" s="97" t="s">
        <v>1266</v>
      </c>
      <c r="G165" s="97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4" customHeight="1">
      <c r="A166"/>
      <c r="B166" s="87">
        <v>6</v>
      </c>
      <c r="C166" s="97" t="s">
        <v>1595</v>
      </c>
      <c r="D166" s="97"/>
      <c r="E166" s="97"/>
      <c r="F166" s="97" t="s">
        <v>1266</v>
      </c>
      <c r="G166" s="97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ht="14" customHeight="1">
      <c r="A167"/>
      <c r="B167" s="87">
        <v>7</v>
      </c>
      <c r="C167" s="97" t="s">
        <v>1598</v>
      </c>
      <c r="D167" s="97"/>
      <c r="E167" s="97"/>
      <c r="F167" s="97" t="s">
        <v>1266</v>
      </c>
      <c r="G167" s="9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14" customHeight="1">
      <c r="A168"/>
      <c r="B168" s="87">
        <v>8</v>
      </c>
      <c r="C168" s="97" t="s">
        <v>1597</v>
      </c>
      <c r="D168" s="97"/>
      <c r="E168" s="97"/>
      <c r="F168" s="97" t="s">
        <v>1266</v>
      </c>
      <c r="G168" s="97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ht="14" customHeight="1">
      <c r="A169"/>
      <c r="B169" s="87">
        <v>9</v>
      </c>
      <c r="C169" s="97" t="s">
        <v>1602</v>
      </c>
      <c r="D169" s="97"/>
      <c r="E169" s="97"/>
      <c r="F169" s="97" t="s">
        <v>1266</v>
      </c>
      <c r="G169" s="97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14" customHeight="1">
      <c r="A170"/>
      <c r="B170" s="87">
        <v>10</v>
      </c>
      <c r="C170" s="97" t="s">
        <v>1596</v>
      </c>
      <c r="D170" s="97"/>
      <c r="E170" s="97"/>
      <c r="F170" s="97" t="s">
        <v>1266</v>
      </c>
      <c r="G170" s="97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ht="14" customHeight="1">
      <c r="A171"/>
      <c r="B171" s="87">
        <v>11</v>
      </c>
      <c r="C171" s="97" t="s">
        <v>1609</v>
      </c>
      <c r="D171" s="97"/>
      <c r="E171" s="97"/>
      <c r="F171" s="97" t="s">
        <v>1271</v>
      </c>
      <c r="G171" s="97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14" customHeight="1">
      <c r="A172"/>
      <c r="B172" s="87">
        <v>12</v>
      </c>
      <c r="C172" s="97" t="s">
        <v>1600</v>
      </c>
      <c r="D172" s="97"/>
      <c r="E172" s="97"/>
      <c r="F172" s="97" t="s">
        <v>1271</v>
      </c>
      <c r="G172" s="97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ht="14" customHeight="1">
      <c r="A173"/>
      <c r="B173" s="87">
        <v>13</v>
      </c>
      <c r="C173" s="97" t="s">
        <v>1607</v>
      </c>
      <c r="D173" s="97"/>
      <c r="E173" s="97"/>
      <c r="F173" s="97" t="s">
        <v>1271</v>
      </c>
      <c r="G173" s="97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14" customHeight="1">
      <c r="A174"/>
      <c r="B174" s="87">
        <v>14</v>
      </c>
      <c r="C174" s="97" t="s">
        <v>1633</v>
      </c>
      <c r="D174" s="97"/>
      <c r="E174" s="97"/>
      <c r="F174" s="97" t="s">
        <v>1271</v>
      </c>
      <c r="G174" s="97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ht="14" customHeight="1">
      <c r="A175"/>
      <c r="B175" s="87">
        <v>15</v>
      </c>
      <c r="C175" s="97" t="s">
        <v>1601</v>
      </c>
      <c r="D175" s="97"/>
      <c r="E175" s="97"/>
      <c r="F175" s="97" t="s">
        <v>1271</v>
      </c>
      <c r="G175" s="97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ht="14" customHeight="1">
      <c r="A176"/>
      <c r="B176" s="87">
        <v>16</v>
      </c>
      <c r="C176" s="97" t="s">
        <v>1634</v>
      </c>
      <c r="D176" s="97"/>
      <c r="E176" s="97"/>
      <c r="F176" s="97" t="s">
        <v>1271</v>
      </c>
      <c r="G176" s="97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ht="14" customHeight="1">
      <c r="A177"/>
      <c r="B177" s="87">
        <v>17</v>
      </c>
      <c r="C177" s="97" t="s">
        <v>1635</v>
      </c>
      <c r="D177" s="97"/>
      <c r="E177" s="97"/>
      <c r="F177" s="97" t="s">
        <v>1271</v>
      </c>
      <c r="G177" s="9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ht="14" customHeight="1">
      <c r="A178"/>
      <c r="B178" s="87">
        <v>18</v>
      </c>
      <c r="C178" s="97" t="s">
        <v>1636</v>
      </c>
      <c r="D178" s="97"/>
      <c r="E178" s="97"/>
      <c r="F178" s="97" t="s">
        <v>1284</v>
      </c>
      <c r="G178" s="97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ht="14" customHeight="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ht="14" customHeigh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ht="14" customHeight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ht="14" customHeigh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ht="14" customHeight="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ht="14" customHeight="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4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ht="14" customHeigh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1:26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1:26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1:26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spans="1:26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spans="1:26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1:26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1:26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1:26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spans="1:26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1:26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1:26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spans="1:26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1:26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1:26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1:26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1:26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1:26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1:26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1:26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1:26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1:26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40">
    <mergeCell ref="C177:E177"/>
    <mergeCell ref="F177:G177"/>
    <mergeCell ref="C178:E178"/>
    <mergeCell ref="F178:G178"/>
    <mergeCell ref="C174:E174"/>
    <mergeCell ref="F174:G174"/>
    <mergeCell ref="C175:E175"/>
    <mergeCell ref="F175:G175"/>
    <mergeCell ref="C176:E176"/>
    <mergeCell ref="F176:G176"/>
    <mergeCell ref="C171:E171"/>
    <mergeCell ref="F171:G171"/>
    <mergeCell ref="C172:E172"/>
    <mergeCell ref="F172:G172"/>
    <mergeCell ref="C173:E173"/>
    <mergeCell ref="F173:G173"/>
    <mergeCell ref="C168:E168"/>
    <mergeCell ref="F168:G168"/>
    <mergeCell ref="C169:E169"/>
    <mergeCell ref="F169:G169"/>
    <mergeCell ref="C170:E170"/>
    <mergeCell ref="F170:G170"/>
    <mergeCell ref="C165:E165"/>
    <mergeCell ref="F165:G165"/>
    <mergeCell ref="C166:E166"/>
    <mergeCell ref="F166:G166"/>
    <mergeCell ref="C167:E167"/>
    <mergeCell ref="F167:G167"/>
    <mergeCell ref="C162:E162"/>
    <mergeCell ref="F162:G162"/>
    <mergeCell ref="C163:E163"/>
    <mergeCell ref="F163:G163"/>
    <mergeCell ref="C164:E164"/>
    <mergeCell ref="F164:G164"/>
    <mergeCell ref="A1:E1"/>
    <mergeCell ref="B159:G159"/>
    <mergeCell ref="C160:E160"/>
    <mergeCell ref="F160:G160"/>
    <mergeCell ref="C161:E161"/>
    <mergeCell ref="F161:G1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3580-3781-499C-8115-7D2700426DDB}">
  <dimension ref="A1:Z2000"/>
  <sheetViews>
    <sheetView rightToLeft="1" workbookViewId="0">
      <pane ySplit="3" topLeftCell="A221" activePane="bottomLeft" state="frozen"/>
      <selection pane="bottomLeft" activeCell="F218" sqref="C218:G220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537</v>
      </c>
      <c r="B1" s="91"/>
      <c r="C1" s="91"/>
      <c r="D1" s="91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41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893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862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369</v>
      </c>
      <c r="E6" s="43" t="s">
        <v>115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833</v>
      </c>
      <c r="C7" s="43">
        <v>1</v>
      </c>
      <c r="D7" s="43" t="s">
        <v>369</v>
      </c>
      <c r="E7" s="43" t="s">
        <v>114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2</v>
      </c>
      <c r="D8" s="43" t="s">
        <v>369</v>
      </c>
      <c r="E8" s="43" t="s">
        <v>94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3</v>
      </c>
      <c r="D9" s="43" t="s">
        <v>369</v>
      </c>
      <c r="E9" s="43" t="s">
        <v>93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834</v>
      </c>
      <c r="C10" s="43">
        <v>1</v>
      </c>
      <c r="D10" s="43" t="s">
        <v>369</v>
      </c>
      <c r="E10" s="43" t="s">
        <v>894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834</v>
      </c>
      <c r="C11" s="43">
        <v>2</v>
      </c>
      <c r="D11" s="43" t="s">
        <v>369</v>
      </c>
      <c r="E11" s="43" t="s">
        <v>883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834</v>
      </c>
      <c r="C12" s="43">
        <v>3</v>
      </c>
      <c r="D12" s="43" t="s">
        <v>369</v>
      </c>
      <c r="E12" s="43" t="s">
        <v>873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834</v>
      </c>
      <c r="C13" s="43">
        <v>4</v>
      </c>
      <c r="D13" s="43" t="s">
        <v>369</v>
      </c>
      <c r="E13" s="43" t="s">
        <v>72</v>
      </c>
      <c r="G13"/>
      <c r="H13"/>
      <c r="I13"/>
      <c r="J13"/>
      <c r="K13"/>
      <c r="L13"/>
      <c r="M13"/>
    </row>
    <row r="14" spans="1:13" ht="14" customHeight="1">
      <c r="A14" s="42">
        <v>2</v>
      </c>
      <c r="B14" s="43" t="s">
        <v>832</v>
      </c>
      <c r="C14" s="43">
        <v>1</v>
      </c>
      <c r="D14" s="43" t="s">
        <v>369</v>
      </c>
      <c r="E14" s="43" t="s">
        <v>895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832</v>
      </c>
      <c r="C15" s="43">
        <v>2</v>
      </c>
      <c r="D15" s="43" t="s">
        <v>369</v>
      </c>
      <c r="E15" s="43" t="s">
        <v>864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832</v>
      </c>
      <c r="C16" s="43">
        <v>3</v>
      </c>
      <c r="D16" s="43" t="s">
        <v>369</v>
      </c>
      <c r="E16" s="43" t="s">
        <v>116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832</v>
      </c>
      <c r="C17" s="43">
        <v>4</v>
      </c>
      <c r="D17" s="43" t="s">
        <v>369</v>
      </c>
      <c r="E17" s="43" t="s">
        <v>67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833</v>
      </c>
      <c r="C18" s="43">
        <v>1</v>
      </c>
      <c r="D18" s="43" t="s">
        <v>369</v>
      </c>
      <c r="E18" s="43" t="s">
        <v>875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833</v>
      </c>
      <c r="C19" s="43">
        <v>2</v>
      </c>
      <c r="D19" s="43" t="s">
        <v>369</v>
      </c>
      <c r="E19" s="43" t="s">
        <v>874</v>
      </c>
      <c r="G19"/>
      <c r="H19"/>
      <c r="I19"/>
      <c r="J19"/>
      <c r="K19"/>
      <c r="L19"/>
      <c r="M19"/>
    </row>
    <row r="20" spans="1:13" ht="14" customHeight="1">
      <c r="A20" s="42">
        <v>2</v>
      </c>
      <c r="B20" s="43" t="s">
        <v>833</v>
      </c>
      <c r="C20" s="43">
        <v>3</v>
      </c>
      <c r="D20" s="43" t="s">
        <v>369</v>
      </c>
      <c r="E20" s="43" t="s">
        <v>863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834</v>
      </c>
      <c r="C21" s="43">
        <v>1</v>
      </c>
      <c r="D21" s="43" t="s">
        <v>369</v>
      </c>
      <c r="E21" s="43" t="s">
        <v>865</v>
      </c>
      <c r="G21"/>
      <c r="H21"/>
      <c r="I21"/>
      <c r="J21"/>
      <c r="K21"/>
      <c r="L21"/>
      <c r="M21"/>
    </row>
    <row r="22" spans="1:13" ht="14" customHeight="1">
      <c r="A22" s="42">
        <v>2</v>
      </c>
      <c r="B22" s="43" t="s">
        <v>834</v>
      </c>
      <c r="C22" s="43">
        <v>2</v>
      </c>
      <c r="D22" s="43" t="s">
        <v>369</v>
      </c>
      <c r="E22" s="43" t="s">
        <v>89</v>
      </c>
      <c r="G22"/>
      <c r="H22"/>
      <c r="I22"/>
      <c r="J22"/>
      <c r="K22"/>
      <c r="L22"/>
      <c r="M22"/>
    </row>
    <row r="23" spans="1:13" ht="14" customHeight="1">
      <c r="A23" s="42">
        <v>2</v>
      </c>
      <c r="B23" s="43" t="s">
        <v>834</v>
      </c>
      <c r="C23" s="43">
        <v>3</v>
      </c>
      <c r="D23" s="43" t="s">
        <v>369</v>
      </c>
      <c r="E23" s="43" t="s">
        <v>56</v>
      </c>
      <c r="G23"/>
      <c r="H23"/>
      <c r="I23"/>
      <c r="J23"/>
      <c r="K23"/>
      <c r="L23"/>
      <c r="M23"/>
    </row>
    <row r="24" spans="1:13" ht="14" customHeight="1">
      <c r="A24" s="42">
        <v>3</v>
      </c>
      <c r="B24" s="43" t="s">
        <v>832</v>
      </c>
      <c r="C24" s="43">
        <v>1</v>
      </c>
      <c r="D24" s="43" t="s">
        <v>369</v>
      </c>
      <c r="E24" s="43" t="s">
        <v>835</v>
      </c>
      <c r="G24"/>
      <c r="H24"/>
      <c r="I24"/>
      <c r="J24"/>
      <c r="K24"/>
      <c r="L24"/>
      <c r="M24"/>
    </row>
    <row r="25" spans="1:13" ht="14" customHeight="1">
      <c r="A25" s="42">
        <v>3</v>
      </c>
      <c r="B25" s="43" t="s">
        <v>832</v>
      </c>
      <c r="C25" s="43">
        <v>2</v>
      </c>
      <c r="D25" s="43" t="s">
        <v>369</v>
      </c>
      <c r="E25" s="43" t="s">
        <v>836</v>
      </c>
      <c r="G25"/>
      <c r="H25"/>
      <c r="I25"/>
      <c r="J25"/>
      <c r="K25"/>
      <c r="L25"/>
      <c r="M25"/>
    </row>
    <row r="26" spans="1:13" ht="14" customHeight="1">
      <c r="A26" s="42">
        <v>3</v>
      </c>
      <c r="B26" s="43" t="s">
        <v>832</v>
      </c>
      <c r="C26" s="43">
        <v>3</v>
      </c>
      <c r="D26" s="43" t="s">
        <v>369</v>
      </c>
      <c r="E26" s="43" t="s">
        <v>53</v>
      </c>
      <c r="G26"/>
      <c r="H26"/>
      <c r="I26"/>
      <c r="J26"/>
      <c r="K26"/>
      <c r="L26"/>
      <c r="M26"/>
    </row>
    <row r="27" spans="1:13" ht="14" customHeight="1">
      <c r="A27" s="42">
        <v>3</v>
      </c>
      <c r="B27" s="43" t="s">
        <v>832</v>
      </c>
      <c r="C27" s="43">
        <v>4</v>
      </c>
      <c r="D27" s="43" t="s">
        <v>369</v>
      </c>
      <c r="E27" s="43" t="s">
        <v>46</v>
      </c>
      <c r="G27"/>
      <c r="H27"/>
      <c r="I27"/>
      <c r="J27"/>
      <c r="K27"/>
      <c r="L27"/>
      <c r="M27"/>
    </row>
    <row r="28" spans="1:13" ht="14" customHeight="1">
      <c r="A28" s="42">
        <v>3</v>
      </c>
      <c r="B28" s="43" t="s">
        <v>833</v>
      </c>
      <c r="C28" s="43">
        <v>1</v>
      </c>
      <c r="D28" s="43" t="s">
        <v>369</v>
      </c>
      <c r="E28" s="43" t="s">
        <v>837</v>
      </c>
      <c r="G28"/>
      <c r="H28"/>
      <c r="I28"/>
      <c r="J28"/>
      <c r="K28"/>
      <c r="L28"/>
      <c r="M28"/>
    </row>
    <row r="29" spans="1:13" ht="14" customHeight="1">
      <c r="A29" s="42">
        <v>3</v>
      </c>
      <c r="B29" s="43" t="s">
        <v>833</v>
      </c>
      <c r="C29" s="43">
        <v>2</v>
      </c>
      <c r="D29" s="43" t="s">
        <v>369</v>
      </c>
      <c r="E29" s="43" t="s">
        <v>838</v>
      </c>
      <c r="G29"/>
      <c r="H29"/>
      <c r="I29"/>
      <c r="J29"/>
      <c r="K29"/>
      <c r="L29"/>
      <c r="M29"/>
    </row>
    <row r="30" spans="1:13" ht="14" customHeight="1">
      <c r="A30" s="42">
        <v>3</v>
      </c>
      <c r="B30" s="43" t="s">
        <v>833</v>
      </c>
      <c r="C30" s="43">
        <v>3</v>
      </c>
      <c r="D30" s="43" t="s">
        <v>369</v>
      </c>
      <c r="E30" s="43" t="s">
        <v>839</v>
      </c>
      <c r="G30"/>
      <c r="H30"/>
      <c r="I30"/>
      <c r="J30"/>
      <c r="K30"/>
      <c r="L30"/>
      <c r="M30"/>
    </row>
    <row r="31" spans="1:13" ht="14" customHeight="1">
      <c r="A31" s="42">
        <v>3</v>
      </c>
      <c r="B31" s="43" t="s">
        <v>834</v>
      </c>
      <c r="C31" s="43">
        <v>1</v>
      </c>
      <c r="D31" s="43" t="s">
        <v>369</v>
      </c>
      <c r="E31" s="43" t="s">
        <v>884</v>
      </c>
      <c r="G31"/>
      <c r="H31"/>
      <c r="I31"/>
      <c r="J31"/>
      <c r="K31"/>
      <c r="L31"/>
      <c r="M31"/>
    </row>
    <row r="32" spans="1:13" ht="14" customHeight="1">
      <c r="A32" s="42">
        <v>3</v>
      </c>
      <c r="B32" s="43" t="s">
        <v>834</v>
      </c>
      <c r="C32" s="43">
        <v>2</v>
      </c>
      <c r="D32" s="43" t="s">
        <v>369</v>
      </c>
      <c r="E32" s="43" t="s">
        <v>63</v>
      </c>
      <c r="G32"/>
      <c r="H32"/>
      <c r="I32"/>
      <c r="J32"/>
      <c r="K32"/>
      <c r="L32"/>
      <c r="M32"/>
    </row>
    <row r="33" spans="1:13" ht="14" customHeight="1">
      <c r="A33" s="42">
        <v>3</v>
      </c>
      <c r="B33" s="43" t="s">
        <v>834</v>
      </c>
      <c r="C33" s="43">
        <v>3</v>
      </c>
      <c r="D33" s="43" t="s">
        <v>369</v>
      </c>
      <c r="E33" s="43" t="s">
        <v>402</v>
      </c>
      <c r="G33"/>
      <c r="H33"/>
      <c r="I33"/>
      <c r="J33"/>
      <c r="K33"/>
      <c r="L33"/>
      <c r="M33"/>
    </row>
    <row r="34" spans="1:13" ht="14" customHeight="1">
      <c r="A34" s="42">
        <v>4</v>
      </c>
      <c r="B34" s="43" t="s">
        <v>832</v>
      </c>
      <c r="C34" s="43">
        <v>1</v>
      </c>
      <c r="D34" s="43" t="s">
        <v>369</v>
      </c>
      <c r="E34" s="43" t="s">
        <v>843</v>
      </c>
      <c r="G34"/>
      <c r="H34"/>
      <c r="I34"/>
      <c r="J34"/>
      <c r="K34"/>
      <c r="L34"/>
      <c r="M34"/>
    </row>
    <row r="35" spans="1:13" ht="14" customHeight="1">
      <c r="A35" s="42">
        <v>4</v>
      </c>
      <c r="B35" s="43" t="s">
        <v>832</v>
      </c>
      <c r="C35" s="43">
        <v>2</v>
      </c>
      <c r="D35" s="43" t="s">
        <v>369</v>
      </c>
      <c r="E35" s="43" t="s">
        <v>70</v>
      </c>
      <c r="G35"/>
      <c r="H35"/>
      <c r="I35"/>
      <c r="J35"/>
      <c r="K35"/>
      <c r="L35"/>
      <c r="M35"/>
    </row>
    <row r="36" spans="1:13" ht="14" customHeight="1">
      <c r="A36" s="42">
        <v>4</v>
      </c>
      <c r="B36" s="43" t="s">
        <v>832</v>
      </c>
      <c r="C36" s="43">
        <v>3</v>
      </c>
      <c r="D36" s="43" t="s">
        <v>369</v>
      </c>
      <c r="E36" s="43" t="s">
        <v>57</v>
      </c>
      <c r="G36"/>
      <c r="H36"/>
      <c r="I36"/>
      <c r="J36"/>
      <c r="K36"/>
      <c r="L36"/>
      <c r="M36"/>
    </row>
    <row r="37" spans="1:13" ht="14" customHeight="1">
      <c r="A37" s="42">
        <v>4</v>
      </c>
      <c r="B37" s="43" t="s">
        <v>832</v>
      </c>
      <c r="C37" s="43">
        <v>4</v>
      </c>
      <c r="D37" s="43" t="s">
        <v>369</v>
      </c>
      <c r="E37" s="43" t="s">
        <v>49</v>
      </c>
      <c r="G37"/>
      <c r="H37"/>
      <c r="I37"/>
      <c r="J37"/>
      <c r="K37"/>
      <c r="L37"/>
      <c r="M37"/>
    </row>
    <row r="38" spans="1:13" ht="14" customHeight="1">
      <c r="A38" s="42">
        <v>4</v>
      </c>
      <c r="B38" s="43" t="s">
        <v>833</v>
      </c>
      <c r="C38" s="43">
        <v>1</v>
      </c>
      <c r="D38" s="43" t="s">
        <v>369</v>
      </c>
      <c r="E38" s="43" t="s">
        <v>876</v>
      </c>
      <c r="G38"/>
      <c r="H38"/>
      <c r="I38"/>
      <c r="J38"/>
      <c r="K38"/>
      <c r="L38"/>
      <c r="M38"/>
    </row>
    <row r="39" spans="1:13" ht="14" customHeight="1">
      <c r="A39" s="42">
        <v>4</v>
      </c>
      <c r="B39" s="43" t="s">
        <v>833</v>
      </c>
      <c r="C39" s="43">
        <v>2</v>
      </c>
      <c r="D39" s="43" t="s">
        <v>369</v>
      </c>
      <c r="E39" s="43" t="s">
        <v>410</v>
      </c>
      <c r="G39"/>
      <c r="H39"/>
      <c r="I39"/>
      <c r="J39"/>
      <c r="K39"/>
      <c r="L39"/>
      <c r="M39"/>
    </row>
    <row r="40" spans="1:13" ht="14" customHeight="1">
      <c r="A40" s="42">
        <v>4</v>
      </c>
      <c r="B40" s="43" t="s">
        <v>833</v>
      </c>
      <c r="C40" s="43">
        <v>3</v>
      </c>
      <c r="D40" s="43" t="s">
        <v>369</v>
      </c>
      <c r="E40" s="43" t="s">
        <v>485</v>
      </c>
      <c r="G40"/>
      <c r="H40"/>
      <c r="I40"/>
      <c r="J40"/>
      <c r="K40"/>
      <c r="L40"/>
      <c r="M40"/>
    </row>
    <row r="41" spans="1:13" ht="14" customHeight="1">
      <c r="A41" s="42">
        <v>4</v>
      </c>
      <c r="B41" s="43" t="s">
        <v>834</v>
      </c>
      <c r="C41" s="43">
        <v>1</v>
      </c>
      <c r="D41" s="43" t="s">
        <v>369</v>
      </c>
      <c r="E41" s="43" t="s">
        <v>841</v>
      </c>
      <c r="G41"/>
      <c r="H41"/>
      <c r="I41"/>
      <c r="J41"/>
      <c r="K41"/>
      <c r="L41"/>
      <c r="M41"/>
    </row>
    <row r="42" spans="1:13" ht="14" customHeight="1">
      <c r="A42" s="42">
        <v>4</v>
      </c>
      <c r="B42" s="43" t="s">
        <v>834</v>
      </c>
      <c r="C42" s="43">
        <v>2</v>
      </c>
      <c r="D42" s="43" t="s">
        <v>369</v>
      </c>
      <c r="E42" s="43" t="s">
        <v>842</v>
      </c>
      <c r="G42"/>
      <c r="H42"/>
      <c r="I42"/>
      <c r="J42"/>
      <c r="K42"/>
      <c r="L42"/>
      <c r="M42"/>
    </row>
    <row r="43" spans="1:13" ht="14" customHeight="1">
      <c r="A43" s="42">
        <v>4</v>
      </c>
      <c r="B43" s="43" t="s">
        <v>834</v>
      </c>
      <c r="C43" s="43">
        <v>3</v>
      </c>
      <c r="D43" s="43" t="s">
        <v>369</v>
      </c>
      <c r="E43" s="43" t="s">
        <v>41</v>
      </c>
      <c r="G43"/>
      <c r="H43"/>
      <c r="I43"/>
      <c r="J43"/>
      <c r="K43"/>
      <c r="L43"/>
      <c r="M43"/>
    </row>
    <row r="44" spans="1:13" ht="14" customHeight="1">
      <c r="A44" s="42">
        <v>5</v>
      </c>
      <c r="B44" s="43" t="s">
        <v>832</v>
      </c>
      <c r="C44" s="43">
        <v>1</v>
      </c>
      <c r="D44" s="43" t="s">
        <v>369</v>
      </c>
      <c r="E44" s="43" t="s">
        <v>866</v>
      </c>
      <c r="G44"/>
      <c r="H44"/>
      <c r="I44"/>
      <c r="J44"/>
      <c r="K44"/>
      <c r="L44"/>
      <c r="M44"/>
    </row>
    <row r="45" spans="1:13" ht="14" customHeight="1">
      <c r="A45" s="42">
        <v>5</v>
      </c>
      <c r="B45" s="43" t="s">
        <v>832</v>
      </c>
      <c r="C45" s="43">
        <v>2</v>
      </c>
      <c r="D45" s="43" t="s">
        <v>369</v>
      </c>
      <c r="E45" s="43" t="s">
        <v>65</v>
      </c>
      <c r="G45"/>
      <c r="H45"/>
      <c r="I45"/>
      <c r="J45"/>
      <c r="K45"/>
      <c r="L45"/>
      <c r="M45"/>
    </row>
    <row r="46" spans="1:13" ht="14" customHeight="1">
      <c r="A46" s="42">
        <v>5</v>
      </c>
      <c r="B46" s="43" t="s">
        <v>832</v>
      </c>
      <c r="C46" s="43">
        <v>3</v>
      </c>
      <c r="D46" s="43" t="s">
        <v>369</v>
      </c>
      <c r="E46" s="43" t="s">
        <v>488</v>
      </c>
      <c r="G46"/>
      <c r="H46"/>
      <c r="I46"/>
      <c r="J46"/>
      <c r="K46"/>
      <c r="L46"/>
      <c r="M46"/>
    </row>
    <row r="47" spans="1:13" ht="14" customHeight="1">
      <c r="A47" s="42">
        <v>5</v>
      </c>
      <c r="B47" s="43" t="s">
        <v>832</v>
      </c>
      <c r="C47" s="43">
        <v>4</v>
      </c>
      <c r="D47" s="43" t="s">
        <v>369</v>
      </c>
      <c r="E47" s="43" t="s">
        <v>489</v>
      </c>
      <c r="G47"/>
      <c r="H47"/>
      <c r="I47"/>
      <c r="J47"/>
      <c r="K47"/>
      <c r="L47"/>
      <c r="M47"/>
    </row>
    <row r="48" spans="1:13" ht="14" customHeight="1">
      <c r="A48" s="42">
        <v>5</v>
      </c>
      <c r="B48" s="43" t="s">
        <v>833</v>
      </c>
      <c r="C48" s="43">
        <v>1</v>
      </c>
      <c r="D48" s="43" t="s">
        <v>369</v>
      </c>
      <c r="E48" s="43" t="s">
        <v>845</v>
      </c>
      <c r="G48"/>
      <c r="H48"/>
      <c r="I48"/>
      <c r="J48"/>
      <c r="K48"/>
      <c r="L48"/>
      <c r="M48"/>
    </row>
    <row r="49" spans="1:13" ht="14" customHeight="1">
      <c r="A49" s="42">
        <v>5</v>
      </c>
      <c r="B49" s="43" t="s">
        <v>833</v>
      </c>
      <c r="C49" s="43">
        <v>2</v>
      </c>
      <c r="D49" s="43" t="s">
        <v>369</v>
      </c>
      <c r="E49" s="43" t="s">
        <v>58</v>
      </c>
      <c r="G49"/>
      <c r="H49"/>
      <c r="I49"/>
      <c r="J49"/>
      <c r="K49"/>
      <c r="L49"/>
      <c r="M49"/>
    </row>
    <row r="50" spans="1:13" ht="14" customHeight="1">
      <c r="A50" s="42">
        <v>5</v>
      </c>
      <c r="B50" s="43" t="s">
        <v>833</v>
      </c>
      <c r="C50" s="43">
        <v>3</v>
      </c>
      <c r="D50" s="43" t="s">
        <v>369</v>
      </c>
      <c r="E50" s="43" t="s">
        <v>37</v>
      </c>
      <c r="G50"/>
      <c r="H50"/>
      <c r="I50"/>
      <c r="J50"/>
      <c r="K50"/>
      <c r="L50"/>
      <c r="M50"/>
    </row>
    <row r="51" spans="1:13" ht="14" customHeight="1">
      <c r="A51" s="42">
        <v>5</v>
      </c>
      <c r="B51" s="43" t="s">
        <v>833</v>
      </c>
      <c r="C51" s="43">
        <v>4</v>
      </c>
      <c r="D51" s="43" t="s">
        <v>369</v>
      </c>
      <c r="E51" s="43" t="s">
        <v>490</v>
      </c>
      <c r="G51"/>
      <c r="H51"/>
      <c r="I51"/>
      <c r="J51"/>
      <c r="K51"/>
      <c r="L51"/>
      <c r="M51"/>
    </row>
    <row r="52" spans="1:13" ht="14" customHeight="1">
      <c r="A52" s="42">
        <v>5</v>
      </c>
      <c r="B52" s="43" t="s">
        <v>834</v>
      </c>
      <c r="C52" s="43">
        <v>1</v>
      </c>
      <c r="D52" s="43" t="s">
        <v>369</v>
      </c>
      <c r="E52" s="43" t="s">
        <v>47</v>
      </c>
      <c r="G52"/>
      <c r="H52"/>
      <c r="I52"/>
      <c r="J52"/>
      <c r="K52"/>
      <c r="L52"/>
      <c r="M52"/>
    </row>
    <row r="53" spans="1:13" ht="14" customHeight="1">
      <c r="A53" s="42">
        <v>5</v>
      </c>
      <c r="B53" s="43" t="s">
        <v>834</v>
      </c>
      <c r="C53" s="43">
        <v>2</v>
      </c>
      <c r="D53" s="43" t="s">
        <v>369</v>
      </c>
      <c r="E53" s="43" t="s">
        <v>30</v>
      </c>
      <c r="G53"/>
      <c r="H53"/>
      <c r="I53"/>
      <c r="J53"/>
      <c r="K53"/>
      <c r="L53"/>
      <c r="M53"/>
    </row>
    <row r="54" spans="1:13" ht="14" customHeight="1">
      <c r="A54" s="42">
        <v>6</v>
      </c>
      <c r="B54" s="43" t="s">
        <v>832</v>
      </c>
      <c r="C54" s="43">
        <v>1</v>
      </c>
      <c r="D54" s="43" t="s">
        <v>369</v>
      </c>
      <c r="E54" s="43" t="s">
        <v>55</v>
      </c>
      <c r="G54"/>
      <c r="H54"/>
      <c r="I54"/>
      <c r="J54"/>
      <c r="K54"/>
      <c r="L54"/>
      <c r="M54"/>
    </row>
    <row r="55" spans="1:13" ht="14" customHeight="1">
      <c r="A55" s="42">
        <v>6</v>
      </c>
      <c r="B55" s="43" t="s">
        <v>832</v>
      </c>
      <c r="C55" s="43">
        <v>2</v>
      </c>
      <c r="D55" s="43" t="s">
        <v>369</v>
      </c>
      <c r="E55" s="43" t="s">
        <v>35</v>
      </c>
      <c r="G55"/>
      <c r="H55"/>
      <c r="I55"/>
      <c r="J55"/>
      <c r="K55"/>
      <c r="L55"/>
      <c r="M55"/>
    </row>
    <row r="56" spans="1:13" ht="14" customHeight="1">
      <c r="A56" s="42">
        <v>6</v>
      </c>
      <c r="B56" s="43" t="s">
        <v>832</v>
      </c>
      <c r="C56" s="43">
        <v>3</v>
      </c>
      <c r="D56" s="43" t="s">
        <v>369</v>
      </c>
      <c r="E56" s="43" t="s">
        <v>34</v>
      </c>
      <c r="G56"/>
      <c r="H56"/>
      <c r="I56"/>
      <c r="J56"/>
      <c r="K56"/>
      <c r="L56"/>
      <c r="M56"/>
    </row>
    <row r="57" spans="1:13" ht="14" customHeight="1">
      <c r="A57" s="42">
        <v>6</v>
      </c>
      <c r="B57" s="43" t="s">
        <v>832</v>
      </c>
      <c r="C57" s="43">
        <v>4</v>
      </c>
      <c r="D57" s="43" t="s">
        <v>369</v>
      </c>
      <c r="E57" s="43" t="s">
        <v>23</v>
      </c>
      <c r="G57"/>
      <c r="H57"/>
      <c r="I57"/>
      <c r="J57"/>
      <c r="K57"/>
      <c r="L57"/>
      <c r="M57"/>
    </row>
    <row r="58" spans="1:13" ht="14" customHeight="1">
      <c r="A58" s="42">
        <v>6</v>
      </c>
      <c r="B58" s="43" t="s">
        <v>833</v>
      </c>
      <c r="C58" s="43">
        <v>1</v>
      </c>
      <c r="D58" s="43" t="s">
        <v>369</v>
      </c>
      <c r="E58" s="43" t="s">
        <v>840</v>
      </c>
      <c r="G58"/>
      <c r="H58"/>
      <c r="I58"/>
      <c r="J58"/>
      <c r="K58"/>
      <c r="L58"/>
      <c r="M58"/>
    </row>
    <row r="59" spans="1:13" ht="14" customHeight="1">
      <c r="A59" s="42">
        <v>6</v>
      </c>
      <c r="B59" s="43" t="s">
        <v>833</v>
      </c>
      <c r="C59" s="43">
        <v>2</v>
      </c>
      <c r="D59" s="43" t="s">
        <v>369</v>
      </c>
      <c r="E59" s="43" t="s">
        <v>50</v>
      </c>
      <c r="G59"/>
      <c r="H59"/>
      <c r="I59"/>
      <c r="J59"/>
      <c r="K59"/>
      <c r="L59"/>
      <c r="M59"/>
    </row>
    <row r="60" spans="1:13" ht="14" customHeight="1">
      <c r="A60" s="42">
        <v>6</v>
      </c>
      <c r="B60" s="43" t="s">
        <v>833</v>
      </c>
      <c r="C60" s="43">
        <v>3</v>
      </c>
      <c r="D60" s="43" t="s">
        <v>369</v>
      </c>
      <c r="E60" s="43" t="s">
        <v>492</v>
      </c>
      <c r="G60"/>
      <c r="H60"/>
      <c r="I60"/>
      <c r="J60"/>
      <c r="K60"/>
      <c r="L60"/>
      <c r="M60"/>
    </row>
    <row r="61" spans="1:13" ht="14" customHeight="1">
      <c r="A61" s="42">
        <v>6</v>
      </c>
      <c r="B61" s="43" t="s">
        <v>834</v>
      </c>
      <c r="C61" s="43">
        <v>1</v>
      </c>
      <c r="D61" s="43" t="s">
        <v>369</v>
      </c>
      <c r="E61" s="43" t="s">
        <v>493</v>
      </c>
      <c r="G61"/>
      <c r="H61"/>
      <c r="I61"/>
      <c r="J61"/>
      <c r="K61"/>
      <c r="L61"/>
      <c r="M61"/>
    </row>
    <row r="62" spans="1:13" ht="14" customHeight="1">
      <c r="A62" s="42">
        <v>6</v>
      </c>
      <c r="B62" s="43" t="s">
        <v>834</v>
      </c>
      <c r="C62" s="43">
        <v>2</v>
      </c>
      <c r="D62" s="43" t="s">
        <v>369</v>
      </c>
      <c r="E62" s="43" t="s">
        <v>494</v>
      </c>
      <c r="G62"/>
      <c r="H62"/>
      <c r="I62"/>
      <c r="J62"/>
      <c r="K62"/>
      <c r="L62"/>
      <c r="M62"/>
    </row>
    <row r="63" spans="1:13" ht="14" customHeight="1">
      <c r="A63" s="42">
        <v>6</v>
      </c>
      <c r="B63" s="43" t="s">
        <v>834</v>
      </c>
      <c r="C63" s="43">
        <v>3</v>
      </c>
      <c r="D63" s="43" t="s">
        <v>369</v>
      </c>
      <c r="E63" s="43" t="s">
        <v>500</v>
      </c>
      <c r="G63"/>
      <c r="H63"/>
      <c r="I63"/>
      <c r="J63"/>
      <c r="K63"/>
      <c r="L63"/>
      <c r="M63"/>
    </row>
    <row r="64" spans="1:13" ht="14" customHeight="1">
      <c r="A64" s="42">
        <v>7</v>
      </c>
      <c r="B64" s="43" t="s">
        <v>832</v>
      </c>
      <c r="C64" s="43">
        <v>1</v>
      </c>
      <c r="D64" s="43" t="s">
        <v>369</v>
      </c>
      <c r="E64" s="43" t="s">
        <v>844</v>
      </c>
      <c r="G64"/>
      <c r="H64"/>
      <c r="I64"/>
      <c r="J64"/>
      <c r="K64"/>
      <c r="L64"/>
      <c r="M64"/>
    </row>
    <row r="65" spans="1:13" ht="14" customHeight="1">
      <c r="A65" s="42">
        <v>7</v>
      </c>
      <c r="B65" s="43" t="s">
        <v>832</v>
      </c>
      <c r="C65" s="43">
        <v>2</v>
      </c>
      <c r="D65" s="43" t="s">
        <v>369</v>
      </c>
      <c r="E65" s="43" t="s">
        <v>411</v>
      </c>
      <c r="G65"/>
      <c r="H65"/>
      <c r="I65"/>
      <c r="J65"/>
      <c r="K65"/>
      <c r="L65"/>
      <c r="M65"/>
    </row>
    <row r="66" spans="1:13" ht="14" customHeight="1">
      <c r="A66" s="42">
        <v>7</v>
      </c>
      <c r="B66" s="43" t="s">
        <v>832</v>
      </c>
      <c r="C66" s="43">
        <v>3</v>
      </c>
      <c r="D66" s="43" t="s">
        <v>369</v>
      </c>
      <c r="E66" s="43" t="s">
        <v>512</v>
      </c>
      <c r="G66"/>
      <c r="H66"/>
      <c r="I66"/>
      <c r="J66"/>
      <c r="K66"/>
      <c r="L66"/>
      <c r="M66"/>
    </row>
    <row r="67" spans="1:13" ht="14" customHeight="1">
      <c r="A67" s="42">
        <v>7</v>
      </c>
      <c r="B67" s="43" t="s">
        <v>833</v>
      </c>
      <c r="C67" s="43">
        <v>1</v>
      </c>
      <c r="D67" s="43" t="s">
        <v>369</v>
      </c>
      <c r="E67" s="43" t="s">
        <v>40</v>
      </c>
      <c r="G67"/>
      <c r="H67"/>
      <c r="I67"/>
      <c r="J67"/>
      <c r="K67"/>
      <c r="L67"/>
      <c r="M67"/>
    </row>
    <row r="68" spans="1:13" ht="14" customHeight="1">
      <c r="A68" s="42">
        <v>7</v>
      </c>
      <c r="B68" s="43" t="s">
        <v>833</v>
      </c>
      <c r="C68" s="43">
        <v>2</v>
      </c>
      <c r="D68" s="43" t="s">
        <v>369</v>
      </c>
      <c r="E68" s="43" t="s">
        <v>612</v>
      </c>
      <c r="G68"/>
      <c r="H68"/>
      <c r="I68"/>
      <c r="J68"/>
      <c r="K68"/>
      <c r="L68"/>
      <c r="M68"/>
    </row>
    <row r="69" spans="1:13" ht="14" customHeight="1">
      <c r="A69" s="42">
        <v>7</v>
      </c>
      <c r="B69" s="43" t="s">
        <v>833</v>
      </c>
      <c r="C69" s="43">
        <v>3</v>
      </c>
      <c r="D69" s="43" t="s">
        <v>369</v>
      </c>
      <c r="E69" s="43" t="s">
        <v>896</v>
      </c>
      <c r="G69"/>
      <c r="H69"/>
      <c r="I69"/>
      <c r="J69"/>
      <c r="K69"/>
      <c r="L69"/>
      <c r="M69"/>
    </row>
    <row r="70" spans="1:13" ht="14" customHeight="1">
      <c r="A70" s="42">
        <v>7</v>
      </c>
      <c r="B70" s="43" t="s">
        <v>834</v>
      </c>
      <c r="C70" s="43">
        <v>1</v>
      </c>
      <c r="D70" s="43" t="s">
        <v>369</v>
      </c>
      <c r="E70" s="43" t="s">
        <v>33</v>
      </c>
      <c r="G70"/>
      <c r="H70"/>
      <c r="I70"/>
      <c r="J70"/>
      <c r="K70"/>
      <c r="L70"/>
      <c r="M70"/>
    </row>
    <row r="71" spans="1:13" ht="14" customHeight="1">
      <c r="A71" s="42">
        <v>7</v>
      </c>
      <c r="B71" s="43" t="s">
        <v>834</v>
      </c>
      <c r="C71" s="43">
        <v>2</v>
      </c>
      <c r="D71" s="43" t="s">
        <v>369</v>
      </c>
      <c r="E71" s="43" t="s">
        <v>26</v>
      </c>
      <c r="G71"/>
      <c r="H71"/>
      <c r="I71"/>
      <c r="J71"/>
      <c r="K71"/>
      <c r="L71"/>
      <c r="M71"/>
    </row>
    <row r="72" spans="1:13" ht="14" customHeight="1">
      <c r="A72" s="42">
        <v>7</v>
      </c>
      <c r="B72" s="43" t="s">
        <v>834</v>
      </c>
      <c r="C72" s="43">
        <v>3</v>
      </c>
      <c r="D72" s="43" t="s">
        <v>369</v>
      </c>
      <c r="E72" s="43" t="s">
        <v>16</v>
      </c>
      <c r="G72"/>
      <c r="H72"/>
      <c r="I72"/>
      <c r="J72"/>
      <c r="K72"/>
      <c r="L72"/>
      <c r="M72"/>
    </row>
    <row r="73" spans="1:13" ht="14" customHeight="1">
      <c r="A73" s="42">
        <v>7</v>
      </c>
      <c r="B73" s="43" t="s">
        <v>834</v>
      </c>
      <c r="C73" s="43">
        <v>4</v>
      </c>
      <c r="D73" s="43" t="s">
        <v>369</v>
      </c>
      <c r="E73" s="43" t="s">
        <v>495</v>
      </c>
      <c r="G73"/>
      <c r="H73"/>
      <c r="I73"/>
      <c r="J73"/>
      <c r="K73"/>
      <c r="L73"/>
      <c r="M73"/>
    </row>
    <row r="74" spans="1:13" ht="14" customHeight="1">
      <c r="A74" s="42">
        <v>8</v>
      </c>
      <c r="B74" s="43" t="s">
        <v>832</v>
      </c>
      <c r="C74" s="43">
        <v>1</v>
      </c>
      <c r="D74" s="43" t="s">
        <v>369</v>
      </c>
      <c r="E74" s="43" t="s">
        <v>22</v>
      </c>
      <c r="G74"/>
      <c r="H74"/>
      <c r="I74"/>
      <c r="J74"/>
      <c r="K74"/>
      <c r="L74"/>
      <c r="M74"/>
    </row>
    <row r="75" spans="1:13" ht="14" customHeight="1">
      <c r="A75" s="42">
        <v>8</v>
      </c>
      <c r="B75" s="43" t="s">
        <v>832</v>
      </c>
      <c r="C75" s="43">
        <v>2</v>
      </c>
      <c r="D75" s="43" t="s">
        <v>369</v>
      </c>
      <c r="E75" s="43" t="s">
        <v>516</v>
      </c>
      <c r="G75"/>
      <c r="H75"/>
      <c r="I75"/>
      <c r="J75"/>
      <c r="K75"/>
      <c r="L75"/>
      <c r="M75"/>
    </row>
    <row r="76" spans="1:13" ht="14" customHeight="1">
      <c r="A76" s="42">
        <v>8</v>
      </c>
      <c r="B76" s="43" t="s">
        <v>832</v>
      </c>
      <c r="C76" s="43">
        <v>3</v>
      </c>
      <c r="D76" s="43" t="s">
        <v>369</v>
      </c>
      <c r="E76" s="43" t="s">
        <v>885</v>
      </c>
      <c r="G76"/>
      <c r="H76"/>
      <c r="I76"/>
      <c r="J76"/>
      <c r="K76"/>
      <c r="L76"/>
      <c r="M76"/>
    </row>
    <row r="77" spans="1:13" ht="14" customHeight="1">
      <c r="A77" s="42">
        <v>8</v>
      </c>
      <c r="B77" s="43" t="s">
        <v>833</v>
      </c>
      <c r="C77" s="43">
        <v>1</v>
      </c>
      <c r="D77" s="43" t="s">
        <v>369</v>
      </c>
      <c r="E77" s="43" t="s">
        <v>12</v>
      </c>
      <c r="G77"/>
      <c r="H77"/>
      <c r="I77"/>
      <c r="J77"/>
      <c r="K77"/>
      <c r="L77"/>
      <c r="M77"/>
    </row>
    <row r="78" spans="1:13" ht="14" customHeight="1">
      <c r="A78" s="42">
        <v>8</v>
      </c>
      <c r="B78" s="43" t="s">
        <v>833</v>
      </c>
      <c r="C78" s="43">
        <v>2</v>
      </c>
      <c r="D78" s="43" t="s">
        <v>369</v>
      </c>
      <c r="E78" s="43" t="s">
        <v>10</v>
      </c>
      <c r="G78"/>
      <c r="H78"/>
      <c r="I78"/>
      <c r="J78"/>
      <c r="K78"/>
      <c r="L78"/>
      <c r="M78"/>
    </row>
    <row r="79" spans="1:13" ht="14" customHeight="1">
      <c r="A79" s="42">
        <v>8</v>
      </c>
      <c r="B79" s="43" t="s">
        <v>833</v>
      </c>
      <c r="C79" s="43">
        <v>3</v>
      </c>
      <c r="D79" s="43" t="s">
        <v>369</v>
      </c>
      <c r="E79" s="43" t="s">
        <v>374</v>
      </c>
      <c r="G79"/>
      <c r="H79"/>
      <c r="I79"/>
      <c r="J79"/>
      <c r="K79"/>
      <c r="L79"/>
      <c r="M79"/>
    </row>
    <row r="80" spans="1:13" ht="14" customHeight="1">
      <c r="A80" s="42">
        <v>8</v>
      </c>
      <c r="B80" s="43" t="s">
        <v>833</v>
      </c>
      <c r="C80" s="43">
        <v>4</v>
      </c>
      <c r="D80" s="43" t="s">
        <v>369</v>
      </c>
      <c r="E80" s="43" t="s">
        <v>819</v>
      </c>
      <c r="G80"/>
      <c r="H80"/>
      <c r="I80"/>
      <c r="J80"/>
      <c r="K80"/>
      <c r="L80"/>
      <c r="M80"/>
    </row>
    <row r="81" spans="1:13" ht="14" customHeight="1">
      <c r="A81" s="42">
        <v>8</v>
      </c>
      <c r="B81" s="43" t="s">
        <v>834</v>
      </c>
      <c r="C81" s="43">
        <v>1</v>
      </c>
      <c r="D81" s="43" t="s">
        <v>369</v>
      </c>
      <c r="E81" s="43" t="s">
        <v>846</v>
      </c>
      <c r="G81"/>
      <c r="H81"/>
      <c r="I81"/>
      <c r="J81"/>
      <c r="K81"/>
      <c r="L81"/>
      <c r="M81"/>
    </row>
    <row r="82" spans="1:13" ht="14" customHeight="1">
      <c r="A82" s="42">
        <v>8</v>
      </c>
      <c r="B82" s="43" t="s">
        <v>834</v>
      </c>
      <c r="C82" s="43">
        <v>2</v>
      </c>
      <c r="D82" s="43" t="s">
        <v>369</v>
      </c>
      <c r="E82" s="43" t="s">
        <v>413</v>
      </c>
      <c r="G82"/>
      <c r="H82"/>
      <c r="I82"/>
      <c r="J82"/>
      <c r="K82"/>
      <c r="L82"/>
      <c r="M82"/>
    </row>
    <row r="83" spans="1:13" ht="14" customHeight="1">
      <c r="A83" s="42">
        <v>8</v>
      </c>
      <c r="B83" s="43" t="s">
        <v>834</v>
      </c>
      <c r="C83" s="43">
        <v>3</v>
      </c>
      <c r="D83" s="43" t="s">
        <v>369</v>
      </c>
      <c r="E83" s="43" t="s">
        <v>897</v>
      </c>
      <c r="G83"/>
      <c r="H83"/>
      <c r="I83"/>
      <c r="J83"/>
      <c r="K83"/>
      <c r="L83"/>
      <c r="M83"/>
    </row>
    <row r="84" spans="1:13" ht="14" customHeight="1">
      <c r="A84" s="42">
        <v>9</v>
      </c>
      <c r="B84" s="43" t="s">
        <v>832</v>
      </c>
      <c r="C84" s="43">
        <v>1</v>
      </c>
      <c r="D84" s="43" t="s">
        <v>369</v>
      </c>
      <c r="E84" s="43" t="s">
        <v>847</v>
      </c>
      <c r="G84"/>
      <c r="H84"/>
      <c r="I84"/>
      <c r="J84"/>
      <c r="K84"/>
      <c r="L84"/>
      <c r="M84"/>
    </row>
    <row r="85" spans="1:13" ht="14" customHeight="1">
      <c r="A85" s="42">
        <v>9</v>
      </c>
      <c r="B85" s="43" t="s">
        <v>832</v>
      </c>
      <c r="C85" s="43">
        <v>2</v>
      </c>
      <c r="D85" s="43" t="s">
        <v>369</v>
      </c>
      <c r="E85" s="43" t="s">
        <v>19</v>
      </c>
      <c r="G85"/>
      <c r="H85"/>
      <c r="I85"/>
      <c r="J85"/>
      <c r="K85"/>
      <c r="L85"/>
      <c r="M85"/>
    </row>
    <row r="86" spans="1:13" ht="14" customHeight="1">
      <c r="A86" s="42">
        <v>9</v>
      </c>
      <c r="B86" s="43" t="s">
        <v>832</v>
      </c>
      <c r="C86" s="43">
        <v>3</v>
      </c>
      <c r="D86" s="43" t="s">
        <v>369</v>
      </c>
      <c r="E86" s="43" t="s">
        <v>380</v>
      </c>
      <c r="G86"/>
      <c r="H86"/>
      <c r="I86"/>
      <c r="J86"/>
      <c r="K86"/>
      <c r="L86"/>
      <c r="M86"/>
    </row>
    <row r="87" spans="1:13" ht="14" customHeight="1">
      <c r="A87" s="42">
        <v>9</v>
      </c>
      <c r="B87" s="43" t="s">
        <v>832</v>
      </c>
      <c r="C87" s="43">
        <v>4</v>
      </c>
      <c r="D87" s="43" t="s">
        <v>369</v>
      </c>
      <c r="E87" s="43" t="s">
        <v>418</v>
      </c>
      <c r="G87"/>
      <c r="H87"/>
      <c r="I87"/>
      <c r="J87"/>
      <c r="K87"/>
      <c r="L87"/>
      <c r="M87"/>
    </row>
    <row r="88" spans="1:13" ht="14" customHeight="1">
      <c r="A88" s="42">
        <v>9</v>
      </c>
      <c r="B88" s="43" t="s">
        <v>833</v>
      </c>
      <c r="C88" s="43">
        <v>1</v>
      </c>
      <c r="D88" s="43" t="s">
        <v>369</v>
      </c>
      <c r="E88" s="43" t="s">
        <v>519</v>
      </c>
      <c r="G88"/>
      <c r="H88"/>
      <c r="I88"/>
      <c r="J88"/>
      <c r="K88"/>
      <c r="L88"/>
      <c r="M88"/>
    </row>
    <row r="89" spans="1:13" ht="14" customHeight="1">
      <c r="A89" s="42">
        <v>9</v>
      </c>
      <c r="B89" s="43" t="s">
        <v>833</v>
      </c>
      <c r="C89" s="43">
        <v>2</v>
      </c>
      <c r="D89" s="43" t="s">
        <v>369</v>
      </c>
      <c r="E89" s="43" t="s">
        <v>877</v>
      </c>
      <c r="G89"/>
      <c r="H89"/>
      <c r="I89"/>
      <c r="J89"/>
      <c r="K89"/>
      <c r="L89"/>
      <c r="M89"/>
    </row>
    <row r="90" spans="1:13" ht="14" customHeight="1">
      <c r="A90" s="42">
        <v>9</v>
      </c>
      <c r="B90" s="43" t="s">
        <v>833</v>
      </c>
      <c r="C90" s="43">
        <v>3</v>
      </c>
      <c r="D90" s="43" t="s">
        <v>369</v>
      </c>
      <c r="E90" s="43" t="s">
        <v>886</v>
      </c>
      <c r="G90"/>
      <c r="H90"/>
      <c r="I90"/>
      <c r="J90"/>
      <c r="K90"/>
      <c r="L90"/>
      <c r="M90"/>
    </row>
    <row r="91" spans="1:13" ht="14" customHeight="1">
      <c r="A91" s="42">
        <v>9</v>
      </c>
      <c r="B91" s="43" t="s">
        <v>834</v>
      </c>
      <c r="C91" s="43">
        <v>1</v>
      </c>
      <c r="D91" s="43" t="s">
        <v>369</v>
      </c>
      <c r="E91" s="43" t="s">
        <v>7</v>
      </c>
      <c r="G91"/>
      <c r="H91"/>
      <c r="I91"/>
      <c r="J91"/>
      <c r="K91"/>
      <c r="L91"/>
      <c r="M91"/>
    </row>
    <row r="92" spans="1:13" ht="14" customHeight="1">
      <c r="A92" s="42">
        <v>9</v>
      </c>
      <c r="B92" s="43" t="s">
        <v>834</v>
      </c>
      <c r="C92" s="43">
        <v>2</v>
      </c>
      <c r="D92" s="43" t="s">
        <v>369</v>
      </c>
      <c r="E92" s="43" t="s">
        <v>381</v>
      </c>
      <c r="G92"/>
      <c r="H92"/>
      <c r="I92"/>
      <c r="J92"/>
      <c r="K92"/>
      <c r="L92"/>
      <c r="M92"/>
    </row>
    <row r="93" spans="1:13" ht="14" customHeight="1">
      <c r="A93" s="42">
        <v>9</v>
      </c>
      <c r="B93" s="43" t="s">
        <v>834</v>
      </c>
      <c r="C93" s="43">
        <v>3</v>
      </c>
      <c r="D93" s="43" t="s">
        <v>369</v>
      </c>
      <c r="E93" s="43" t="s">
        <v>898</v>
      </c>
      <c r="G93"/>
      <c r="H93"/>
      <c r="I93"/>
      <c r="J93"/>
      <c r="K93"/>
      <c r="L93"/>
      <c r="M93"/>
    </row>
    <row r="94" spans="1:13" ht="14" customHeight="1">
      <c r="A94" s="42">
        <v>10</v>
      </c>
      <c r="B94" s="43" t="s">
        <v>832</v>
      </c>
      <c r="C94" s="43">
        <v>1</v>
      </c>
      <c r="D94" s="43" t="s">
        <v>369</v>
      </c>
      <c r="E94" s="43" t="s">
        <v>867</v>
      </c>
      <c r="G94"/>
      <c r="H94"/>
      <c r="I94"/>
      <c r="J94"/>
      <c r="K94"/>
      <c r="L94"/>
      <c r="M94"/>
    </row>
    <row r="95" spans="1:13" ht="14" customHeight="1">
      <c r="A95" s="42">
        <v>10</v>
      </c>
      <c r="B95" s="43" t="s">
        <v>832</v>
      </c>
      <c r="C95" s="43">
        <v>2</v>
      </c>
      <c r="D95" s="43" t="s">
        <v>369</v>
      </c>
      <c r="E95" s="43" t="s">
        <v>878</v>
      </c>
      <c r="G95"/>
      <c r="H95"/>
      <c r="I95"/>
      <c r="J95"/>
      <c r="K95"/>
      <c r="L95"/>
      <c r="M95"/>
    </row>
    <row r="96" spans="1:13" ht="14" customHeight="1">
      <c r="A96" s="42">
        <v>10</v>
      </c>
      <c r="B96" s="43" t="s">
        <v>832</v>
      </c>
      <c r="C96" s="43">
        <v>3</v>
      </c>
      <c r="D96" s="43" t="s">
        <v>369</v>
      </c>
      <c r="E96" s="43" t="s">
        <v>887</v>
      </c>
      <c r="G96"/>
      <c r="H96"/>
      <c r="I96"/>
      <c r="J96"/>
      <c r="K96"/>
      <c r="L96"/>
      <c r="M96"/>
    </row>
    <row r="97" spans="1:13" ht="14" customHeight="1">
      <c r="A97" s="42">
        <v>10</v>
      </c>
      <c r="B97" s="43" t="s">
        <v>833</v>
      </c>
      <c r="C97" s="43">
        <v>1</v>
      </c>
      <c r="D97" s="43" t="s">
        <v>369</v>
      </c>
      <c r="E97" s="43" t="s">
        <v>17</v>
      </c>
      <c r="G97"/>
      <c r="H97"/>
      <c r="I97"/>
      <c r="J97"/>
      <c r="K97"/>
      <c r="L97"/>
      <c r="M97"/>
    </row>
    <row r="98" spans="1:13" ht="14" customHeight="1">
      <c r="A98" s="42">
        <v>10</v>
      </c>
      <c r="B98" s="43" t="s">
        <v>833</v>
      </c>
      <c r="C98" s="43">
        <v>2</v>
      </c>
      <c r="D98" s="43" t="s">
        <v>369</v>
      </c>
      <c r="E98" s="43" t="s">
        <v>391</v>
      </c>
      <c r="G98"/>
      <c r="H98"/>
      <c r="I98"/>
      <c r="J98"/>
      <c r="K98"/>
      <c r="L98"/>
      <c r="M98"/>
    </row>
    <row r="99" spans="1:13" ht="14" customHeight="1">
      <c r="A99" s="42">
        <v>10</v>
      </c>
      <c r="B99" s="43" t="s">
        <v>833</v>
      </c>
      <c r="C99" s="43">
        <v>3</v>
      </c>
      <c r="D99" s="43" t="s">
        <v>369</v>
      </c>
      <c r="E99" s="43" t="s">
        <v>899</v>
      </c>
      <c r="G99"/>
      <c r="H99"/>
      <c r="I99"/>
      <c r="J99"/>
      <c r="K99"/>
      <c r="L99"/>
      <c r="M99"/>
    </row>
    <row r="100" spans="1:13" ht="14" customHeight="1">
      <c r="A100" s="42">
        <v>10</v>
      </c>
      <c r="B100" s="43" t="s">
        <v>834</v>
      </c>
      <c r="C100" s="43">
        <v>1</v>
      </c>
      <c r="D100" s="43" t="s">
        <v>369</v>
      </c>
      <c r="E100" s="43" t="s">
        <v>848</v>
      </c>
      <c r="G100"/>
      <c r="H100"/>
      <c r="I100"/>
      <c r="J100"/>
      <c r="K100"/>
      <c r="L100"/>
      <c r="M100"/>
    </row>
    <row r="101" spans="1:13" ht="14" customHeight="1">
      <c r="A101" s="42">
        <v>10</v>
      </c>
      <c r="B101" s="43" t="s">
        <v>834</v>
      </c>
      <c r="C101" s="43">
        <v>2</v>
      </c>
      <c r="D101" s="43" t="s">
        <v>369</v>
      </c>
      <c r="E101" s="43" t="s">
        <v>392</v>
      </c>
      <c r="G101"/>
      <c r="H101"/>
      <c r="I101"/>
      <c r="J101"/>
      <c r="K101"/>
      <c r="L101"/>
      <c r="M101"/>
    </row>
    <row r="102" spans="1:13" ht="14" customHeight="1">
      <c r="A102" s="42">
        <v>10</v>
      </c>
      <c r="B102" s="43" t="s">
        <v>834</v>
      </c>
      <c r="C102" s="43">
        <v>3</v>
      </c>
      <c r="D102" s="43" t="s">
        <v>369</v>
      </c>
      <c r="E102" s="43" t="s">
        <v>393</v>
      </c>
      <c r="G102"/>
      <c r="H102"/>
      <c r="I102"/>
      <c r="J102"/>
      <c r="K102"/>
      <c r="L102"/>
      <c r="M102"/>
    </row>
    <row r="103" spans="1:13" ht="14" customHeight="1">
      <c r="A103" s="42">
        <v>10</v>
      </c>
      <c r="B103" s="43" t="s">
        <v>834</v>
      </c>
      <c r="C103" s="43">
        <v>4</v>
      </c>
      <c r="D103" s="43" t="s">
        <v>369</v>
      </c>
      <c r="E103" s="43" t="s">
        <v>421</v>
      </c>
      <c r="G103"/>
      <c r="H103"/>
      <c r="I103"/>
      <c r="J103"/>
      <c r="K103"/>
      <c r="L103"/>
      <c r="M103"/>
    </row>
    <row r="104" spans="1:13" ht="14" customHeight="1">
      <c r="A104" s="42">
        <v>11</v>
      </c>
      <c r="B104" s="43" t="s">
        <v>832</v>
      </c>
      <c r="C104" s="43">
        <v>1</v>
      </c>
      <c r="D104" s="43" t="s">
        <v>369</v>
      </c>
      <c r="E104" s="43" t="s">
        <v>879</v>
      </c>
      <c r="G104"/>
      <c r="H104"/>
      <c r="I104"/>
      <c r="J104"/>
      <c r="K104"/>
      <c r="L104"/>
      <c r="M104"/>
    </row>
    <row r="105" spans="1:13" ht="14" customHeight="1">
      <c r="A105" s="42">
        <v>11</v>
      </c>
      <c r="B105" s="43" t="s">
        <v>832</v>
      </c>
      <c r="C105" s="43">
        <v>2</v>
      </c>
      <c r="D105" s="43" t="s">
        <v>369</v>
      </c>
      <c r="E105" s="43" t="s">
        <v>900</v>
      </c>
      <c r="G105"/>
      <c r="H105"/>
      <c r="I105"/>
      <c r="J105"/>
      <c r="K105"/>
      <c r="L105"/>
      <c r="M105"/>
    </row>
    <row r="106" spans="1:13" ht="14" customHeight="1">
      <c r="A106" s="42">
        <v>11</v>
      </c>
      <c r="B106" s="43" t="s">
        <v>833</v>
      </c>
      <c r="C106" s="43">
        <v>1</v>
      </c>
      <c r="D106" s="43" t="s">
        <v>369</v>
      </c>
      <c r="E106" s="43" t="s">
        <v>62</v>
      </c>
      <c r="G106"/>
      <c r="H106"/>
      <c r="I106"/>
      <c r="J106"/>
      <c r="K106"/>
      <c r="L106"/>
      <c r="M106"/>
    </row>
    <row r="107" spans="1:13" ht="14" customHeight="1">
      <c r="A107" s="42">
        <v>11</v>
      </c>
      <c r="B107" s="43" t="s">
        <v>833</v>
      </c>
      <c r="C107" s="43">
        <v>2</v>
      </c>
      <c r="D107" s="43" t="s">
        <v>369</v>
      </c>
      <c r="E107" s="43" t="s">
        <v>400</v>
      </c>
      <c r="G107"/>
      <c r="H107"/>
      <c r="I107"/>
      <c r="J107"/>
      <c r="K107"/>
      <c r="L107"/>
      <c r="M107"/>
    </row>
    <row r="108" spans="1:13" ht="14" customHeight="1">
      <c r="A108" s="42">
        <v>11</v>
      </c>
      <c r="B108" s="43" t="s">
        <v>833</v>
      </c>
      <c r="C108" s="43">
        <v>3</v>
      </c>
      <c r="D108" s="43" t="s">
        <v>369</v>
      </c>
      <c r="E108" s="43" t="s">
        <v>401</v>
      </c>
      <c r="G108"/>
      <c r="H108"/>
      <c r="I108"/>
      <c r="J108"/>
      <c r="K108"/>
      <c r="L108"/>
      <c r="M108"/>
    </row>
    <row r="109" spans="1:13" ht="14" customHeight="1">
      <c r="A109" s="42">
        <v>11</v>
      </c>
      <c r="B109" s="43" t="s">
        <v>833</v>
      </c>
      <c r="C109" s="43">
        <v>4</v>
      </c>
      <c r="D109" s="43" t="s">
        <v>369</v>
      </c>
      <c r="E109" s="43" t="s">
        <v>423</v>
      </c>
      <c r="G109"/>
      <c r="H109"/>
      <c r="I109"/>
      <c r="J109"/>
      <c r="K109"/>
      <c r="L109"/>
      <c r="M109"/>
    </row>
    <row r="110" spans="1:13" ht="14" customHeight="1">
      <c r="A110" s="42">
        <v>11</v>
      </c>
      <c r="B110" s="43" t="s">
        <v>834</v>
      </c>
      <c r="C110" s="43">
        <v>1</v>
      </c>
      <c r="D110" s="43" t="s">
        <v>369</v>
      </c>
      <c r="E110" s="43" t="s">
        <v>422</v>
      </c>
      <c r="G110"/>
      <c r="H110"/>
      <c r="I110"/>
      <c r="J110"/>
      <c r="K110"/>
      <c r="L110"/>
      <c r="M110"/>
    </row>
    <row r="111" spans="1:13" ht="14" customHeight="1">
      <c r="A111" s="42">
        <v>11</v>
      </c>
      <c r="B111" s="43" t="s">
        <v>834</v>
      </c>
      <c r="C111" s="43">
        <v>2</v>
      </c>
      <c r="D111" s="43" t="s">
        <v>369</v>
      </c>
      <c r="E111" s="43" t="s">
        <v>849</v>
      </c>
      <c r="G111"/>
      <c r="H111"/>
      <c r="I111"/>
      <c r="J111"/>
      <c r="K111"/>
      <c r="L111"/>
      <c r="M111"/>
    </row>
    <row r="112" spans="1:13" ht="14" customHeight="1">
      <c r="A112" s="42">
        <v>11</v>
      </c>
      <c r="B112" s="43" t="s">
        <v>834</v>
      </c>
      <c r="C112" s="43">
        <v>3</v>
      </c>
      <c r="D112" s="43" t="s">
        <v>369</v>
      </c>
      <c r="E112" s="43" t="s">
        <v>868</v>
      </c>
      <c r="G112"/>
      <c r="H112"/>
      <c r="I112"/>
      <c r="J112"/>
      <c r="K112"/>
      <c r="L112"/>
      <c r="M112"/>
    </row>
    <row r="113" spans="1:13" ht="14" customHeight="1">
      <c r="A113" s="42">
        <v>11</v>
      </c>
      <c r="B113" s="43" t="s">
        <v>834</v>
      </c>
      <c r="C113" s="43">
        <v>4</v>
      </c>
      <c r="D113" s="43" t="s">
        <v>369</v>
      </c>
      <c r="E113" s="43" t="s">
        <v>888</v>
      </c>
      <c r="G113"/>
      <c r="H113"/>
      <c r="I113"/>
      <c r="J113"/>
      <c r="K113"/>
      <c r="L113"/>
      <c r="M113"/>
    </row>
    <row r="114" spans="1:13" ht="14" customHeight="1">
      <c r="A114" s="42">
        <v>12</v>
      </c>
      <c r="B114" s="43" t="s">
        <v>832</v>
      </c>
      <c r="C114" s="43">
        <v>1</v>
      </c>
      <c r="D114" s="43" t="s">
        <v>369</v>
      </c>
      <c r="E114" s="43" t="s">
        <v>409</v>
      </c>
      <c r="G114"/>
      <c r="H114"/>
      <c r="I114"/>
      <c r="J114"/>
      <c r="K114"/>
      <c r="L114"/>
      <c r="M114"/>
    </row>
    <row r="115" spans="1:13" ht="14" customHeight="1">
      <c r="A115" s="42">
        <v>12</v>
      </c>
      <c r="B115" s="43" t="s">
        <v>832</v>
      </c>
      <c r="C115" s="43">
        <v>2</v>
      </c>
      <c r="D115" s="43" t="s">
        <v>369</v>
      </c>
      <c r="E115" s="43" t="s">
        <v>424</v>
      </c>
      <c r="G115"/>
      <c r="H115"/>
      <c r="I115"/>
      <c r="J115"/>
      <c r="K115"/>
      <c r="L115"/>
      <c r="M115"/>
    </row>
    <row r="116" spans="1:13" ht="14" customHeight="1">
      <c r="A116" s="42">
        <v>12</v>
      </c>
      <c r="B116" s="43" t="s">
        <v>832</v>
      </c>
      <c r="C116" s="43">
        <v>3</v>
      </c>
      <c r="D116" s="43" t="s">
        <v>369</v>
      </c>
      <c r="E116" s="43" t="s">
        <v>889</v>
      </c>
      <c r="G116"/>
      <c r="H116"/>
      <c r="I116"/>
      <c r="J116"/>
      <c r="K116"/>
      <c r="L116"/>
      <c r="M116"/>
    </row>
    <row r="117" spans="1:13" ht="14" customHeight="1">
      <c r="A117" s="42">
        <v>12</v>
      </c>
      <c r="B117" s="43" t="s">
        <v>833</v>
      </c>
      <c r="C117" s="43">
        <v>1</v>
      </c>
      <c r="D117" s="43" t="s">
        <v>369</v>
      </c>
      <c r="E117" s="43" t="s">
        <v>821</v>
      </c>
      <c r="G117"/>
      <c r="H117"/>
      <c r="I117"/>
      <c r="J117"/>
      <c r="K117"/>
      <c r="L117"/>
      <c r="M117"/>
    </row>
    <row r="118" spans="1:13" ht="14" customHeight="1">
      <c r="A118" s="42">
        <v>12</v>
      </c>
      <c r="B118" s="43" t="s">
        <v>833</v>
      </c>
      <c r="C118" s="43">
        <v>2</v>
      </c>
      <c r="D118" s="43" t="s">
        <v>369</v>
      </c>
      <c r="E118" s="43" t="s">
        <v>851</v>
      </c>
      <c r="G118"/>
      <c r="H118"/>
      <c r="I118"/>
      <c r="J118"/>
      <c r="K118"/>
      <c r="L118"/>
      <c r="M118"/>
    </row>
    <row r="119" spans="1:13" ht="14" customHeight="1">
      <c r="A119" s="42">
        <v>12</v>
      </c>
      <c r="B119" s="43" t="s">
        <v>833</v>
      </c>
      <c r="C119" s="43">
        <v>3</v>
      </c>
      <c r="D119" s="43" t="s">
        <v>369</v>
      </c>
      <c r="E119" s="43" t="s">
        <v>869</v>
      </c>
      <c r="G119"/>
      <c r="H119"/>
      <c r="I119"/>
      <c r="J119"/>
      <c r="K119"/>
      <c r="L119"/>
      <c r="M119"/>
    </row>
    <row r="120" spans="1:13" ht="14" customHeight="1">
      <c r="A120" s="42">
        <v>12</v>
      </c>
      <c r="B120" s="43" t="s">
        <v>834</v>
      </c>
      <c r="C120" s="43">
        <v>1</v>
      </c>
      <c r="D120" s="43" t="s">
        <v>369</v>
      </c>
      <c r="E120" s="43" t="s">
        <v>54</v>
      </c>
      <c r="G120"/>
      <c r="H120"/>
      <c r="I120"/>
      <c r="J120"/>
      <c r="K120"/>
      <c r="L120"/>
      <c r="M120"/>
    </row>
    <row r="121" spans="1:13" ht="14" customHeight="1">
      <c r="A121" s="42">
        <v>12</v>
      </c>
      <c r="B121" s="43" t="s">
        <v>834</v>
      </c>
      <c r="C121" s="43">
        <v>2</v>
      </c>
      <c r="D121" s="43" t="s">
        <v>369</v>
      </c>
      <c r="E121" s="43" t="s">
        <v>425</v>
      </c>
      <c r="G121"/>
      <c r="H121"/>
      <c r="I121"/>
      <c r="J121"/>
      <c r="K121"/>
      <c r="L121"/>
      <c r="M121"/>
    </row>
    <row r="122" spans="1:13" ht="14" customHeight="1">
      <c r="A122" s="42">
        <v>12</v>
      </c>
      <c r="B122" s="43" t="s">
        <v>834</v>
      </c>
      <c r="C122" s="43">
        <v>3</v>
      </c>
      <c r="D122" s="43" t="s">
        <v>369</v>
      </c>
      <c r="E122" s="43" t="s">
        <v>850</v>
      </c>
      <c r="G122"/>
      <c r="H122"/>
      <c r="I122"/>
      <c r="J122"/>
      <c r="K122"/>
      <c r="L122"/>
      <c r="M122"/>
    </row>
    <row r="123" spans="1:13" ht="14" customHeight="1">
      <c r="A123" s="42">
        <v>12</v>
      </c>
      <c r="B123" s="43" t="s">
        <v>834</v>
      </c>
      <c r="C123" s="43">
        <v>4</v>
      </c>
      <c r="D123" s="43" t="s">
        <v>369</v>
      </c>
      <c r="E123" s="43" t="s">
        <v>880</v>
      </c>
      <c r="G123"/>
      <c r="H123"/>
      <c r="I123"/>
      <c r="J123"/>
      <c r="K123"/>
      <c r="L123"/>
      <c r="M123"/>
    </row>
    <row r="124" spans="1:13" ht="14" customHeight="1">
      <c r="A124" s="42">
        <v>13</v>
      </c>
      <c r="B124" s="43" t="s">
        <v>832</v>
      </c>
      <c r="C124" s="43">
        <v>1</v>
      </c>
      <c r="D124" s="43" t="s">
        <v>369</v>
      </c>
      <c r="E124" s="43" t="s">
        <v>853</v>
      </c>
      <c r="G124"/>
      <c r="H124"/>
      <c r="I124"/>
      <c r="J124"/>
      <c r="K124"/>
      <c r="L124"/>
      <c r="M124"/>
    </row>
    <row r="125" spans="1:13" ht="14" customHeight="1">
      <c r="A125" s="42">
        <v>13</v>
      </c>
      <c r="B125" s="43" t="s">
        <v>832</v>
      </c>
      <c r="C125" s="43">
        <v>2</v>
      </c>
      <c r="D125" s="43" t="s">
        <v>369</v>
      </c>
      <c r="E125" s="43" t="s">
        <v>855</v>
      </c>
      <c r="G125"/>
      <c r="H125"/>
      <c r="I125"/>
      <c r="J125"/>
      <c r="K125"/>
      <c r="L125"/>
      <c r="M125"/>
    </row>
    <row r="126" spans="1:13" ht="14" customHeight="1">
      <c r="A126" s="42">
        <v>13</v>
      </c>
      <c r="B126" s="43" t="s">
        <v>833</v>
      </c>
      <c r="C126" s="43">
        <v>1</v>
      </c>
      <c r="D126" s="43" t="s">
        <v>369</v>
      </c>
      <c r="E126" s="43" t="s">
        <v>43</v>
      </c>
      <c r="G126"/>
      <c r="H126"/>
      <c r="I126"/>
      <c r="J126"/>
      <c r="K126"/>
      <c r="L126"/>
      <c r="M126"/>
    </row>
    <row r="127" spans="1:13" ht="14" customHeight="1">
      <c r="A127" s="42">
        <v>13</v>
      </c>
      <c r="B127" s="43" t="s">
        <v>833</v>
      </c>
      <c r="C127" s="43">
        <v>2</v>
      </c>
      <c r="D127" s="43" t="s">
        <v>369</v>
      </c>
      <c r="E127" s="43" t="s">
        <v>426</v>
      </c>
      <c r="G127"/>
      <c r="H127"/>
      <c r="I127"/>
      <c r="J127"/>
      <c r="K127"/>
      <c r="L127"/>
      <c r="M127"/>
    </row>
    <row r="128" spans="1:13" ht="14" customHeight="1">
      <c r="A128" s="42">
        <v>13</v>
      </c>
      <c r="B128" s="43" t="s">
        <v>833</v>
      </c>
      <c r="C128" s="43">
        <v>3</v>
      </c>
      <c r="D128" s="43" t="s">
        <v>369</v>
      </c>
      <c r="E128" s="43" t="s">
        <v>427</v>
      </c>
      <c r="G128"/>
      <c r="H128"/>
      <c r="I128"/>
      <c r="J128"/>
      <c r="K128"/>
      <c r="L128"/>
      <c r="M128"/>
    </row>
    <row r="129" spans="1:13" ht="14" customHeight="1">
      <c r="A129" s="42">
        <v>13</v>
      </c>
      <c r="B129" s="43" t="s">
        <v>833</v>
      </c>
      <c r="C129" s="43">
        <v>4</v>
      </c>
      <c r="D129" s="43" t="s">
        <v>369</v>
      </c>
      <c r="E129" s="43" t="s">
        <v>852</v>
      </c>
      <c r="G129"/>
      <c r="H129"/>
      <c r="I129"/>
      <c r="J129"/>
      <c r="K129"/>
      <c r="L129"/>
      <c r="M129"/>
    </row>
    <row r="130" spans="1:13" ht="14" customHeight="1">
      <c r="A130" s="42">
        <v>13</v>
      </c>
      <c r="B130" s="43" t="s">
        <v>834</v>
      </c>
      <c r="C130" s="43">
        <v>1</v>
      </c>
      <c r="D130" s="43" t="s">
        <v>369</v>
      </c>
      <c r="E130" s="43" t="s">
        <v>428</v>
      </c>
      <c r="G130"/>
      <c r="H130"/>
      <c r="I130"/>
      <c r="J130"/>
      <c r="K130"/>
      <c r="L130"/>
      <c r="M130"/>
    </row>
    <row r="131" spans="1:13" ht="14" customHeight="1">
      <c r="A131" s="42">
        <v>13</v>
      </c>
      <c r="B131" s="43" t="s">
        <v>834</v>
      </c>
      <c r="C131" s="43">
        <v>2</v>
      </c>
      <c r="D131" s="43" t="s">
        <v>369</v>
      </c>
      <c r="E131" s="43" t="s">
        <v>854</v>
      </c>
      <c r="G131"/>
      <c r="H131"/>
      <c r="I131"/>
      <c r="J131"/>
      <c r="K131"/>
      <c r="L131"/>
      <c r="M131"/>
    </row>
    <row r="132" spans="1:13" ht="14" customHeight="1">
      <c r="A132" s="42">
        <v>13</v>
      </c>
      <c r="B132" s="43" t="s">
        <v>834</v>
      </c>
      <c r="C132" s="43">
        <v>3</v>
      </c>
      <c r="D132" s="43" t="s">
        <v>369</v>
      </c>
      <c r="E132" s="43" t="s">
        <v>870</v>
      </c>
      <c r="G132"/>
      <c r="H132"/>
      <c r="I132"/>
      <c r="J132"/>
      <c r="K132"/>
      <c r="L132"/>
      <c r="M132"/>
    </row>
    <row r="133" spans="1:13" ht="14" customHeight="1">
      <c r="A133" s="42">
        <v>13</v>
      </c>
      <c r="B133" s="43" t="s">
        <v>834</v>
      </c>
      <c r="C133" s="43">
        <v>4</v>
      </c>
      <c r="D133" s="43" t="s">
        <v>369</v>
      </c>
      <c r="E133" s="43" t="s">
        <v>154</v>
      </c>
      <c r="G133"/>
      <c r="H133"/>
      <c r="I133"/>
      <c r="J133"/>
      <c r="K133"/>
      <c r="L133"/>
      <c r="M133"/>
    </row>
    <row r="134" spans="1:13" ht="14" customHeight="1">
      <c r="A134" s="42">
        <v>14</v>
      </c>
      <c r="B134" s="43" t="s">
        <v>832</v>
      </c>
      <c r="C134" s="43">
        <v>1</v>
      </c>
      <c r="D134" s="43" t="s">
        <v>369</v>
      </c>
      <c r="E134" s="43" t="s">
        <v>433</v>
      </c>
      <c r="G134"/>
      <c r="H134"/>
      <c r="I134"/>
      <c r="J134"/>
      <c r="K134"/>
      <c r="L134"/>
      <c r="M134"/>
    </row>
    <row r="135" spans="1:13" ht="14" customHeight="1">
      <c r="A135" s="42">
        <v>14</v>
      </c>
      <c r="B135" s="43" t="s">
        <v>832</v>
      </c>
      <c r="C135" s="43">
        <v>2</v>
      </c>
      <c r="D135" s="43" t="s">
        <v>369</v>
      </c>
      <c r="E135" s="43" t="s">
        <v>434</v>
      </c>
      <c r="G135"/>
      <c r="H135"/>
      <c r="I135"/>
      <c r="J135"/>
      <c r="K135"/>
      <c r="L135"/>
      <c r="M135"/>
    </row>
    <row r="136" spans="1:13" ht="14" customHeight="1">
      <c r="A136" s="42">
        <v>14</v>
      </c>
      <c r="B136" s="43" t="s">
        <v>832</v>
      </c>
      <c r="C136" s="43">
        <v>3</v>
      </c>
      <c r="D136" s="43" t="s">
        <v>369</v>
      </c>
      <c r="E136" s="43" t="s">
        <v>857</v>
      </c>
      <c r="G136"/>
      <c r="H136"/>
      <c r="I136"/>
      <c r="J136"/>
      <c r="K136"/>
      <c r="L136"/>
      <c r="M136"/>
    </row>
    <row r="137" spans="1:13" ht="14" customHeight="1">
      <c r="A137" s="42">
        <v>14</v>
      </c>
      <c r="B137" s="43" t="s">
        <v>833</v>
      </c>
      <c r="C137" s="43">
        <v>1</v>
      </c>
      <c r="D137" s="43" t="s">
        <v>369</v>
      </c>
      <c r="E137" s="43" t="s">
        <v>858</v>
      </c>
      <c r="G137"/>
      <c r="H137"/>
      <c r="I137"/>
      <c r="J137"/>
      <c r="K137"/>
      <c r="L137"/>
      <c r="M137"/>
    </row>
    <row r="138" spans="1:13" ht="14" customHeight="1">
      <c r="A138" s="42">
        <v>14</v>
      </c>
      <c r="B138" s="43" t="s">
        <v>833</v>
      </c>
      <c r="C138" s="43">
        <v>2</v>
      </c>
      <c r="D138" s="43" t="s">
        <v>369</v>
      </c>
      <c r="E138" s="43" t="s">
        <v>859</v>
      </c>
      <c r="G138"/>
      <c r="H138"/>
      <c r="I138"/>
      <c r="J138"/>
      <c r="K138"/>
      <c r="L138"/>
      <c r="M138"/>
    </row>
    <row r="139" spans="1:13" ht="14" customHeight="1">
      <c r="A139" s="42">
        <v>14</v>
      </c>
      <c r="B139" s="43" t="s">
        <v>833</v>
      </c>
      <c r="C139" s="43">
        <v>3</v>
      </c>
      <c r="D139" s="43" t="s">
        <v>369</v>
      </c>
      <c r="E139" s="43" t="s">
        <v>155</v>
      </c>
      <c r="G139"/>
      <c r="H139"/>
      <c r="I139"/>
      <c r="J139"/>
      <c r="K139"/>
      <c r="L139"/>
      <c r="M139"/>
    </row>
    <row r="140" spans="1:13" ht="14" customHeight="1">
      <c r="A140" s="42">
        <v>14</v>
      </c>
      <c r="B140" s="43" t="s">
        <v>833</v>
      </c>
      <c r="C140" s="43">
        <v>4</v>
      </c>
      <c r="D140" s="43" t="s">
        <v>369</v>
      </c>
      <c r="E140" s="43" t="s">
        <v>145</v>
      </c>
      <c r="G140"/>
      <c r="H140"/>
      <c r="I140"/>
      <c r="J140"/>
      <c r="K140"/>
      <c r="L140"/>
      <c r="M140"/>
    </row>
    <row r="141" spans="1:13" ht="14" customHeight="1">
      <c r="A141" s="42">
        <v>14</v>
      </c>
      <c r="B141" s="43" t="s">
        <v>834</v>
      </c>
      <c r="C141" s="43">
        <v>1</v>
      </c>
      <c r="D141" s="43" t="s">
        <v>369</v>
      </c>
      <c r="E141" s="43" t="s">
        <v>36</v>
      </c>
      <c r="G141"/>
      <c r="H141"/>
      <c r="I141"/>
      <c r="J141"/>
      <c r="K141"/>
      <c r="L141"/>
      <c r="M141"/>
    </row>
    <row r="142" spans="1:13" ht="14" customHeight="1">
      <c r="A142" s="42">
        <v>14</v>
      </c>
      <c r="B142" s="43" t="s">
        <v>834</v>
      </c>
      <c r="C142" s="43">
        <v>2</v>
      </c>
      <c r="D142" s="43" t="s">
        <v>369</v>
      </c>
      <c r="E142" s="43" t="s">
        <v>432</v>
      </c>
      <c r="G142"/>
      <c r="H142"/>
      <c r="I142"/>
      <c r="J142"/>
      <c r="K142"/>
      <c r="L142"/>
      <c r="M142"/>
    </row>
    <row r="143" spans="1:13" ht="14" customHeight="1">
      <c r="A143" s="42">
        <v>14</v>
      </c>
      <c r="B143" s="43" t="s">
        <v>834</v>
      </c>
      <c r="C143" s="43">
        <v>3</v>
      </c>
      <c r="D143" s="43" t="s">
        <v>369</v>
      </c>
      <c r="E143" s="43" t="s">
        <v>856</v>
      </c>
      <c r="G143"/>
      <c r="H143"/>
      <c r="I143"/>
      <c r="J143"/>
      <c r="K143"/>
      <c r="L143"/>
      <c r="M143"/>
    </row>
    <row r="144" spans="1:13" ht="14" customHeight="1">
      <c r="A144" s="42">
        <v>15</v>
      </c>
      <c r="B144" s="43" t="s">
        <v>832</v>
      </c>
      <c r="C144" s="43">
        <v>1</v>
      </c>
      <c r="D144" s="43" t="s">
        <v>369</v>
      </c>
      <c r="E144" s="43" t="s">
        <v>29</v>
      </c>
      <c r="G144"/>
      <c r="H144"/>
      <c r="I144"/>
      <c r="J144"/>
      <c r="K144"/>
      <c r="L144"/>
      <c r="M144"/>
    </row>
    <row r="145" spans="1:13" ht="14" customHeight="1">
      <c r="A145" s="42">
        <v>15</v>
      </c>
      <c r="B145" s="43" t="s">
        <v>832</v>
      </c>
      <c r="C145" s="43">
        <v>2</v>
      </c>
      <c r="D145" s="43" t="s">
        <v>369</v>
      </c>
      <c r="E145" s="43" t="s">
        <v>860</v>
      </c>
      <c r="G145"/>
      <c r="H145"/>
      <c r="I145"/>
      <c r="J145"/>
      <c r="K145"/>
      <c r="L145"/>
      <c r="M145"/>
    </row>
    <row r="146" spans="1:13" ht="14" customHeight="1">
      <c r="A146" s="42">
        <v>15</v>
      </c>
      <c r="B146" s="43" t="s">
        <v>832</v>
      </c>
      <c r="C146" s="43">
        <v>3</v>
      </c>
      <c r="D146" s="43" t="s">
        <v>369</v>
      </c>
      <c r="E146" s="43" t="s">
        <v>156</v>
      </c>
      <c r="G146"/>
      <c r="H146"/>
      <c r="I146"/>
      <c r="J146"/>
      <c r="K146"/>
      <c r="L146"/>
      <c r="M146"/>
    </row>
    <row r="147" spans="1:13" ht="14" customHeight="1">
      <c r="A147" s="42">
        <v>15</v>
      </c>
      <c r="B147" s="43" t="s">
        <v>832</v>
      </c>
      <c r="C147" s="43">
        <v>4</v>
      </c>
      <c r="D147" s="43" t="s">
        <v>369</v>
      </c>
      <c r="E147" s="43" t="s">
        <v>135</v>
      </c>
      <c r="G147"/>
      <c r="H147"/>
      <c r="I147"/>
      <c r="J147"/>
      <c r="K147"/>
      <c r="L147"/>
      <c r="M147"/>
    </row>
    <row r="148" spans="1:13" ht="14" customHeight="1">
      <c r="A148" s="42">
        <v>15</v>
      </c>
      <c r="B148" s="43" t="s">
        <v>833</v>
      </c>
      <c r="C148" s="43">
        <v>1</v>
      </c>
      <c r="D148" s="43" t="s">
        <v>369</v>
      </c>
      <c r="E148" s="43" t="s">
        <v>441</v>
      </c>
      <c r="G148"/>
      <c r="H148"/>
      <c r="I148"/>
      <c r="J148"/>
      <c r="K148"/>
      <c r="L148"/>
      <c r="M148"/>
    </row>
    <row r="149" spans="1:13" ht="14" customHeight="1">
      <c r="A149" s="42">
        <v>15</v>
      </c>
      <c r="B149" s="43" t="s">
        <v>833</v>
      </c>
      <c r="C149" s="43">
        <v>2</v>
      </c>
      <c r="D149" s="43" t="s">
        <v>369</v>
      </c>
      <c r="E149" s="43" t="s">
        <v>443</v>
      </c>
      <c r="G149"/>
      <c r="H149"/>
      <c r="I149"/>
      <c r="J149"/>
      <c r="K149"/>
      <c r="L149"/>
      <c r="M149"/>
    </row>
    <row r="150" spans="1:13" ht="14" customHeight="1">
      <c r="A150" s="42">
        <v>15</v>
      </c>
      <c r="B150" s="43" t="s">
        <v>833</v>
      </c>
      <c r="C150" s="43">
        <v>3</v>
      </c>
      <c r="D150" s="43" t="s">
        <v>369</v>
      </c>
      <c r="E150" s="43" t="s">
        <v>444</v>
      </c>
      <c r="G150"/>
      <c r="H150"/>
      <c r="I150"/>
      <c r="J150"/>
      <c r="K150"/>
      <c r="L150"/>
      <c r="M150"/>
    </row>
    <row r="151" spans="1:13" ht="14" customHeight="1">
      <c r="A151" s="42">
        <v>15</v>
      </c>
      <c r="B151" s="43" t="s">
        <v>834</v>
      </c>
      <c r="C151" s="43">
        <v>1</v>
      </c>
      <c r="D151" s="43" t="s">
        <v>369</v>
      </c>
      <c r="E151" s="43" t="s">
        <v>442</v>
      </c>
      <c r="G151"/>
      <c r="H151"/>
      <c r="I151"/>
      <c r="J151"/>
      <c r="K151"/>
      <c r="L151"/>
      <c r="M151"/>
    </row>
    <row r="152" spans="1:13" ht="14" customHeight="1">
      <c r="A152" s="42">
        <v>15</v>
      </c>
      <c r="B152" s="43" t="s">
        <v>834</v>
      </c>
      <c r="C152" s="43">
        <v>2</v>
      </c>
      <c r="D152" s="43" t="s">
        <v>369</v>
      </c>
      <c r="E152" s="43" t="s">
        <v>861</v>
      </c>
      <c r="G152"/>
      <c r="H152"/>
      <c r="I152"/>
      <c r="J152"/>
      <c r="K152"/>
      <c r="L152"/>
      <c r="M152"/>
    </row>
    <row r="153" spans="1:13" ht="14" customHeight="1">
      <c r="A153" s="42">
        <v>15</v>
      </c>
      <c r="B153" s="43" t="s">
        <v>834</v>
      </c>
      <c r="C153" s="43">
        <v>3</v>
      </c>
      <c r="D153" s="43" t="s">
        <v>369</v>
      </c>
      <c r="E153" s="43" t="s">
        <v>146</v>
      </c>
      <c r="G153"/>
      <c r="H153"/>
      <c r="I153"/>
      <c r="J153"/>
      <c r="K153"/>
      <c r="L153"/>
      <c r="M153"/>
    </row>
    <row r="154" spans="1:13" ht="14" customHeight="1">
      <c r="A154" s="42">
        <v>16</v>
      </c>
      <c r="B154" s="43" t="s">
        <v>832</v>
      </c>
      <c r="C154" s="43">
        <v>1</v>
      </c>
      <c r="D154" s="43" t="s">
        <v>369</v>
      </c>
      <c r="E154" s="43" t="s">
        <v>453</v>
      </c>
      <c r="G154"/>
      <c r="H154"/>
      <c r="I154"/>
      <c r="J154"/>
      <c r="K154"/>
      <c r="L154"/>
      <c r="M154"/>
    </row>
    <row r="155" spans="1:13" ht="14" customHeight="1">
      <c r="A155" s="42">
        <v>16</v>
      </c>
      <c r="B155" s="43" t="s">
        <v>832</v>
      </c>
      <c r="C155" s="43">
        <v>2</v>
      </c>
      <c r="D155" s="43" t="s">
        <v>369</v>
      </c>
      <c r="E155" s="43" t="s">
        <v>157</v>
      </c>
      <c r="G155"/>
      <c r="H155"/>
      <c r="I155"/>
      <c r="J155"/>
      <c r="K155"/>
      <c r="L155"/>
      <c r="M155"/>
    </row>
    <row r="156" spans="1:13" ht="14" customHeight="1">
      <c r="A156" s="42">
        <v>16</v>
      </c>
      <c r="B156" s="43" t="s">
        <v>832</v>
      </c>
      <c r="C156" s="43">
        <v>3</v>
      </c>
      <c r="D156" s="43" t="s">
        <v>369</v>
      </c>
      <c r="E156" s="43" t="s">
        <v>147</v>
      </c>
      <c r="G156"/>
      <c r="H156"/>
      <c r="I156"/>
      <c r="J156"/>
      <c r="K156"/>
      <c r="L156"/>
      <c r="M156"/>
    </row>
    <row r="157" spans="1:13" ht="14" customHeight="1">
      <c r="A157" s="42">
        <v>16</v>
      </c>
      <c r="B157" s="43" t="s">
        <v>833</v>
      </c>
      <c r="C157" s="43">
        <v>1</v>
      </c>
      <c r="D157" s="43" t="s">
        <v>369</v>
      </c>
      <c r="E157" s="43" t="s">
        <v>25</v>
      </c>
      <c r="G157"/>
      <c r="H157"/>
      <c r="I157"/>
      <c r="J157"/>
      <c r="K157"/>
      <c r="L157"/>
      <c r="M157"/>
    </row>
    <row r="158" spans="1:13" ht="14" customHeight="1">
      <c r="A158" s="42">
        <v>16</v>
      </c>
      <c r="B158" s="43" t="s">
        <v>833</v>
      </c>
      <c r="C158" s="43">
        <v>2</v>
      </c>
      <c r="D158" s="43" t="s">
        <v>369</v>
      </c>
      <c r="E158" s="43" t="s">
        <v>724</v>
      </c>
      <c r="G158"/>
      <c r="H158"/>
      <c r="I158"/>
      <c r="J158"/>
      <c r="K158"/>
      <c r="L158"/>
      <c r="M158"/>
    </row>
    <row r="159" spans="1:13" ht="14" customHeight="1">
      <c r="A159" s="42">
        <v>16</v>
      </c>
      <c r="B159" s="43" t="s">
        <v>833</v>
      </c>
      <c r="C159" s="43">
        <v>3</v>
      </c>
      <c r="D159" s="43" t="s">
        <v>369</v>
      </c>
      <c r="E159" s="43" t="s">
        <v>127</v>
      </c>
      <c r="G159"/>
      <c r="H159"/>
      <c r="I159"/>
      <c r="J159"/>
      <c r="K159"/>
      <c r="L159"/>
      <c r="M159"/>
    </row>
    <row r="160" spans="1:13" ht="14" customHeight="1">
      <c r="A160" s="42">
        <v>16</v>
      </c>
      <c r="B160" s="43" t="s">
        <v>834</v>
      </c>
      <c r="C160" s="43">
        <v>1</v>
      </c>
      <c r="D160" s="43" t="s">
        <v>369</v>
      </c>
      <c r="E160" s="43" t="s">
        <v>454</v>
      </c>
      <c r="G160"/>
      <c r="H160"/>
      <c r="I160"/>
      <c r="J160"/>
      <c r="K160"/>
      <c r="L160"/>
      <c r="M160"/>
    </row>
    <row r="161" spans="1:13" ht="14" customHeight="1">
      <c r="A161" s="42">
        <v>16</v>
      </c>
      <c r="B161" s="43" t="s">
        <v>834</v>
      </c>
      <c r="C161" s="43">
        <v>2</v>
      </c>
      <c r="D161" s="43" t="s">
        <v>369</v>
      </c>
      <c r="E161" s="43" t="s">
        <v>455</v>
      </c>
      <c r="G161"/>
      <c r="H161"/>
      <c r="I161"/>
      <c r="J161"/>
      <c r="K161"/>
      <c r="L161"/>
      <c r="M161"/>
    </row>
    <row r="162" spans="1:13" ht="14" customHeight="1">
      <c r="A162" s="42">
        <v>16</v>
      </c>
      <c r="B162" s="43" t="s">
        <v>834</v>
      </c>
      <c r="C162" s="43">
        <v>3</v>
      </c>
      <c r="D162" s="43" t="s">
        <v>369</v>
      </c>
      <c r="E162" s="43" t="s">
        <v>456</v>
      </c>
      <c r="G162"/>
      <c r="H162"/>
      <c r="I162"/>
      <c r="J162"/>
      <c r="K162"/>
      <c r="L162"/>
      <c r="M162"/>
    </row>
    <row r="163" spans="1:13" ht="14" customHeight="1">
      <c r="A163" s="42">
        <v>16</v>
      </c>
      <c r="B163" s="43" t="s">
        <v>834</v>
      </c>
      <c r="C163" s="43">
        <v>4</v>
      </c>
      <c r="D163" s="43" t="s">
        <v>369</v>
      </c>
      <c r="E163" s="43" t="s">
        <v>136</v>
      </c>
      <c r="G163"/>
      <c r="H163"/>
      <c r="I163"/>
      <c r="J163"/>
      <c r="K163"/>
      <c r="L163"/>
      <c r="M163"/>
    </row>
    <row r="164" spans="1:13" ht="14" customHeight="1">
      <c r="A164" s="42">
        <v>17</v>
      </c>
      <c r="B164" s="43" t="s">
        <v>832</v>
      </c>
      <c r="C164" s="43">
        <v>1</v>
      </c>
      <c r="D164" s="43" t="s">
        <v>369</v>
      </c>
      <c r="E164" s="43" t="s">
        <v>379</v>
      </c>
      <c r="G164"/>
      <c r="H164"/>
      <c r="I164"/>
      <c r="J164"/>
      <c r="K164"/>
      <c r="L164"/>
      <c r="M164"/>
    </row>
    <row r="165" spans="1:13" ht="14" customHeight="1">
      <c r="A165" s="42">
        <v>17</v>
      </c>
      <c r="B165" s="43" t="s">
        <v>832</v>
      </c>
      <c r="C165" s="43">
        <v>2</v>
      </c>
      <c r="D165" s="43" t="s">
        <v>369</v>
      </c>
      <c r="E165" s="43" t="s">
        <v>465</v>
      </c>
      <c r="G165"/>
      <c r="H165"/>
      <c r="I165"/>
      <c r="J165"/>
      <c r="K165"/>
      <c r="L165"/>
      <c r="M165"/>
    </row>
    <row r="166" spans="1:13" ht="14" customHeight="1">
      <c r="A166" s="42">
        <v>17</v>
      </c>
      <c r="B166" s="43" t="s">
        <v>832</v>
      </c>
      <c r="C166" s="43">
        <v>3</v>
      </c>
      <c r="D166" s="43" t="s">
        <v>369</v>
      </c>
      <c r="E166" s="43" t="s">
        <v>137</v>
      </c>
      <c r="G166"/>
      <c r="H166"/>
      <c r="I166"/>
      <c r="J166"/>
      <c r="K166"/>
      <c r="L166"/>
      <c r="M166"/>
    </row>
    <row r="167" spans="1:13" ht="14" customHeight="1">
      <c r="A167" s="42">
        <v>17</v>
      </c>
      <c r="B167" s="43" t="s">
        <v>832</v>
      </c>
      <c r="C167" s="43">
        <v>4</v>
      </c>
      <c r="D167" s="43" t="s">
        <v>369</v>
      </c>
      <c r="E167" s="43" t="s">
        <v>119</v>
      </c>
      <c r="G167"/>
      <c r="H167"/>
      <c r="I167"/>
      <c r="J167"/>
      <c r="K167"/>
      <c r="L167"/>
      <c r="M167"/>
    </row>
    <row r="168" spans="1:13" ht="14" customHeight="1">
      <c r="A168" s="42">
        <v>17</v>
      </c>
      <c r="B168" s="43" t="s">
        <v>833</v>
      </c>
      <c r="C168" s="43">
        <v>1</v>
      </c>
      <c r="D168" s="43" t="s">
        <v>369</v>
      </c>
      <c r="E168" s="43" t="s">
        <v>378</v>
      </c>
      <c r="G168"/>
      <c r="H168"/>
      <c r="I168"/>
      <c r="J168"/>
      <c r="K168"/>
      <c r="L168"/>
      <c r="M168"/>
    </row>
    <row r="169" spans="1:13" ht="14" customHeight="1">
      <c r="A169" s="42">
        <v>17</v>
      </c>
      <c r="B169" s="43" t="s">
        <v>833</v>
      </c>
      <c r="C169" s="43">
        <v>2</v>
      </c>
      <c r="D169" s="43" t="s">
        <v>369</v>
      </c>
      <c r="E169" s="43" t="s">
        <v>464</v>
      </c>
      <c r="G169"/>
      <c r="H169"/>
      <c r="I169"/>
      <c r="J169"/>
      <c r="K169"/>
      <c r="L169"/>
      <c r="M169"/>
    </row>
    <row r="170" spans="1:13" ht="14" customHeight="1">
      <c r="A170" s="42">
        <v>17</v>
      </c>
      <c r="B170" s="43" t="s">
        <v>833</v>
      </c>
      <c r="C170" s="43">
        <v>3</v>
      </c>
      <c r="D170" s="43" t="s">
        <v>369</v>
      </c>
      <c r="E170" s="43" t="s">
        <v>158</v>
      </c>
      <c r="G170"/>
      <c r="H170"/>
      <c r="I170"/>
      <c r="J170"/>
      <c r="K170"/>
      <c r="L170"/>
      <c r="M170"/>
    </row>
    <row r="171" spans="1:13" ht="14" customHeight="1">
      <c r="A171" s="42">
        <v>17</v>
      </c>
      <c r="B171" s="43" t="s">
        <v>833</v>
      </c>
      <c r="C171" s="43">
        <v>4</v>
      </c>
      <c r="D171" s="43" t="s">
        <v>369</v>
      </c>
      <c r="E171" s="43" t="s">
        <v>148</v>
      </c>
      <c r="G171"/>
      <c r="H171"/>
      <c r="I171"/>
      <c r="J171"/>
      <c r="K171"/>
      <c r="L171"/>
      <c r="M171"/>
    </row>
    <row r="172" spans="1:13" ht="14" customHeight="1">
      <c r="A172" s="42">
        <v>17</v>
      </c>
      <c r="B172" s="43" t="s">
        <v>834</v>
      </c>
      <c r="C172" s="43">
        <v>1</v>
      </c>
      <c r="D172" s="43" t="s">
        <v>369</v>
      </c>
      <c r="E172" s="43" t="s">
        <v>15</v>
      </c>
      <c r="G172"/>
      <c r="H172"/>
      <c r="I172"/>
      <c r="J172"/>
      <c r="K172"/>
      <c r="L172"/>
      <c r="M172"/>
    </row>
    <row r="173" spans="1:13" ht="14" customHeight="1">
      <c r="A173" s="42">
        <v>17</v>
      </c>
      <c r="B173" s="43" t="s">
        <v>834</v>
      </c>
      <c r="C173" s="43">
        <v>2</v>
      </c>
      <c r="D173" s="43" t="s">
        <v>369</v>
      </c>
      <c r="E173" s="43" t="s">
        <v>128</v>
      </c>
      <c r="G173"/>
      <c r="H173"/>
      <c r="I173"/>
      <c r="J173"/>
      <c r="K173"/>
      <c r="L173"/>
      <c r="M173"/>
    </row>
    <row r="174" spans="1:13" ht="14" customHeight="1">
      <c r="A174" s="42">
        <v>18</v>
      </c>
      <c r="B174" s="43" t="s">
        <v>832</v>
      </c>
      <c r="C174" s="43">
        <v>1</v>
      </c>
      <c r="D174" s="43" t="s">
        <v>369</v>
      </c>
      <c r="E174" s="43" t="s">
        <v>20</v>
      </c>
      <c r="G174"/>
      <c r="H174"/>
      <c r="I174"/>
      <c r="J174"/>
      <c r="K174"/>
      <c r="L174"/>
      <c r="M174"/>
    </row>
    <row r="175" spans="1:13" ht="14" customHeight="1">
      <c r="A175" s="42">
        <v>18</v>
      </c>
      <c r="B175" s="43" t="s">
        <v>832</v>
      </c>
      <c r="C175" s="43">
        <v>2</v>
      </c>
      <c r="D175" s="43" t="s">
        <v>369</v>
      </c>
      <c r="E175" s="43" t="s">
        <v>901</v>
      </c>
      <c r="G175"/>
      <c r="H175"/>
      <c r="I175"/>
      <c r="J175"/>
      <c r="K175"/>
      <c r="L175"/>
      <c r="M175"/>
    </row>
    <row r="176" spans="1:13" ht="14" customHeight="1">
      <c r="A176" s="42">
        <v>18</v>
      </c>
      <c r="B176" s="43" t="s">
        <v>832</v>
      </c>
      <c r="C176" s="43">
        <v>3</v>
      </c>
      <c r="D176" s="43" t="s">
        <v>369</v>
      </c>
      <c r="E176" s="43" t="s">
        <v>149</v>
      </c>
      <c r="G176"/>
      <c r="H176"/>
      <c r="I176"/>
      <c r="J176"/>
      <c r="K176"/>
      <c r="L176"/>
      <c r="M176"/>
    </row>
    <row r="177" spans="1:13" ht="14" customHeight="1">
      <c r="A177" s="42">
        <v>18</v>
      </c>
      <c r="B177" s="43" t="s">
        <v>832</v>
      </c>
      <c r="C177" s="43">
        <v>4</v>
      </c>
      <c r="D177" s="43" t="s">
        <v>369</v>
      </c>
      <c r="E177" s="43" t="s">
        <v>124</v>
      </c>
      <c r="G177"/>
      <c r="H177"/>
      <c r="I177"/>
      <c r="J177"/>
      <c r="K177"/>
      <c r="L177"/>
      <c r="M177"/>
    </row>
    <row r="178" spans="1:13" ht="14" customHeight="1">
      <c r="A178" s="42">
        <v>18</v>
      </c>
      <c r="B178" s="43" t="s">
        <v>833</v>
      </c>
      <c r="C178" s="43">
        <v>1</v>
      </c>
      <c r="D178" s="43" t="s">
        <v>369</v>
      </c>
      <c r="E178" s="43" t="s">
        <v>390</v>
      </c>
      <c r="G178"/>
      <c r="H178"/>
      <c r="I178"/>
      <c r="J178"/>
      <c r="K178"/>
      <c r="L178"/>
      <c r="M178"/>
    </row>
    <row r="179" spans="1:13" ht="14" customHeight="1">
      <c r="A179" s="42">
        <v>18</v>
      </c>
      <c r="B179" s="43" t="s">
        <v>833</v>
      </c>
      <c r="C179" s="43">
        <v>2</v>
      </c>
      <c r="D179" s="43" t="s">
        <v>369</v>
      </c>
      <c r="E179" s="43" t="s">
        <v>109</v>
      </c>
      <c r="G179"/>
      <c r="H179"/>
      <c r="I179"/>
      <c r="J179"/>
      <c r="K179"/>
      <c r="L179"/>
      <c r="M179"/>
    </row>
    <row r="180" spans="1:13" ht="14" customHeight="1">
      <c r="A180" s="42">
        <v>18</v>
      </c>
      <c r="B180" s="43" t="s">
        <v>834</v>
      </c>
      <c r="C180" s="43">
        <v>1</v>
      </c>
      <c r="D180" s="43" t="s">
        <v>369</v>
      </c>
      <c r="E180" s="43" t="s">
        <v>388</v>
      </c>
      <c r="G180"/>
      <c r="H180"/>
      <c r="I180"/>
      <c r="J180"/>
      <c r="K180"/>
      <c r="L180"/>
      <c r="M180"/>
    </row>
    <row r="181" spans="1:13" ht="14" customHeight="1">
      <c r="A181" s="42">
        <v>18</v>
      </c>
      <c r="B181" s="43" t="s">
        <v>834</v>
      </c>
      <c r="C181" s="43">
        <v>2</v>
      </c>
      <c r="D181" s="43" t="s">
        <v>369</v>
      </c>
      <c r="E181" s="43" t="s">
        <v>389</v>
      </c>
      <c r="G181"/>
      <c r="H181"/>
      <c r="I181"/>
      <c r="J181"/>
      <c r="K181"/>
      <c r="L181"/>
      <c r="M181"/>
    </row>
    <row r="182" spans="1:13" ht="14" customHeight="1">
      <c r="A182" s="42">
        <v>18</v>
      </c>
      <c r="B182" s="43" t="s">
        <v>834</v>
      </c>
      <c r="C182" s="43">
        <v>3</v>
      </c>
      <c r="D182" s="43" t="s">
        <v>369</v>
      </c>
      <c r="E182" s="43" t="s">
        <v>138</v>
      </c>
      <c r="G182"/>
      <c r="H182"/>
      <c r="I182"/>
      <c r="J182"/>
      <c r="K182"/>
      <c r="L182"/>
      <c r="M182"/>
    </row>
    <row r="183" spans="1:13" ht="14" customHeight="1">
      <c r="A183" s="42">
        <v>18</v>
      </c>
      <c r="B183" s="43" t="s">
        <v>834</v>
      </c>
      <c r="C183" s="43">
        <v>4</v>
      </c>
      <c r="D183" s="43" t="s">
        <v>369</v>
      </c>
      <c r="E183" s="43" t="s">
        <v>120</v>
      </c>
      <c r="G183"/>
      <c r="H183"/>
      <c r="I183"/>
      <c r="J183"/>
      <c r="K183"/>
      <c r="L183"/>
      <c r="M183"/>
    </row>
    <row r="184" spans="1:13" ht="14" customHeight="1">
      <c r="A184" s="42">
        <v>19</v>
      </c>
      <c r="B184" s="43" t="s">
        <v>832</v>
      </c>
      <c r="C184" s="43">
        <v>1</v>
      </c>
      <c r="D184" s="43" t="s">
        <v>369</v>
      </c>
      <c r="E184" s="43" t="s">
        <v>399</v>
      </c>
      <c r="G184"/>
      <c r="H184"/>
      <c r="I184"/>
      <c r="J184"/>
      <c r="K184"/>
      <c r="L184"/>
      <c r="M184"/>
    </row>
    <row r="185" spans="1:13" ht="14" customHeight="1">
      <c r="A185" s="42">
        <v>19</v>
      </c>
      <c r="B185" s="43" t="s">
        <v>832</v>
      </c>
      <c r="C185" s="43">
        <v>2</v>
      </c>
      <c r="D185" s="43" t="s">
        <v>369</v>
      </c>
      <c r="E185" s="43" t="s">
        <v>902</v>
      </c>
      <c r="G185"/>
      <c r="H185"/>
      <c r="I185"/>
      <c r="J185"/>
      <c r="K185"/>
      <c r="L185"/>
      <c r="M185"/>
    </row>
    <row r="186" spans="1:13" ht="14" customHeight="1">
      <c r="A186" s="42">
        <v>19</v>
      </c>
      <c r="B186" s="43" t="s">
        <v>832</v>
      </c>
      <c r="C186" s="43">
        <v>3</v>
      </c>
      <c r="D186" s="43" t="s">
        <v>369</v>
      </c>
      <c r="E186" s="43" t="s">
        <v>110</v>
      </c>
      <c r="G186"/>
      <c r="H186"/>
      <c r="I186"/>
      <c r="J186"/>
      <c r="K186"/>
      <c r="L186"/>
      <c r="M186"/>
    </row>
    <row r="187" spans="1:13" ht="14" customHeight="1">
      <c r="A187" s="42">
        <v>19</v>
      </c>
      <c r="B187" s="43" t="s">
        <v>832</v>
      </c>
      <c r="C187" s="43">
        <v>4</v>
      </c>
      <c r="D187" s="43" t="s">
        <v>369</v>
      </c>
      <c r="E187" s="43" t="s">
        <v>103</v>
      </c>
      <c r="G187"/>
      <c r="H187"/>
      <c r="I187"/>
      <c r="J187"/>
      <c r="K187"/>
      <c r="L187"/>
      <c r="M187"/>
    </row>
    <row r="188" spans="1:13" ht="14" customHeight="1">
      <c r="A188" s="42">
        <v>19</v>
      </c>
      <c r="B188" s="43" t="s">
        <v>833</v>
      </c>
      <c r="C188" s="43">
        <v>1</v>
      </c>
      <c r="D188" s="43" t="s">
        <v>369</v>
      </c>
      <c r="E188" s="43" t="s">
        <v>18</v>
      </c>
      <c r="G188"/>
      <c r="H188"/>
      <c r="I188"/>
      <c r="J188"/>
      <c r="K188"/>
      <c r="L188"/>
      <c r="M188"/>
    </row>
    <row r="189" spans="1:13" ht="14" customHeight="1">
      <c r="A189" s="42">
        <v>19</v>
      </c>
      <c r="B189" s="43" t="s">
        <v>833</v>
      </c>
      <c r="C189" s="43">
        <v>2</v>
      </c>
      <c r="D189" s="43" t="s">
        <v>369</v>
      </c>
      <c r="E189" s="43" t="s">
        <v>398</v>
      </c>
      <c r="G189"/>
      <c r="H189"/>
      <c r="I189"/>
      <c r="J189"/>
      <c r="K189"/>
      <c r="L189"/>
      <c r="M189"/>
    </row>
    <row r="190" spans="1:13" ht="14" customHeight="1">
      <c r="A190" s="42">
        <v>19</v>
      </c>
      <c r="B190" s="43" t="s">
        <v>833</v>
      </c>
      <c r="C190" s="43">
        <v>3</v>
      </c>
      <c r="D190" s="43" t="s">
        <v>369</v>
      </c>
      <c r="E190" s="43" t="s">
        <v>139</v>
      </c>
      <c r="G190"/>
      <c r="H190"/>
      <c r="I190"/>
      <c r="J190"/>
      <c r="K190"/>
      <c r="L190"/>
      <c r="M190"/>
    </row>
    <row r="191" spans="1:13" ht="14" customHeight="1">
      <c r="A191" s="42">
        <v>19</v>
      </c>
      <c r="B191" s="43" t="s">
        <v>833</v>
      </c>
      <c r="C191" s="43">
        <v>4</v>
      </c>
      <c r="D191" s="43" t="s">
        <v>369</v>
      </c>
      <c r="E191" s="43" t="s">
        <v>121</v>
      </c>
      <c r="G191"/>
      <c r="H191"/>
      <c r="I191"/>
      <c r="J191"/>
      <c r="K191"/>
      <c r="L191"/>
      <c r="M191"/>
    </row>
    <row r="192" spans="1:13" ht="14" customHeight="1">
      <c r="A192" s="42">
        <v>19</v>
      </c>
      <c r="B192" s="43" t="s">
        <v>834</v>
      </c>
      <c r="C192" s="43">
        <v>1</v>
      </c>
      <c r="D192" s="43" t="s">
        <v>369</v>
      </c>
      <c r="E192" s="43" t="s">
        <v>890</v>
      </c>
      <c r="G192"/>
      <c r="H192"/>
      <c r="I192"/>
      <c r="J192"/>
      <c r="K192"/>
      <c r="L192"/>
      <c r="M192"/>
    </row>
    <row r="193" spans="1:13" ht="14" customHeight="1">
      <c r="A193" s="42">
        <v>19</v>
      </c>
      <c r="B193" s="43" t="s">
        <v>834</v>
      </c>
      <c r="C193" s="43">
        <v>2</v>
      </c>
      <c r="D193" s="43" t="s">
        <v>369</v>
      </c>
      <c r="E193" s="43" t="s">
        <v>140</v>
      </c>
      <c r="G193"/>
      <c r="H193"/>
      <c r="I193"/>
      <c r="J193"/>
      <c r="K193"/>
      <c r="L193"/>
      <c r="M193"/>
    </row>
    <row r="194" spans="1:13" ht="14" customHeight="1">
      <c r="A194" s="42">
        <v>20</v>
      </c>
      <c r="B194" s="43" t="s">
        <v>832</v>
      </c>
      <c r="C194" s="43">
        <v>1</v>
      </c>
      <c r="D194" s="43" t="s">
        <v>369</v>
      </c>
      <c r="E194" s="43" t="s">
        <v>871</v>
      </c>
      <c r="G194"/>
      <c r="H194"/>
      <c r="I194"/>
      <c r="J194"/>
      <c r="K194"/>
      <c r="L194"/>
      <c r="M194"/>
    </row>
    <row r="195" spans="1:13" ht="14" customHeight="1">
      <c r="A195" s="42">
        <v>20</v>
      </c>
      <c r="B195" s="43" t="s">
        <v>832</v>
      </c>
      <c r="C195" s="43">
        <v>2</v>
      </c>
      <c r="D195" s="43" t="s">
        <v>369</v>
      </c>
      <c r="E195" s="43" t="s">
        <v>100</v>
      </c>
      <c r="G195"/>
      <c r="H195"/>
      <c r="I195"/>
      <c r="J195"/>
      <c r="K195"/>
      <c r="L195"/>
      <c r="M195"/>
    </row>
    <row r="196" spans="1:13" ht="14" customHeight="1">
      <c r="A196" s="42">
        <v>20</v>
      </c>
      <c r="B196" s="43" t="s">
        <v>833</v>
      </c>
      <c r="C196" s="43">
        <v>1</v>
      </c>
      <c r="D196" s="43" t="s">
        <v>369</v>
      </c>
      <c r="E196" s="43" t="s">
        <v>903</v>
      </c>
      <c r="G196"/>
      <c r="H196"/>
      <c r="I196"/>
      <c r="J196"/>
      <c r="K196"/>
      <c r="L196"/>
      <c r="M196"/>
    </row>
    <row r="197" spans="1:13" ht="14" customHeight="1">
      <c r="A197" s="42">
        <v>20</v>
      </c>
      <c r="B197" s="43" t="s">
        <v>833</v>
      </c>
      <c r="C197" s="43">
        <v>2</v>
      </c>
      <c r="D197" s="43" t="s">
        <v>369</v>
      </c>
      <c r="E197" s="43" t="s">
        <v>891</v>
      </c>
      <c r="G197"/>
      <c r="H197"/>
      <c r="I197"/>
      <c r="J197"/>
      <c r="K197"/>
      <c r="L197"/>
      <c r="M197"/>
    </row>
    <row r="198" spans="1:13" ht="14" customHeight="1">
      <c r="A198" s="42">
        <v>20</v>
      </c>
      <c r="B198" s="43" t="s">
        <v>833</v>
      </c>
      <c r="C198" s="43">
        <v>3</v>
      </c>
      <c r="D198" s="43" t="s">
        <v>369</v>
      </c>
      <c r="E198" s="43" t="s">
        <v>111</v>
      </c>
      <c r="G198"/>
      <c r="H198"/>
      <c r="I198"/>
      <c r="J198"/>
      <c r="K198"/>
      <c r="L198"/>
      <c r="M198"/>
    </row>
    <row r="199" spans="1:13" ht="14" customHeight="1">
      <c r="A199" s="47">
        <v>20</v>
      </c>
      <c r="B199" s="47" t="s">
        <v>833</v>
      </c>
      <c r="C199" s="47">
        <v>4</v>
      </c>
      <c r="D199" s="47" t="s">
        <v>369</v>
      </c>
      <c r="E199" s="47" t="s">
        <v>98</v>
      </c>
      <c r="G199"/>
      <c r="H199"/>
      <c r="I199"/>
      <c r="J199"/>
      <c r="K199"/>
      <c r="L199"/>
      <c r="M199"/>
    </row>
    <row r="200" spans="1:13" ht="14" customHeight="1">
      <c r="A200" s="47">
        <v>20</v>
      </c>
      <c r="B200" s="47" t="s">
        <v>834</v>
      </c>
      <c r="C200" s="47">
        <v>1</v>
      </c>
      <c r="D200" s="47" t="s">
        <v>369</v>
      </c>
      <c r="E200" s="47" t="s">
        <v>8</v>
      </c>
      <c r="G200"/>
      <c r="H200"/>
      <c r="I200"/>
      <c r="J200"/>
      <c r="K200"/>
      <c r="L200"/>
      <c r="M200"/>
    </row>
    <row r="201" spans="1:13" ht="14" customHeight="1">
      <c r="A201" s="47">
        <v>20</v>
      </c>
      <c r="B201" s="47" t="s">
        <v>834</v>
      </c>
      <c r="C201" s="47">
        <v>2</v>
      </c>
      <c r="D201" s="47" t="s">
        <v>369</v>
      </c>
      <c r="E201" s="47" t="s">
        <v>408</v>
      </c>
      <c r="G201"/>
      <c r="H201"/>
      <c r="I201"/>
      <c r="J201"/>
      <c r="K201"/>
      <c r="L201"/>
      <c r="M201"/>
    </row>
    <row r="202" spans="1:13" ht="14" customHeight="1">
      <c r="A202" s="47">
        <v>20</v>
      </c>
      <c r="B202" s="47" t="s">
        <v>834</v>
      </c>
      <c r="C202" s="47">
        <v>3</v>
      </c>
      <c r="D202" s="47" t="s">
        <v>369</v>
      </c>
      <c r="E202" s="47" t="s">
        <v>881</v>
      </c>
      <c r="G202"/>
      <c r="H202"/>
      <c r="I202"/>
      <c r="J202"/>
      <c r="K202"/>
      <c r="L202"/>
      <c r="M202"/>
    </row>
    <row r="203" spans="1:13" ht="14" customHeight="1">
      <c r="A203" s="47">
        <v>20</v>
      </c>
      <c r="B203" s="47" t="s">
        <v>834</v>
      </c>
      <c r="C203" s="47">
        <v>4</v>
      </c>
      <c r="D203" s="47" t="s">
        <v>369</v>
      </c>
      <c r="E203" s="47" t="s">
        <v>122</v>
      </c>
      <c r="G203"/>
      <c r="H203"/>
      <c r="I203"/>
      <c r="J203"/>
      <c r="K203"/>
      <c r="L203"/>
      <c r="M203"/>
    </row>
    <row r="204" spans="1:13" ht="14" customHeight="1">
      <c r="A204" s="47">
        <v>21</v>
      </c>
      <c r="B204" s="47" t="s">
        <v>832</v>
      </c>
      <c r="C204" s="47">
        <v>1</v>
      </c>
      <c r="D204" s="47" t="s">
        <v>369</v>
      </c>
      <c r="E204" s="47" t="s">
        <v>904</v>
      </c>
      <c r="G204"/>
      <c r="H204"/>
      <c r="I204"/>
      <c r="J204"/>
      <c r="K204"/>
      <c r="L204"/>
      <c r="M204"/>
    </row>
    <row r="205" spans="1:13" ht="14" customHeight="1">
      <c r="A205" s="47">
        <v>21</v>
      </c>
      <c r="B205" s="47" t="s">
        <v>832</v>
      </c>
      <c r="C205" s="47">
        <v>2</v>
      </c>
      <c r="D205" s="47" t="s">
        <v>369</v>
      </c>
      <c r="E205" s="47" t="s">
        <v>882</v>
      </c>
      <c r="G205"/>
      <c r="H205"/>
      <c r="I205"/>
      <c r="J205"/>
      <c r="K205"/>
      <c r="L205"/>
      <c r="M205"/>
    </row>
    <row r="206" spans="1:13" ht="14" customHeight="1">
      <c r="A206" s="47">
        <v>21</v>
      </c>
      <c r="B206" s="47" t="s">
        <v>832</v>
      </c>
      <c r="C206" s="47">
        <v>3</v>
      </c>
      <c r="D206" s="47" t="s">
        <v>369</v>
      </c>
      <c r="E206" s="47" t="s">
        <v>872</v>
      </c>
      <c r="G206"/>
      <c r="H206"/>
      <c r="I206"/>
      <c r="J206"/>
      <c r="K206"/>
      <c r="L206"/>
      <c r="M206"/>
    </row>
    <row r="207" spans="1:13" ht="14" customHeight="1">
      <c r="A207" s="47">
        <v>21</v>
      </c>
      <c r="B207" s="47" t="s">
        <v>832</v>
      </c>
      <c r="C207" s="47">
        <v>4</v>
      </c>
      <c r="D207" s="47" t="s">
        <v>369</v>
      </c>
      <c r="E207" s="47" t="s">
        <v>99</v>
      </c>
      <c r="G207"/>
      <c r="H207"/>
      <c r="I207"/>
      <c r="J207"/>
      <c r="K207"/>
      <c r="L207"/>
      <c r="M207"/>
    </row>
    <row r="208" spans="1:13" ht="14" customHeight="1">
      <c r="A208" s="47">
        <v>21</v>
      </c>
      <c r="B208" s="47" t="s">
        <v>833</v>
      </c>
      <c r="C208" s="47">
        <v>1</v>
      </c>
      <c r="D208" s="47" t="s">
        <v>369</v>
      </c>
      <c r="E208" s="47" t="s">
        <v>11</v>
      </c>
      <c r="G208"/>
      <c r="H208"/>
      <c r="I208"/>
      <c r="J208"/>
      <c r="K208"/>
      <c r="L208"/>
      <c r="M208"/>
    </row>
    <row r="209" spans="1:26" ht="14" customHeight="1">
      <c r="A209" s="47">
        <v>21</v>
      </c>
      <c r="B209" s="47" t="s">
        <v>833</v>
      </c>
      <c r="C209" s="47">
        <v>2</v>
      </c>
      <c r="D209" s="47" t="s">
        <v>369</v>
      </c>
      <c r="E209" s="47" t="s">
        <v>123</v>
      </c>
      <c r="G209"/>
      <c r="H209"/>
      <c r="I209"/>
      <c r="J209"/>
      <c r="K209"/>
      <c r="L209"/>
      <c r="M209"/>
    </row>
    <row r="210" spans="1:26" ht="14" customHeight="1">
      <c r="A210" s="47">
        <v>21</v>
      </c>
      <c r="B210" s="47" t="s">
        <v>833</v>
      </c>
      <c r="C210" s="47">
        <v>3</v>
      </c>
      <c r="D210" s="47" t="s">
        <v>369</v>
      </c>
      <c r="E210" s="47" t="s">
        <v>113</v>
      </c>
      <c r="G210"/>
      <c r="H210"/>
      <c r="I210"/>
      <c r="J210"/>
      <c r="K210"/>
      <c r="L210"/>
      <c r="M210"/>
    </row>
    <row r="211" spans="1:26" ht="14" customHeight="1">
      <c r="A211" s="47">
        <v>21</v>
      </c>
      <c r="B211" s="47" t="s">
        <v>834</v>
      </c>
      <c r="C211" s="47">
        <v>1</v>
      </c>
      <c r="D211" s="47" t="s">
        <v>369</v>
      </c>
      <c r="E211" s="47" t="s">
        <v>892</v>
      </c>
      <c r="G211"/>
      <c r="H211"/>
      <c r="I211"/>
      <c r="J211"/>
      <c r="K211"/>
      <c r="L211"/>
      <c r="M211"/>
    </row>
    <row r="212" spans="1:26" ht="14" customHeight="1">
      <c r="A212" s="47">
        <v>21</v>
      </c>
      <c r="B212" s="47" t="s">
        <v>834</v>
      </c>
      <c r="C212" s="47">
        <v>2</v>
      </c>
      <c r="D212" s="47" t="s">
        <v>369</v>
      </c>
      <c r="E212" s="47" t="s">
        <v>112</v>
      </c>
      <c r="G212"/>
      <c r="H212"/>
      <c r="I212"/>
      <c r="J212"/>
      <c r="K212"/>
      <c r="L212"/>
      <c r="M212"/>
    </row>
    <row r="213" spans="1:26" ht="14" customHeight="1">
      <c r="A213" s="47">
        <v>21</v>
      </c>
      <c r="B213" s="47" t="s">
        <v>834</v>
      </c>
      <c r="C213" s="47">
        <v>3</v>
      </c>
      <c r="D213" s="47" t="s">
        <v>369</v>
      </c>
      <c r="E213" s="47" t="s">
        <v>92</v>
      </c>
      <c r="G213"/>
      <c r="H213"/>
      <c r="I213"/>
      <c r="J213"/>
      <c r="K213"/>
      <c r="L213"/>
      <c r="M213"/>
    </row>
    <row r="214" spans="1:26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1:26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1:26" ht="15.5">
      <c r="A216"/>
      <c r="B216" s="92" t="s">
        <v>1637</v>
      </c>
      <c r="C216" s="92"/>
      <c r="D216" s="92"/>
      <c r="E216" s="92"/>
      <c r="F216" s="92"/>
      <c r="G216" s="92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1:26" ht="14.5">
      <c r="A217"/>
      <c r="B217" s="88" t="s">
        <v>1261</v>
      </c>
      <c r="C217" s="95" t="s">
        <v>1912</v>
      </c>
      <c r="D217" s="95"/>
      <c r="E217" s="95"/>
      <c r="F217" s="95" t="s">
        <v>1263</v>
      </c>
      <c r="G217" s="95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1:26" ht="14.5">
      <c r="A218"/>
      <c r="B218" s="87">
        <v>1</v>
      </c>
      <c r="C218" s="97" t="s">
        <v>1638</v>
      </c>
      <c r="D218" s="97"/>
      <c r="E218" s="97"/>
      <c r="F218" s="97" t="s">
        <v>1266</v>
      </c>
      <c r="G218" s="97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1:26" ht="14.5">
      <c r="A219"/>
      <c r="B219" s="87">
        <v>2</v>
      </c>
      <c r="C219" s="97" t="s">
        <v>1639</v>
      </c>
      <c r="D219" s="97"/>
      <c r="E219" s="97"/>
      <c r="F219" s="97" t="s">
        <v>1266</v>
      </c>
      <c r="G219" s="97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1:26" ht="14.5">
      <c r="A220"/>
      <c r="B220" s="87">
        <v>3</v>
      </c>
      <c r="C220" s="97" t="s">
        <v>1640</v>
      </c>
      <c r="D220" s="97"/>
      <c r="E220" s="97"/>
      <c r="F220" s="97" t="s">
        <v>1266</v>
      </c>
      <c r="G220" s="97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1:26" ht="14.5">
      <c r="A221"/>
      <c r="B221" s="87">
        <v>4</v>
      </c>
      <c r="C221" s="97" t="s">
        <v>1641</v>
      </c>
      <c r="D221" s="97"/>
      <c r="E221" s="97"/>
      <c r="F221" s="97" t="s">
        <v>1271</v>
      </c>
      <c r="G221" s="97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1:26" ht="14.5">
      <c r="A222"/>
      <c r="B222" s="87">
        <v>5</v>
      </c>
      <c r="C222" s="97" t="s">
        <v>1642</v>
      </c>
      <c r="D222" s="97"/>
      <c r="E222" s="97"/>
      <c r="F222" s="97" t="s">
        <v>1271</v>
      </c>
      <c r="G222" s="97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1:26" ht="14.5">
      <c r="A223"/>
      <c r="B223" s="87">
        <v>6</v>
      </c>
      <c r="C223" s="97" t="s">
        <v>1643</v>
      </c>
      <c r="D223" s="97"/>
      <c r="E223" s="97"/>
      <c r="F223" s="97" t="s">
        <v>1271</v>
      </c>
      <c r="G223" s="97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4.5">
      <c r="A224"/>
      <c r="B224" s="87">
        <v>7</v>
      </c>
      <c r="C224" s="97" t="s">
        <v>1644</v>
      </c>
      <c r="D224" s="97"/>
      <c r="E224" s="97"/>
      <c r="F224" s="97" t="s">
        <v>1271</v>
      </c>
      <c r="G224" s="97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4.5">
      <c r="A225"/>
      <c r="B225" s="87">
        <v>8</v>
      </c>
      <c r="C225" s="97" t="s">
        <v>1645</v>
      </c>
      <c r="D225" s="97"/>
      <c r="E225" s="97"/>
      <c r="F225" s="97" t="s">
        <v>1271</v>
      </c>
      <c r="G225" s="97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4.5">
      <c r="A226"/>
      <c r="B226" s="87">
        <v>9</v>
      </c>
      <c r="C226" s="97" t="s">
        <v>1646</v>
      </c>
      <c r="D226" s="97"/>
      <c r="E226" s="97"/>
      <c r="F226" s="97" t="s">
        <v>1271</v>
      </c>
      <c r="G226" s="97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4.5">
      <c r="A227"/>
      <c r="B227" s="87">
        <v>10</v>
      </c>
      <c r="C227" s="97" t="s">
        <v>1647</v>
      </c>
      <c r="D227" s="97"/>
      <c r="E227" s="97"/>
      <c r="F227" s="97" t="s">
        <v>1271</v>
      </c>
      <c r="G227" s="9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4.5">
      <c r="A228"/>
      <c r="B228" s="87">
        <v>11</v>
      </c>
      <c r="C228" s="97" t="s">
        <v>1648</v>
      </c>
      <c r="D228" s="97"/>
      <c r="E228" s="97"/>
      <c r="F228" s="97" t="s">
        <v>1271</v>
      </c>
      <c r="G228" s="97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4.5">
      <c r="A229"/>
      <c r="B229" s="87">
        <v>12</v>
      </c>
      <c r="C229" s="97" t="s">
        <v>1649</v>
      </c>
      <c r="D229" s="97"/>
      <c r="E229" s="97"/>
      <c r="F229" s="97" t="s">
        <v>1271</v>
      </c>
      <c r="G229" s="97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4.5">
      <c r="A230"/>
      <c r="B230" s="87">
        <v>13</v>
      </c>
      <c r="C230" s="97" t="s">
        <v>1650</v>
      </c>
      <c r="D230" s="97"/>
      <c r="E230" s="97"/>
      <c r="F230" s="97" t="s">
        <v>1271</v>
      </c>
      <c r="G230" s="97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4.5">
      <c r="A231"/>
      <c r="B231" s="87">
        <v>14</v>
      </c>
      <c r="C231" s="97" t="s">
        <v>1651</v>
      </c>
      <c r="D231" s="97"/>
      <c r="E231" s="97"/>
      <c r="F231" s="97" t="s">
        <v>1271</v>
      </c>
      <c r="G231" s="97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4.5">
      <c r="A232"/>
      <c r="B232" s="87">
        <v>15</v>
      </c>
      <c r="C232" s="97" t="s">
        <v>1652</v>
      </c>
      <c r="D232" s="97"/>
      <c r="E232" s="97"/>
      <c r="F232" s="97" t="s">
        <v>1271</v>
      </c>
      <c r="G232" s="97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4.5">
      <c r="A233"/>
      <c r="B233" s="87">
        <v>16</v>
      </c>
      <c r="C233" s="97" t="s">
        <v>1653</v>
      </c>
      <c r="D233" s="97"/>
      <c r="E233" s="97"/>
      <c r="F233" s="97" t="s">
        <v>1271</v>
      </c>
      <c r="G233" s="97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4.5">
      <c r="A234"/>
      <c r="B234" s="87">
        <v>17</v>
      </c>
      <c r="C234" s="97" t="s">
        <v>1654</v>
      </c>
      <c r="D234" s="97"/>
      <c r="E234" s="97"/>
      <c r="F234" s="97" t="s">
        <v>1284</v>
      </c>
      <c r="G234" s="97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4.5">
      <c r="A235"/>
      <c r="B235" s="87">
        <v>18</v>
      </c>
      <c r="C235" s="97" t="s">
        <v>1655</v>
      </c>
      <c r="D235" s="97"/>
      <c r="E235" s="97"/>
      <c r="F235" s="97" t="s">
        <v>1284</v>
      </c>
      <c r="G235" s="97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4.5">
      <c r="A236"/>
      <c r="B236" s="87">
        <v>19</v>
      </c>
      <c r="C236" s="97" t="s">
        <v>1656</v>
      </c>
      <c r="D236" s="97"/>
      <c r="E236" s="97"/>
      <c r="F236" s="97" t="s">
        <v>1284</v>
      </c>
      <c r="G236" s="97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4.5">
      <c r="A237"/>
      <c r="B237" s="87">
        <v>20</v>
      </c>
      <c r="C237" s="97" t="s">
        <v>1657</v>
      </c>
      <c r="D237" s="97"/>
      <c r="E237" s="97"/>
      <c r="F237" s="97" t="s">
        <v>1284</v>
      </c>
      <c r="G237" s="9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.5">
      <c r="A238"/>
      <c r="B238" s="87">
        <v>21</v>
      </c>
      <c r="C238" s="97" t="s">
        <v>1658</v>
      </c>
      <c r="D238" s="97"/>
      <c r="E238" s="97"/>
      <c r="F238" s="97" t="s">
        <v>1284</v>
      </c>
      <c r="G238" s="97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46">
    <mergeCell ref="C237:E237"/>
    <mergeCell ref="F237:G237"/>
    <mergeCell ref="C238:E238"/>
    <mergeCell ref="F238:G238"/>
    <mergeCell ref="C234:E234"/>
    <mergeCell ref="F234:G234"/>
    <mergeCell ref="C235:E235"/>
    <mergeCell ref="F235:G235"/>
    <mergeCell ref="C236:E236"/>
    <mergeCell ref="F236:G236"/>
    <mergeCell ref="C231:E231"/>
    <mergeCell ref="F231:G231"/>
    <mergeCell ref="C232:E232"/>
    <mergeCell ref="F232:G232"/>
    <mergeCell ref="C233:E233"/>
    <mergeCell ref="F233:G233"/>
    <mergeCell ref="C228:E228"/>
    <mergeCell ref="F228:G228"/>
    <mergeCell ref="C229:E229"/>
    <mergeCell ref="F229:G229"/>
    <mergeCell ref="C230:E230"/>
    <mergeCell ref="F230:G230"/>
    <mergeCell ref="C225:E225"/>
    <mergeCell ref="F225:G225"/>
    <mergeCell ref="C226:E226"/>
    <mergeCell ref="F226:G226"/>
    <mergeCell ref="C227:E227"/>
    <mergeCell ref="F227:G227"/>
    <mergeCell ref="C222:E222"/>
    <mergeCell ref="F222:G222"/>
    <mergeCell ref="C223:E223"/>
    <mergeCell ref="F223:G223"/>
    <mergeCell ref="C224:E224"/>
    <mergeCell ref="F224:G224"/>
    <mergeCell ref="C219:E219"/>
    <mergeCell ref="F219:G219"/>
    <mergeCell ref="C220:E220"/>
    <mergeCell ref="F220:G220"/>
    <mergeCell ref="C221:E221"/>
    <mergeCell ref="F221:G221"/>
    <mergeCell ref="A1:D1"/>
    <mergeCell ref="B216:G216"/>
    <mergeCell ref="C217:E217"/>
    <mergeCell ref="F217:G217"/>
    <mergeCell ref="C218:E218"/>
    <mergeCell ref="F218:G2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152D-79C9-4564-B3C5-AF68C7142222}">
  <dimension ref="A1:Z2000"/>
  <sheetViews>
    <sheetView rightToLeft="1" topLeftCell="B1" workbookViewId="0">
      <pane ySplit="3" topLeftCell="A249" activePane="bottomLeft" state="frozen"/>
      <selection pane="bottomLeft" activeCell="F239" sqref="C239:G241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538</v>
      </c>
      <c r="B1" s="91"/>
      <c r="C1" s="91"/>
      <c r="D1" s="91"/>
      <c r="E1" s="47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7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41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894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115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369</v>
      </c>
      <c r="E6" s="43" t="s">
        <v>93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369</v>
      </c>
      <c r="E7" s="43" t="s">
        <v>72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1</v>
      </c>
      <c r="D8" s="43" t="s">
        <v>369</v>
      </c>
      <c r="E8" s="43" t="s">
        <v>905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2</v>
      </c>
      <c r="D9" s="43" t="s">
        <v>369</v>
      </c>
      <c r="E9" s="43" t="s">
        <v>883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833</v>
      </c>
      <c r="C10" s="43">
        <v>3</v>
      </c>
      <c r="D10" s="43" t="s">
        <v>369</v>
      </c>
      <c r="E10" s="43" t="s">
        <v>862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834</v>
      </c>
      <c r="C11" s="43">
        <v>1</v>
      </c>
      <c r="D11" s="43" t="s">
        <v>369</v>
      </c>
      <c r="E11" s="43" t="s">
        <v>893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834</v>
      </c>
      <c r="C12" s="43">
        <v>2</v>
      </c>
      <c r="D12" s="43" t="s">
        <v>369</v>
      </c>
      <c r="E12" s="43" t="s">
        <v>873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834</v>
      </c>
      <c r="C13" s="43">
        <v>3</v>
      </c>
      <c r="D13" s="43" t="s">
        <v>369</v>
      </c>
      <c r="E13" s="43" t="s">
        <v>114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834</v>
      </c>
      <c r="C14" s="43">
        <v>4</v>
      </c>
      <c r="D14" s="43" t="s">
        <v>369</v>
      </c>
      <c r="E14" s="43" t="s">
        <v>94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832</v>
      </c>
      <c r="C15" s="43">
        <v>1</v>
      </c>
      <c r="D15" s="43" t="s">
        <v>369</v>
      </c>
      <c r="E15" s="43" t="s">
        <v>874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832</v>
      </c>
      <c r="C16" s="43">
        <v>2</v>
      </c>
      <c r="D16" s="43" t="s">
        <v>369</v>
      </c>
      <c r="E16" s="43" t="s">
        <v>863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832</v>
      </c>
      <c r="C17" s="43">
        <v>3</v>
      </c>
      <c r="D17" s="43" t="s">
        <v>369</v>
      </c>
      <c r="E17" s="43" t="s">
        <v>864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832</v>
      </c>
      <c r="C18" s="43">
        <v>4</v>
      </c>
      <c r="D18" s="43" t="s">
        <v>369</v>
      </c>
      <c r="E18" s="43" t="s">
        <v>394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833</v>
      </c>
      <c r="C19" s="43">
        <v>1</v>
      </c>
      <c r="D19" s="43" t="s">
        <v>369</v>
      </c>
      <c r="E19" s="43" t="s">
        <v>116</v>
      </c>
      <c r="G19"/>
      <c r="H19"/>
      <c r="I19"/>
      <c r="J19"/>
      <c r="K19"/>
      <c r="L19"/>
      <c r="M19"/>
    </row>
    <row r="20" spans="1:13" ht="14" customHeight="1">
      <c r="A20" s="42">
        <v>2</v>
      </c>
      <c r="B20" s="43" t="s">
        <v>833</v>
      </c>
      <c r="C20" s="43">
        <v>2</v>
      </c>
      <c r="D20" s="43" t="s">
        <v>369</v>
      </c>
      <c r="E20" s="43" t="s">
        <v>67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833</v>
      </c>
      <c r="C21" s="43">
        <v>3</v>
      </c>
      <c r="D21" s="43" t="s">
        <v>369</v>
      </c>
      <c r="E21" s="43" t="s">
        <v>56</v>
      </c>
      <c r="G21"/>
      <c r="H21"/>
      <c r="I21"/>
      <c r="J21"/>
      <c r="K21"/>
      <c r="L21"/>
      <c r="M21"/>
    </row>
    <row r="22" spans="1:13" ht="14" customHeight="1">
      <c r="A22" s="42">
        <v>2</v>
      </c>
      <c r="B22" s="43" t="s">
        <v>834</v>
      </c>
      <c r="C22" s="43">
        <v>1</v>
      </c>
      <c r="D22" s="43" t="s">
        <v>369</v>
      </c>
      <c r="E22" s="43" t="s">
        <v>895</v>
      </c>
      <c r="G22"/>
      <c r="H22"/>
      <c r="I22"/>
      <c r="J22"/>
      <c r="K22"/>
      <c r="L22"/>
      <c r="M22"/>
    </row>
    <row r="23" spans="1:13" ht="14" customHeight="1">
      <c r="A23" s="42">
        <v>2</v>
      </c>
      <c r="B23" s="43" t="s">
        <v>834</v>
      </c>
      <c r="C23" s="43">
        <v>2</v>
      </c>
      <c r="D23" s="43" t="s">
        <v>369</v>
      </c>
      <c r="E23" s="43" t="s">
        <v>875</v>
      </c>
      <c r="G23"/>
      <c r="H23"/>
      <c r="I23"/>
      <c r="J23"/>
      <c r="K23"/>
      <c r="L23"/>
      <c r="M23"/>
    </row>
    <row r="24" spans="1:13" ht="14" customHeight="1">
      <c r="A24" s="42">
        <v>2</v>
      </c>
      <c r="B24" s="43" t="s">
        <v>834</v>
      </c>
      <c r="C24" s="43">
        <v>3</v>
      </c>
      <c r="D24" s="43" t="s">
        <v>369</v>
      </c>
      <c r="E24" s="43" t="s">
        <v>865</v>
      </c>
      <c r="G24"/>
      <c r="H24"/>
      <c r="I24"/>
      <c r="J24"/>
      <c r="K24"/>
      <c r="L24"/>
      <c r="M24"/>
    </row>
    <row r="25" spans="1:13" ht="14" customHeight="1">
      <c r="A25" s="42">
        <v>2</v>
      </c>
      <c r="B25" s="43" t="s">
        <v>834</v>
      </c>
      <c r="C25" s="43">
        <v>4</v>
      </c>
      <c r="D25" s="43" t="s">
        <v>369</v>
      </c>
      <c r="E25" s="43" t="s">
        <v>89</v>
      </c>
      <c r="G25"/>
      <c r="H25"/>
      <c r="I25"/>
      <c r="J25"/>
      <c r="K25"/>
      <c r="L25"/>
      <c r="M25"/>
    </row>
    <row r="26" spans="1:13" ht="14" customHeight="1">
      <c r="A26" s="42">
        <v>3</v>
      </c>
      <c r="B26" s="43" t="s">
        <v>832</v>
      </c>
      <c r="C26" s="43">
        <v>1</v>
      </c>
      <c r="D26" s="43" t="s">
        <v>369</v>
      </c>
      <c r="E26" s="43" t="s">
        <v>835</v>
      </c>
      <c r="G26"/>
      <c r="H26"/>
      <c r="I26"/>
      <c r="J26"/>
      <c r="K26"/>
      <c r="L26"/>
      <c r="M26"/>
    </row>
    <row r="27" spans="1:13" ht="14" customHeight="1">
      <c r="A27" s="42">
        <v>3</v>
      </c>
      <c r="B27" s="43" t="s">
        <v>832</v>
      </c>
      <c r="C27" s="43">
        <v>2</v>
      </c>
      <c r="D27" s="43" t="s">
        <v>369</v>
      </c>
      <c r="E27" s="43" t="s">
        <v>53</v>
      </c>
      <c r="G27"/>
      <c r="H27"/>
      <c r="I27"/>
      <c r="J27"/>
      <c r="K27"/>
      <c r="L27"/>
      <c r="M27"/>
    </row>
    <row r="28" spans="1:13" ht="14" customHeight="1">
      <c r="A28" s="42">
        <v>3</v>
      </c>
      <c r="B28" s="43" t="s">
        <v>832</v>
      </c>
      <c r="C28" s="43">
        <v>3</v>
      </c>
      <c r="D28" s="43" t="s">
        <v>369</v>
      </c>
      <c r="E28" s="43" t="s">
        <v>402</v>
      </c>
      <c r="G28"/>
      <c r="H28"/>
      <c r="I28"/>
      <c r="J28"/>
      <c r="K28"/>
      <c r="L28"/>
      <c r="M28"/>
    </row>
    <row r="29" spans="1:13" ht="14" customHeight="1">
      <c r="A29" s="42">
        <v>3</v>
      </c>
      <c r="B29" s="43" t="s">
        <v>833</v>
      </c>
      <c r="C29" s="43">
        <v>1</v>
      </c>
      <c r="D29" s="43" t="s">
        <v>369</v>
      </c>
      <c r="E29" s="43" t="s">
        <v>884</v>
      </c>
      <c r="G29"/>
      <c r="H29"/>
      <c r="I29"/>
      <c r="J29"/>
      <c r="K29"/>
      <c r="L29"/>
      <c r="M29"/>
    </row>
    <row r="30" spans="1:13" ht="14" customHeight="1">
      <c r="A30" s="42">
        <v>3</v>
      </c>
      <c r="B30" s="43" t="s">
        <v>833</v>
      </c>
      <c r="C30" s="43">
        <v>2</v>
      </c>
      <c r="D30" s="43" t="s">
        <v>369</v>
      </c>
      <c r="E30" s="43" t="s">
        <v>836</v>
      </c>
      <c r="G30"/>
      <c r="H30"/>
      <c r="I30"/>
      <c r="J30"/>
      <c r="K30"/>
      <c r="L30"/>
      <c r="M30"/>
    </row>
    <row r="31" spans="1:13" ht="14" customHeight="1">
      <c r="A31" s="42">
        <v>3</v>
      </c>
      <c r="B31" s="43" t="s">
        <v>833</v>
      </c>
      <c r="C31" s="43">
        <v>3</v>
      </c>
      <c r="D31" s="43" t="s">
        <v>369</v>
      </c>
      <c r="E31" s="43" t="s">
        <v>837</v>
      </c>
      <c r="G31"/>
      <c r="H31"/>
      <c r="I31"/>
      <c r="J31"/>
      <c r="K31"/>
      <c r="L31"/>
      <c r="M31"/>
    </row>
    <row r="32" spans="1:13" ht="14" customHeight="1">
      <c r="A32" s="42">
        <v>3</v>
      </c>
      <c r="B32" s="43" t="s">
        <v>833</v>
      </c>
      <c r="C32" s="43">
        <v>4</v>
      </c>
      <c r="D32" s="43" t="s">
        <v>369</v>
      </c>
      <c r="E32" s="43" t="s">
        <v>839</v>
      </c>
      <c r="G32"/>
      <c r="H32"/>
      <c r="I32"/>
      <c r="J32"/>
      <c r="K32"/>
      <c r="L32"/>
      <c r="M32"/>
    </row>
    <row r="33" spans="1:13" ht="14" customHeight="1">
      <c r="A33" s="42">
        <v>3</v>
      </c>
      <c r="B33" s="43" t="s">
        <v>834</v>
      </c>
      <c r="C33" s="43">
        <v>1</v>
      </c>
      <c r="D33" s="43" t="s">
        <v>369</v>
      </c>
      <c r="E33" s="43" t="s">
        <v>838</v>
      </c>
      <c r="G33"/>
      <c r="H33"/>
      <c r="I33"/>
      <c r="J33"/>
      <c r="K33"/>
      <c r="L33"/>
      <c r="M33"/>
    </row>
    <row r="34" spans="1:13" ht="14" customHeight="1">
      <c r="A34" s="42">
        <v>3</v>
      </c>
      <c r="B34" s="43" t="s">
        <v>834</v>
      </c>
      <c r="C34" s="43">
        <v>2</v>
      </c>
      <c r="D34" s="43" t="s">
        <v>369</v>
      </c>
      <c r="E34" s="43" t="s">
        <v>63</v>
      </c>
      <c r="G34"/>
      <c r="H34"/>
      <c r="I34"/>
      <c r="J34"/>
      <c r="K34"/>
      <c r="L34"/>
      <c r="M34"/>
    </row>
    <row r="35" spans="1:13" ht="14" customHeight="1">
      <c r="A35" s="42">
        <v>3</v>
      </c>
      <c r="B35" s="43" t="s">
        <v>834</v>
      </c>
      <c r="C35" s="43">
        <v>3</v>
      </c>
      <c r="D35" s="43" t="s">
        <v>369</v>
      </c>
      <c r="E35" s="43" t="s">
        <v>46</v>
      </c>
      <c r="G35"/>
      <c r="H35"/>
      <c r="I35"/>
      <c r="J35"/>
      <c r="K35"/>
      <c r="L35"/>
      <c r="M35"/>
    </row>
    <row r="36" spans="1:13" ht="14" customHeight="1">
      <c r="A36" s="42">
        <v>3</v>
      </c>
      <c r="B36" s="43" t="s">
        <v>834</v>
      </c>
      <c r="C36" s="43">
        <v>4</v>
      </c>
      <c r="D36" s="43" t="s">
        <v>369</v>
      </c>
      <c r="E36" s="43" t="s">
        <v>403</v>
      </c>
      <c r="G36"/>
      <c r="H36"/>
      <c r="I36"/>
      <c r="J36"/>
      <c r="K36"/>
      <c r="L36"/>
      <c r="M36"/>
    </row>
    <row r="37" spans="1:13" ht="14" customHeight="1">
      <c r="A37" s="42">
        <v>4</v>
      </c>
      <c r="B37" s="43" t="s">
        <v>832</v>
      </c>
      <c r="C37" s="43">
        <v>1</v>
      </c>
      <c r="D37" s="43" t="s">
        <v>369</v>
      </c>
      <c r="E37" s="43" t="s">
        <v>842</v>
      </c>
      <c r="G37"/>
      <c r="H37"/>
      <c r="I37"/>
      <c r="J37"/>
      <c r="K37"/>
      <c r="L37"/>
      <c r="M37"/>
    </row>
    <row r="38" spans="1:13" ht="14" customHeight="1">
      <c r="A38" s="42">
        <v>4</v>
      </c>
      <c r="B38" s="43" t="s">
        <v>832</v>
      </c>
      <c r="C38" s="43">
        <v>2</v>
      </c>
      <c r="D38" s="43" t="s">
        <v>369</v>
      </c>
      <c r="E38" s="43" t="s">
        <v>49</v>
      </c>
      <c r="G38"/>
      <c r="H38"/>
      <c r="I38"/>
      <c r="J38"/>
      <c r="K38"/>
      <c r="L38"/>
      <c r="M38"/>
    </row>
    <row r="39" spans="1:13" ht="14" customHeight="1">
      <c r="A39" s="42">
        <v>4</v>
      </c>
      <c r="B39" s="43" t="s">
        <v>832</v>
      </c>
      <c r="C39" s="43">
        <v>3</v>
      </c>
      <c r="D39" s="43" t="s">
        <v>369</v>
      </c>
      <c r="E39" s="43" t="s">
        <v>410</v>
      </c>
      <c r="G39"/>
      <c r="H39"/>
      <c r="I39"/>
      <c r="J39"/>
      <c r="K39"/>
      <c r="L39"/>
      <c r="M39"/>
    </row>
    <row r="40" spans="1:13" ht="14" customHeight="1">
      <c r="A40" s="42">
        <v>4</v>
      </c>
      <c r="B40" s="43" t="s">
        <v>832</v>
      </c>
      <c r="C40" s="43">
        <v>4</v>
      </c>
      <c r="D40" s="43" t="s">
        <v>369</v>
      </c>
      <c r="E40" s="43" t="s">
        <v>486</v>
      </c>
      <c r="G40"/>
      <c r="H40"/>
      <c r="I40"/>
      <c r="J40"/>
      <c r="K40"/>
      <c r="L40"/>
      <c r="M40"/>
    </row>
    <row r="41" spans="1:13" ht="14" customHeight="1">
      <c r="A41" s="42">
        <v>4</v>
      </c>
      <c r="B41" s="43" t="s">
        <v>833</v>
      </c>
      <c r="C41" s="43">
        <v>1</v>
      </c>
      <c r="D41" s="43" t="s">
        <v>369</v>
      </c>
      <c r="E41" s="43" t="s">
        <v>841</v>
      </c>
      <c r="G41"/>
      <c r="H41"/>
      <c r="I41"/>
      <c r="J41"/>
      <c r="K41"/>
      <c r="L41"/>
      <c r="M41"/>
    </row>
    <row r="42" spans="1:13" ht="14" customHeight="1">
      <c r="A42" s="42">
        <v>4</v>
      </c>
      <c r="B42" s="43" t="s">
        <v>833</v>
      </c>
      <c r="C42" s="43">
        <v>2</v>
      </c>
      <c r="D42" s="43" t="s">
        <v>369</v>
      </c>
      <c r="E42" s="43" t="s">
        <v>70</v>
      </c>
      <c r="G42"/>
      <c r="H42"/>
      <c r="I42"/>
      <c r="J42"/>
      <c r="K42"/>
      <c r="L42"/>
      <c r="M42"/>
    </row>
    <row r="43" spans="1:13" ht="14" customHeight="1">
      <c r="A43" s="42">
        <v>4</v>
      </c>
      <c r="B43" s="43" t="s">
        <v>833</v>
      </c>
      <c r="C43" s="43">
        <v>3</v>
      </c>
      <c r="D43" s="43" t="s">
        <v>369</v>
      </c>
      <c r="E43" s="43" t="s">
        <v>41</v>
      </c>
      <c r="G43"/>
      <c r="H43"/>
      <c r="I43"/>
      <c r="J43"/>
      <c r="K43"/>
      <c r="L43"/>
      <c r="M43"/>
    </row>
    <row r="44" spans="1:13" ht="14" customHeight="1">
      <c r="A44" s="42">
        <v>4</v>
      </c>
      <c r="B44" s="43" t="s">
        <v>834</v>
      </c>
      <c r="C44" s="43">
        <v>1</v>
      </c>
      <c r="D44" s="43" t="s">
        <v>369</v>
      </c>
      <c r="E44" s="43" t="s">
        <v>876</v>
      </c>
      <c r="G44"/>
      <c r="H44"/>
      <c r="I44"/>
      <c r="J44"/>
      <c r="K44"/>
      <c r="L44"/>
      <c r="M44"/>
    </row>
    <row r="45" spans="1:13" ht="14" customHeight="1">
      <c r="A45" s="42">
        <v>4</v>
      </c>
      <c r="B45" s="43" t="s">
        <v>834</v>
      </c>
      <c r="C45" s="43">
        <v>2</v>
      </c>
      <c r="D45" s="43" t="s">
        <v>369</v>
      </c>
      <c r="E45" s="43" t="s">
        <v>843</v>
      </c>
      <c r="G45"/>
      <c r="H45"/>
      <c r="I45"/>
      <c r="J45"/>
      <c r="K45"/>
      <c r="L45"/>
      <c r="M45"/>
    </row>
    <row r="46" spans="1:13" ht="14" customHeight="1">
      <c r="A46" s="42">
        <v>4</v>
      </c>
      <c r="B46" s="43" t="s">
        <v>834</v>
      </c>
      <c r="C46" s="43">
        <v>3</v>
      </c>
      <c r="D46" s="43" t="s">
        <v>369</v>
      </c>
      <c r="E46" s="43" t="s">
        <v>57</v>
      </c>
      <c r="G46"/>
      <c r="H46"/>
      <c r="I46"/>
      <c r="J46"/>
      <c r="K46"/>
      <c r="L46"/>
      <c r="M46"/>
    </row>
    <row r="47" spans="1:13" ht="14" customHeight="1">
      <c r="A47" s="42">
        <v>4</v>
      </c>
      <c r="B47" s="43" t="s">
        <v>834</v>
      </c>
      <c r="C47" s="43">
        <v>4</v>
      </c>
      <c r="D47" s="43" t="s">
        <v>369</v>
      </c>
      <c r="E47" s="43" t="s">
        <v>485</v>
      </c>
      <c r="G47"/>
      <c r="H47"/>
      <c r="I47"/>
      <c r="J47"/>
      <c r="K47"/>
      <c r="L47"/>
      <c r="M47"/>
    </row>
    <row r="48" spans="1:13" ht="14" customHeight="1">
      <c r="A48" s="42">
        <v>5</v>
      </c>
      <c r="B48" s="43" t="s">
        <v>832</v>
      </c>
      <c r="C48" s="43">
        <v>1</v>
      </c>
      <c r="D48" s="43" t="s">
        <v>369</v>
      </c>
      <c r="E48" s="43" t="s">
        <v>866</v>
      </c>
      <c r="G48"/>
      <c r="H48"/>
      <c r="I48"/>
      <c r="J48"/>
      <c r="K48"/>
      <c r="L48"/>
      <c r="M48"/>
    </row>
    <row r="49" spans="1:13" ht="14" customHeight="1">
      <c r="A49" s="42">
        <v>5</v>
      </c>
      <c r="B49" s="43" t="s">
        <v>832</v>
      </c>
      <c r="C49" s="43">
        <v>2</v>
      </c>
      <c r="D49" s="43" t="s">
        <v>369</v>
      </c>
      <c r="E49" s="43" t="s">
        <v>845</v>
      </c>
      <c r="G49"/>
      <c r="H49"/>
      <c r="I49"/>
      <c r="J49"/>
      <c r="K49"/>
      <c r="L49"/>
      <c r="M49"/>
    </row>
    <row r="50" spans="1:13" ht="14" customHeight="1">
      <c r="A50" s="42">
        <v>5</v>
      </c>
      <c r="B50" s="43" t="s">
        <v>832</v>
      </c>
      <c r="C50" s="43">
        <v>3</v>
      </c>
      <c r="D50" s="43" t="s">
        <v>369</v>
      </c>
      <c r="E50" s="43" t="s">
        <v>37</v>
      </c>
      <c r="G50"/>
      <c r="H50"/>
      <c r="I50"/>
      <c r="J50"/>
      <c r="K50"/>
      <c r="L50"/>
      <c r="M50"/>
    </row>
    <row r="51" spans="1:13" ht="14" customHeight="1">
      <c r="A51" s="42">
        <v>5</v>
      </c>
      <c r="B51" s="43" t="s">
        <v>833</v>
      </c>
      <c r="C51" s="43">
        <v>1</v>
      </c>
      <c r="D51" s="43" t="s">
        <v>369</v>
      </c>
      <c r="E51" s="43" t="s">
        <v>65</v>
      </c>
      <c r="G51"/>
      <c r="H51"/>
      <c r="I51"/>
      <c r="J51"/>
      <c r="K51"/>
      <c r="L51"/>
      <c r="M51"/>
    </row>
    <row r="52" spans="1:13" ht="14" customHeight="1">
      <c r="A52" s="42">
        <v>5</v>
      </c>
      <c r="B52" s="43" t="s">
        <v>833</v>
      </c>
      <c r="C52" s="43">
        <v>2</v>
      </c>
      <c r="D52" s="43" t="s">
        <v>369</v>
      </c>
      <c r="E52" s="43" t="s">
        <v>58</v>
      </c>
      <c r="G52"/>
      <c r="H52"/>
      <c r="I52"/>
      <c r="J52"/>
      <c r="K52"/>
      <c r="L52"/>
      <c r="M52"/>
    </row>
    <row r="53" spans="1:13" ht="14" customHeight="1">
      <c r="A53" s="42">
        <v>5</v>
      </c>
      <c r="B53" s="43" t="s">
        <v>833</v>
      </c>
      <c r="C53" s="43">
        <v>3</v>
      </c>
      <c r="D53" s="43" t="s">
        <v>369</v>
      </c>
      <c r="E53" s="43" t="s">
        <v>488</v>
      </c>
      <c r="G53"/>
      <c r="H53"/>
      <c r="I53"/>
      <c r="J53"/>
      <c r="K53"/>
      <c r="L53"/>
      <c r="M53"/>
    </row>
    <row r="54" spans="1:13" ht="14" customHeight="1">
      <c r="A54" s="42">
        <v>5</v>
      </c>
      <c r="B54" s="43" t="s">
        <v>833</v>
      </c>
      <c r="C54" s="43">
        <v>4</v>
      </c>
      <c r="D54" s="43" t="s">
        <v>369</v>
      </c>
      <c r="E54" s="43" t="s">
        <v>490</v>
      </c>
      <c r="G54"/>
      <c r="H54"/>
      <c r="I54"/>
      <c r="J54"/>
      <c r="K54"/>
      <c r="L54"/>
      <c r="M54"/>
    </row>
    <row r="55" spans="1:13" ht="14" customHeight="1">
      <c r="A55" s="42">
        <v>5</v>
      </c>
      <c r="B55" s="43" t="s">
        <v>834</v>
      </c>
      <c r="C55" s="43">
        <v>1</v>
      </c>
      <c r="D55" s="43" t="s">
        <v>369</v>
      </c>
      <c r="E55" s="43" t="s">
        <v>47</v>
      </c>
      <c r="G55"/>
      <c r="H55"/>
      <c r="I55"/>
      <c r="J55"/>
      <c r="K55"/>
      <c r="L55"/>
      <c r="M55"/>
    </row>
    <row r="56" spans="1:13" ht="14" customHeight="1">
      <c r="A56" s="42">
        <v>5</v>
      </c>
      <c r="B56" s="43" t="s">
        <v>834</v>
      </c>
      <c r="C56" s="43">
        <v>2</v>
      </c>
      <c r="D56" s="43" t="s">
        <v>369</v>
      </c>
      <c r="E56" s="43" t="s">
        <v>30</v>
      </c>
      <c r="G56"/>
      <c r="H56"/>
      <c r="I56"/>
      <c r="J56"/>
      <c r="K56"/>
      <c r="L56"/>
      <c r="M56"/>
    </row>
    <row r="57" spans="1:13" ht="14" customHeight="1">
      <c r="A57" s="42">
        <v>5</v>
      </c>
      <c r="B57" s="43" t="s">
        <v>834</v>
      </c>
      <c r="C57" s="43">
        <v>3</v>
      </c>
      <c r="D57" s="43" t="s">
        <v>369</v>
      </c>
      <c r="E57" s="43" t="s">
        <v>489</v>
      </c>
      <c r="G57"/>
      <c r="H57"/>
      <c r="I57"/>
      <c r="J57"/>
      <c r="K57"/>
      <c r="L57"/>
      <c r="M57"/>
    </row>
    <row r="58" spans="1:13" ht="14" customHeight="1">
      <c r="A58" s="42">
        <v>5</v>
      </c>
      <c r="B58" s="43" t="s">
        <v>834</v>
      </c>
      <c r="C58" s="43">
        <v>4</v>
      </c>
      <c r="D58" s="43" t="s">
        <v>369</v>
      </c>
      <c r="E58" s="43" t="s">
        <v>491</v>
      </c>
      <c r="G58"/>
      <c r="H58"/>
      <c r="I58"/>
      <c r="J58"/>
      <c r="K58"/>
      <c r="L58"/>
      <c r="M58"/>
    </row>
    <row r="59" spans="1:13" ht="14" customHeight="1">
      <c r="A59" s="42">
        <v>6</v>
      </c>
      <c r="B59" s="43" t="s">
        <v>832</v>
      </c>
      <c r="C59" s="43">
        <v>1</v>
      </c>
      <c r="D59" s="43" t="s">
        <v>369</v>
      </c>
      <c r="E59" s="43" t="s">
        <v>50</v>
      </c>
      <c r="G59"/>
      <c r="H59"/>
      <c r="I59"/>
      <c r="J59"/>
      <c r="K59"/>
      <c r="L59"/>
      <c r="M59"/>
    </row>
    <row r="60" spans="1:13" ht="14" customHeight="1">
      <c r="A60" s="42">
        <v>6</v>
      </c>
      <c r="B60" s="43" t="s">
        <v>832</v>
      </c>
      <c r="C60" s="43">
        <v>2</v>
      </c>
      <c r="D60" s="43" t="s">
        <v>369</v>
      </c>
      <c r="E60" s="43" t="s">
        <v>492</v>
      </c>
      <c r="G60"/>
      <c r="H60"/>
      <c r="I60"/>
      <c r="J60"/>
      <c r="K60"/>
      <c r="L60"/>
      <c r="M60"/>
    </row>
    <row r="61" spans="1:13" ht="14" customHeight="1">
      <c r="A61" s="42">
        <v>6</v>
      </c>
      <c r="B61" s="43" t="s">
        <v>832</v>
      </c>
      <c r="C61" s="43">
        <v>3</v>
      </c>
      <c r="D61" s="43" t="s">
        <v>369</v>
      </c>
      <c r="E61" s="43" t="s">
        <v>828</v>
      </c>
      <c r="G61"/>
      <c r="H61"/>
      <c r="I61"/>
      <c r="J61"/>
      <c r="K61"/>
      <c r="L61"/>
      <c r="M61"/>
    </row>
    <row r="62" spans="1:13" ht="14" customHeight="1">
      <c r="A62" s="42">
        <v>6</v>
      </c>
      <c r="B62" s="43" t="s">
        <v>833</v>
      </c>
      <c r="C62" s="43">
        <v>1</v>
      </c>
      <c r="D62" s="43" t="s">
        <v>369</v>
      </c>
      <c r="E62" s="43" t="s">
        <v>35</v>
      </c>
      <c r="G62"/>
      <c r="H62"/>
      <c r="I62"/>
      <c r="J62"/>
      <c r="K62"/>
      <c r="L62"/>
      <c r="M62"/>
    </row>
    <row r="63" spans="1:13" ht="14" customHeight="1">
      <c r="A63" s="42">
        <v>6</v>
      </c>
      <c r="B63" s="43" t="s">
        <v>833</v>
      </c>
      <c r="C63" s="43">
        <v>2</v>
      </c>
      <c r="D63" s="43" t="s">
        <v>369</v>
      </c>
      <c r="E63" s="43" t="s">
        <v>34</v>
      </c>
      <c r="G63"/>
      <c r="H63"/>
      <c r="I63"/>
      <c r="J63"/>
      <c r="K63"/>
      <c r="L63"/>
      <c r="M63"/>
    </row>
    <row r="64" spans="1:13" ht="14" customHeight="1">
      <c r="A64" s="42">
        <v>6</v>
      </c>
      <c r="B64" s="43" t="s">
        <v>833</v>
      </c>
      <c r="C64" s="43">
        <v>3</v>
      </c>
      <c r="D64" s="43" t="s">
        <v>369</v>
      </c>
      <c r="E64" s="43" t="s">
        <v>23</v>
      </c>
      <c r="G64"/>
      <c r="H64"/>
      <c r="I64"/>
      <c r="J64"/>
      <c r="K64"/>
      <c r="L64"/>
      <c r="M64"/>
    </row>
    <row r="65" spans="1:13" ht="14" customHeight="1">
      <c r="A65" s="42">
        <v>6</v>
      </c>
      <c r="B65" s="43" t="s">
        <v>833</v>
      </c>
      <c r="C65" s="43">
        <v>4</v>
      </c>
      <c r="D65" s="43" t="s">
        <v>369</v>
      </c>
      <c r="E65" s="43" t="s">
        <v>494</v>
      </c>
      <c r="G65"/>
      <c r="H65"/>
      <c r="I65"/>
      <c r="J65"/>
      <c r="K65"/>
      <c r="L65"/>
      <c r="M65"/>
    </row>
    <row r="66" spans="1:13" ht="14" customHeight="1">
      <c r="A66" s="42">
        <v>6</v>
      </c>
      <c r="B66" s="43" t="s">
        <v>834</v>
      </c>
      <c r="C66" s="43">
        <v>1</v>
      </c>
      <c r="D66" s="43" t="s">
        <v>369</v>
      </c>
      <c r="E66" s="43" t="s">
        <v>840</v>
      </c>
      <c r="G66"/>
      <c r="H66"/>
      <c r="I66"/>
      <c r="J66"/>
      <c r="K66"/>
      <c r="L66"/>
      <c r="M66"/>
    </row>
    <row r="67" spans="1:13" ht="14" customHeight="1">
      <c r="A67" s="42">
        <v>6</v>
      </c>
      <c r="B67" s="43" t="s">
        <v>834</v>
      </c>
      <c r="C67" s="43">
        <v>2</v>
      </c>
      <c r="D67" s="43" t="s">
        <v>369</v>
      </c>
      <c r="E67" s="43" t="s">
        <v>55</v>
      </c>
      <c r="G67"/>
      <c r="H67"/>
      <c r="I67"/>
      <c r="J67"/>
      <c r="K67"/>
      <c r="L67"/>
      <c r="M67"/>
    </row>
    <row r="68" spans="1:13" ht="14" customHeight="1">
      <c r="A68" s="42">
        <v>6</v>
      </c>
      <c r="B68" s="43" t="s">
        <v>834</v>
      </c>
      <c r="C68" s="43">
        <v>3</v>
      </c>
      <c r="D68" s="43" t="s">
        <v>369</v>
      </c>
      <c r="E68" s="43" t="s">
        <v>493</v>
      </c>
      <c r="G68"/>
      <c r="H68"/>
      <c r="I68"/>
      <c r="J68"/>
      <c r="K68"/>
      <c r="L68"/>
      <c r="M68"/>
    </row>
    <row r="69" spans="1:13" ht="14" customHeight="1">
      <c r="A69" s="42">
        <v>6</v>
      </c>
      <c r="B69" s="43" t="s">
        <v>834</v>
      </c>
      <c r="C69" s="43">
        <v>4</v>
      </c>
      <c r="D69" s="43" t="s">
        <v>369</v>
      </c>
      <c r="E69" s="43" t="s">
        <v>500</v>
      </c>
      <c r="G69"/>
      <c r="H69"/>
      <c r="I69"/>
      <c r="J69"/>
      <c r="K69"/>
      <c r="L69"/>
      <c r="M69"/>
    </row>
    <row r="70" spans="1:13" ht="14" customHeight="1">
      <c r="A70" s="42">
        <v>7</v>
      </c>
      <c r="B70" s="43" t="s">
        <v>832</v>
      </c>
      <c r="C70" s="43">
        <v>1</v>
      </c>
      <c r="D70" s="43" t="s">
        <v>369</v>
      </c>
      <c r="E70" s="43" t="s">
        <v>40</v>
      </c>
      <c r="G70"/>
      <c r="H70"/>
      <c r="I70"/>
      <c r="J70"/>
      <c r="K70"/>
      <c r="L70"/>
      <c r="M70"/>
    </row>
    <row r="71" spans="1:13" ht="14" customHeight="1">
      <c r="A71" s="42">
        <v>7</v>
      </c>
      <c r="B71" s="43" t="s">
        <v>832</v>
      </c>
      <c r="C71" s="43">
        <v>2</v>
      </c>
      <c r="D71" s="43" t="s">
        <v>369</v>
      </c>
      <c r="E71" s="43" t="s">
        <v>26</v>
      </c>
      <c r="G71"/>
      <c r="H71"/>
      <c r="I71"/>
      <c r="J71"/>
      <c r="K71"/>
      <c r="L71"/>
      <c r="M71"/>
    </row>
    <row r="72" spans="1:13" ht="14" customHeight="1">
      <c r="A72" s="42">
        <v>7</v>
      </c>
      <c r="B72" s="43" t="s">
        <v>832</v>
      </c>
      <c r="C72" s="43">
        <v>3</v>
      </c>
      <c r="D72" s="43" t="s">
        <v>369</v>
      </c>
      <c r="E72" s="43" t="s">
        <v>411</v>
      </c>
      <c r="G72"/>
      <c r="H72"/>
      <c r="I72"/>
      <c r="J72"/>
      <c r="K72"/>
      <c r="L72"/>
      <c r="M72"/>
    </row>
    <row r="73" spans="1:13" ht="14" customHeight="1">
      <c r="A73" s="42">
        <v>7</v>
      </c>
      <c r="B73" s="43" t="s">
        <v>832</v>
      </c>
      <c r="C73" s="43">
        <v>4</v>
      </c>
      <c r="D73" s="43" t="s">
        <v>369</v>
      </c>
      <c r="E73" s="43" t="s">
        <v>512</v>
      </c>
      <c r="G73"/>
      <c r="H73"/>
      <c r="I73"/>
      <c r="J73"/>
      <c r="K73"/>
      <c r="L73"/>
      <c r="M73"/>
    </row>
    <row r="74" spans="1:13" ht="14" customHeight="1">
      <c r="A74" s="42">
        <v>7</v>
      </c>
      <c r="B74" s="43" t="s">
        <v>833</v>
      </c>
      <c r="C74" s="43">
        <v>1</v>
      </c>
      <c r="D74" s="43" t="s">
        <v>369</v>
      </c>
      <c r="E74" s="43" t="s">
        <v>844</v>
      </c>
      <c r="G74"/>
      <c r="H74"/>
      <c r="I74"/>
      <c r="J74"/>
      <c r="K74"/>
      <c r="L74"/>
      <c r="M74"/>
    </row>
    <row r="75" spans="1:13" ht="14" customHeight="1">
      <c r="A75" s="42">
        <v>7</v>
      </c>
      <c r="B75" s="43" t="s">
        <v>833</v>
      </c>
      <c r="C75" s="43">
        <v>2</v>
      </c>
      <c r="D75" s="43" t="s">
        <v>369</v>
      </c>
      <c r="E75" s="43" t="s">
        <v>33</v>
      </c>
      <c r="G75"/>
      <c r="H75"/>
      <c r="I75"/>
      <c r="J75"/>
      <c r="K75"/>
      <c r="L75"/>
      <c r="M75"/>
    </row>
    <row r="76" spans="1:13" ht="14" customHeight="1">
      <c r="A76" s="42">
        <v>7</v>
      </c>
      <c r="B76" s="43" t="s">
        <v>833</v>
      </c>
      <c r="C76" s="43">
        <v>3</v>
      </c>
      <c r="D76" s="43" t="s">
        <v>369</v>
      </c>
      <c r="E76" s="43" t="s">
        <v>896</v>
      </c>
      <c r="G76"/>
      <c r="H76"/>
      <c r="I76"/>
      <c r="J76"/>
      <c r="K76"/>
      <c r="L76"/>
      <c r="M76"/>
    </row>
    <row r="77" spans="1:13" ht="14" customHeight="1">
      <c r="A77" s="42">
        <v>7</v>
      </c>
      <c r="B77" s="43" t="s">
        <v>833</v>
      </c>
      <c r="C77" s="43">
        <v>4</v>
      </c>
      <c r="D77" s="43" t="s">
        <v>369</v>
      </c>
      <c r="E77" s="43" t="s">
        <v>906</v>
      </c>
      <c r="G77"/>
      <c r="H77"/>
      <c r="I77"/>
      <c r="J77"/>
      <c r="K77"/>
      <c r="L77"/>
      <c r="M77"/>
    </row>
    <row r="78" spans="1:13" ht="14" customHeight="1">
      <c r="A78" s="42">
        <v>7</v>
      </c>
      <c r="B78" s="43" t="s">
        <v>834</v>
      </c>
      <c r="C78" s="43">
        <v>1</v>
      </c>
      <c r="D78" s="43" t="s">
        <v>369</v>
      </c>
      <c r="E78" s="43" t="s">
        <v>16</v>
      </c>
      <c r="G78"/>
      <c r="H78"/>
      <c r="I78"/>
      <c r="J78"/>
      <c r="K78"/>
      <c r="L78"/>
      <c r="M78"/>
    </row>
    <row r="79" spans="1:13" ht="14" customHeight="1">
      <c r="A79" s="42">
        <v>7</v>
      </c>
      <c r="B79" s="43" t="s">
        <v>834</v>
      </c>
      <c r="C79" s="43">
        <v>2</v>
      </c>
      <c r="D79" s="43" t="s">
        <v>369</v>
      </c>
      <c r="E79" s="43" t="s">
        <v>495</v>
      </c>
      <c r="G79"/>
      <c r="H79"/>
      <c r="I79"/>
      <c r="J79"/>
      <c r="K79"/>
      <c r="L79"/>
      <c r="M79"/>
    </row>
    <row r="80" spans="1:13" ht="14" customHeight="1">
      <c r="A80" s="42">
        <v>7</v>
      </c>
      <c r="B80" s="43" t="s">
        <v>834</v>
      </c>
      <c r="C80" s="43">
        <v>3</v>
      </c>
      <c r="D80" s="43" t="s">
        <v>369</v>
      </c>
      <c r="E80" s="43" t="s">
        <v>612</v>
      </c>
      <c r="G80"/>
      <c r="H80"/>
      <c r="I80"/>
      <c r="J80"/>
      <c r="K80"/>
      <c r="L80"/>
      <c r="M80"/>
    </row>
    <row r="81" spans="1:13" ht="14" customHeight="1">
      <c r="A81" s="42">
        <v>8</v>
      </c>
      <c r="B81" s="43" t="s">
        <v>832</v>
      </c>
      <c r="C81" s="43">
        <v>1</v>
      </c>
      <c r="D81" s="43" t="s">
        <v>369</v>
      </c>
      <c r="E81" s="43" t="s">
        <v>846</v>
      </c>
      <c r="G81"/>
      <c r="H81"/>
      <c r="I81"/>
      <c r="J81"/>
      <c r="K81"/>
      <c r="L81"/>
      <c r="M81"/>
    </row>
    <row r="82" spans="1:13" ht="14" customHeight="1">
      <c r="A82" s="42">
        <v>8</v>
      </c>
      <c r="B82" s="43" t="s">
        <v>832</v>
      </c>
      <c r="C82" s="43">
        <v>2</v>
      </c>
      <c r="D82" s="43" t="s">
        <v>369</v>
      </c>
      <c r="E82" s="43" t="s">
        <v>374</v>
      </c>
      <c r="G82"/>
      <c r="H82"/>
      <c r="I82"/>
      <c r="J82"/>
      <c r="K82"/>
      <c r="L82"/>
      <c r="M82"/>
    </row>
    <row r="83" spans="1:13" ht="14" customHeight="1">
      <c r="A83" s="42">
        <v>8</v>
      </c>
      <c r="B83" s="43" t="s">
        <v>832</v>
      </c>
      <c r="C83" s="43">
        <v>3</v>
      </c>
      <c r="D83" s="43" t="s">
        <v>369</v>
      </c>
      <c r="E83" s="43" t="s">
        <v>516</v>
      </c>
      <c r="G83"/>
      <c r="H83"/>
      <c r="I83"/>
      <c r="J83"/>
      <c r="K83"/>
      <c r="L83"/>
      <c r="M83"/>
    </row>
    <row r="84" spans="1:13" ht="14" customHeight="1">
      <c r="A84" s="42">
        <v>8</v>
      </c>
      <c r="B84" s="43" t="s">
        <v>832</v>
      </c>
      <c r="C84" s="43">
        <v>4</v>
      </c>
      <c r="D84" s="43" t="s">
        <v>369</v>
      </c>
      <c r="E84" s="43" t="s">
        <v>885</v>
      </c>
      <c r="G84"/>
      <c r="H84"/>
      <c r="I84"/>
      <c r="J84"/>
      <c r="K84"/>
      <c r="L84"/>
      <c r="M84"/>
    </row>
    <row r="85" spans="1:13" ht="14" customHeight="1">
      <c r="A85" s="42">
        <v>8</v>
      </c>
      <c r="B85" s="43" t="s">
        <v>833</v>
      </c>
      <c r="C85" s="43">
        <v>1</v>
      </c>
      <c r="D85" s="43" t="s">
        <v>369</v>
      </c>
      <c r="E85" s="43" t="s">
        <v>12</v>
      </c>
      <c r="G85"/>
      <c r="H85"/>
      <c r="I85"/>
      <c r="J85"/>
      <c r="K85"/>
      <c r="L85"/>
      <c r="M85"/>
    </row>
    <row r="86" spans="1:13" ht="14" customHeight="1">
      <c r="A86" s="42">
        <v>8</v>
      </c>
      <c r="B86" s="43" t="s">
        <v>833</v>
      </c>
      <c r="C86" s="43">
        <v>2</v>
      </c>
      <c r="D86" s="43" t="s">
        <v>369</v>
      </c>
      <c r="E86" s="43" t="s">
        <v>10</v>
      </c>
      <c r="G86"/>
      <c r="H86"/>
      <c r="I86"/>
      <c r="J86"/>
      <c r="K86"/>
      <c r="L86"/>
      <c r="M86"/>
    </row>
    <row r="87" spans="1:13" ht="14" customHeight="1">
      <c r="A87" s="42">
        <v>8</v>
      </c>
      <c r="B87" s="43" t="s">
        <v>833</v>
      </c>
      <c r="C87" s="43">
        <v>3</v>
      </c>
      <c r="D87" s="43" t="s">
        <v>369</v>
      </c>
      <c r="E87" s="43" t="s">
        <v>819</v>
      </c>
      <c r="G87"/>
      <c r="H87"/>
      <c r="I87"/>
      <c r="J87"/>
      <c r="K87"/>
      <c r="L87"/>
      <c r="M87"/>
    </row>
    <row r="88" spans="1:13" ht="14" customHeight="1">
      <c r="A88" s="42">
        <v>8</v>
      </c>
      <c r="B88" s="43" t="s">
        <v>834</v>
      </c>
      <c r="C88" s="43">
        <v>1</v>
      </c>
      <c r="D88" s="43" t="s">
        <v>369</v>
      </c>
      <c r="E88" s="43" t="s">
        <v>22</v>
      </c>
      <c r="G88"/>
      <c r="H88"/>
      <c r="I88"/>
      <c r="J88"/>
      <c r="K88"/>
      <c r="L88"/>
      <c r="M88"/>
    </row>
    <row r="89" spans="1:13" ht="14" customHeight="1">
      <c r="A89" s="42">
        <v>8</v>
      </c>
      <c r="B89" s="43" t="s">
        <v>834</v>
      </c>
      <c r="C89" s="43">
        <v>2</v>
      </c>
      <c r="D89" s="43" t="s">
        <v>369</v>
      </c>
      <c r="E89" s="43" t="s">
        <v>413</v>
      </c>
      <c r="G89"/>
      <c r="H89"/>
      <c r="I89"/>
      <c r="J89"/>
      <c r="K89"/>
      <c r="L89"/>
      <c r="M89"/>
    </row>
    <row r="90" spans="1:13" ht="14" customHeight="1">
      <c r="A90" s="42">
        <v>8</v>
      </c>
      <c r="B90" s="43" t="s">
        <v>834</v>
      </c>
      <c r="C90" s="43">
        <v>3</v>
      </c>
      <c r="D90" s="43" t="s">
        <v>369</v>
      </c>
      <c r="E90" s="43" t="s">
        <v>897</v>
      </c>
      <c r="G90"/>
      <c r="H90"/>
      <c r="I90"/>
      <c r="J90"/>
      <c r="K90"/>
      <c r="L90"/>
      <c r="M90"/>
    </row>
    <row r="91" spans="1:13" ht="14" customHeight="1">
      <c r="A91" s="42">
        <v>8</v>
      </c>
      <c r="B91" s="43" t="s">
        <v>834</v>
      </c>
      <c r="C91" s="43">
        <v>4</v>
      </c>
      <c r="D91" s="43" t="s">
        <v>369</v>
      </c>
      <c r="E91" s="43" t="s">
        <v>907</v>
      </c>
      <c r="G91"/>
      <c r="H91"/>
      <c r="I91"/>
      <c r="J91"/>
      <c r="K91"/>
      <c r="L91"/>
      <c r="M91"/>
    </row>
    <row r="92" spans="1:13" ht="14" customHeight="1">
      <c r="A92" s="42">
        <v>9</v>
      </c>
      <c r="B92" s="43" t="s">
        <v>832</v>
      </c>
      <c r="C92" s="43">
        <v>1</v>
      </c>
      <c r="D92" s="43" t="s">
        <v>369</v>
      </c>
      <c r="E92" s="43" t="s">
        <v>7</v>
      </c>
      <c r="G92"/>
      <c r="H92"/>
      <c r="I92"/>
      <c r="J92"/>
      <c r="K92"/>
      <c r="L92"/>
      <c r="M92"/>
    </row>
    <row r="93" spans="1:13" ht="14" customHeight="1">
      <c r="A93" s="42">
        <v>9</v>
      </c>
      <c r="B93" s="43" t="s">
        <v>832</v>
      </c>
      <c r="C93" s="43">
        <v>2</v>
      </c>
      <c r="D93" s="43" t="s">
        <v>369</v>
      </c>
      <c r="E93" s="43" t="s">
        <v>877</v>
      </c>
      <c r="G93"/>
      <c r="H93"/>
      <c r="I93"/>
      <c r="J93"/>
      <c r="K93"/>
      <c r="L93"/>
      <c r="M93"/>
    </row>
    <row r="94" spans="1:13" ht="14" customHeight="1">
      <c r="A94" s="42">
        <v>9</v>
      </c>
      <c r="B94" s="43" t="s">
        <v>832</v>
      </c>
      <c r="C94" s="43">
        <v>3</v>
      </c>
      <c r="D94" s="43" t="s">
        <v>369</v>
      </c>
      <c r="E94" s="43" t="s">
        <v>898</v>
      </c>
      <c r="G94"/>
      <c r="H94"/>
      <c r="I94"/>
      <c r="J94"/>
      <c r="K94"/>
      <c r="L94"/>
      <c r="M94"/>
    </row>
    <row r="95" spans="1:13" ht="14" customHeight="1">
      <c r="A95" s="42">
        <v>9</v>
      </c>
      <c r="B95" s="43" t="s">
        <v>832</v>
      </c>
      <c r="C95" s="43">
        <v>4</v>
      </c>
      <c r="D95" s="43" t="s">
        <v>369</v>
      </c>
      <c r="E95" s="43" t="s">
        <v>908</v>
      </c>
      <c r="G95"/>
      <c r="H95"/>
      <c r="I95"/>
      <c r="J95"/>
      <c r="K95"/>
      <c r="L95"/>
      <c r="M95"/>
    </row>
    <row r="96" spans="1:13" ht="14" customHeight="1">
      <c r="A96" s="42">
        <v>9</v>
      </c>
      <c r="B96" s="43" t="s">
        <v>833</v>
      </c>
      <c r="C96" s="43">
        <v>1</v>
      </c>
      <c r="D96" s="43" t="s">
        <v>369</v>
      </c>
      <c r="E96" s="43" t="s">
        <v>380</v>
      </c>
      <c r="G96"/>
      <c r="H96"/>
      <c r="I96"/>
      <c r="J96"/>
      <c r="K96"/>
      <c r="L96"/>
      <c r="M96"/>
    </row>
    <row r="97" spans="1:13" ht="14" customHeight="1">
      <c r="A97" s="42">
        <v>9</v>
      </c>
      <c r="B97" s="43" t="s">
        <v>833</v>
      </c>
      <c r="C97" s="43">
        <v>2</v>
      </c>
      <c r="D97" s="43" t="s">
        <v>369</v>
      </c>
      <c r="E97" s="43" t="s">
        <v>418</v>
      </c>
      <c r="G97"/>
      <c r="H97"/>
      <c r="I97"/>
      <c r="J97"/>
      <c r="K97"/>
      <c r="L97"/>
      <c r="M97"/>
    </row>
    <row r="98" spans="1:13" ht="14" customHeight="1">
      <c r="A98" s="42">
        <v>9</v>
      </c>
      <c r="B98" s="43" t="s">
        <v>833</v>
      </c>
      <c r="C98" s="43">
        <v>3</v>
      </c>
      <c r="D98" s="43" t="s">
        <v>369</v>
      </c>
      <c r="E98" s="43" t="s">
        <v>519</v>
      </c>
      <c r="G98"/>
      <c r="H98"/>
      <c r="I98"/>
      <c r="J98"/>
      <c r="K98"/>
      <c r="L98"/>
      <c r="M98"/>
    </row>
    <row r="99" spans="1:13" ht="14" customHeight="1">
      <c r="A99" s="42">
        <v>9</v>
      </c>
      <c r="B99" s="43" t="s">
        <v>833</v>
      </c>
      <c r="C99" s="43">
        <v>4</v>
      </c>
      <c r="D99" s="43" t="s">
        <v>369</v>
      </c>
      <c r="E99" s="43" t="s">
        <v>886</v>
      </c>
      <c r="G99"/>
      <c r="H99"/>
      <c r="I99"/>
      <c r="J99"/>
      <c r="K99"/>
      <c r="L99"/>
      <c r="M99"/>
    </row>
    <row r="100" spans="1:13" ht="14" customHeight="1">
      <c r="A100" s="42">
        <v>9</v>
      </c>
      <c r="B100" s="43" t="s">
        <v>834</v>
      </c>
      <c r="C100" s="43">
        <v>1</v>
      </c>
      <c r="D100" s="43" t="s">
        <v>369</v>
      </c>
      <c r="E100" s="43" t="s">
        <v>847</v>
      </c>
      <c r="G100"/>
      <c r="H100"/>
      <c r="I100"/>
      <c r="J100"/>
      <c r="K100"/>
      <c r="L100"/>
      <c r="M100"/>
    </row>
    <row r="101" spans="1:13" ht="14" customHeight="1">
      <c r="A101" s="42">
        <v>9</v>
      </c>
      <c r="B101" s="43" t="s">
        <v>834</v>
      </c>
      <c r="C101" s="43">
        <v>2</v>
      </c>
      <c r="D101" s="43" t="s">
        <v>369</v>
      </c>
      <c r="E101" s="43" t="s">
        <v>19</v>
      </c>
      <c r="G101"/>
      <c r="H101"/>
      <c r="I101"/>
      <c r="J101"/>
      <c r="K101"/>
      <c r="L101"/>
      <c r="M101"/>
    </row>
    <row r="102" spans="1:13" ht="14" customHeight="1">
      <c r="A102" s="42">
        <v>9</v>
      </c>
      <c r="B102" s="43" t="s">
        <v>834</v>
      </c>
      <c r="C102" s="43">
        <v>3</v>
      </c>
      <c r="D102" s="43" t="s">
        <v>369</v>
      </c>
      <c r="E102" s="43" t="s">
        <v>381</v>
      </c>
      <c r="G102"/>
      <c r="H102"/>
      <c r="I102"/>
      <c r="J102"/>
      <c r="K102"/>
      <c r="L102"/>
      <c r="M102"/>
    </row>
    <row r="103" spans="1:13" ht="14" customHeight="1">
      <c r="A103" s="42">
        <v>10</v>
      </c>
      <c r="B103" s="43" t="s">
        <v>832</v>
      </c>
      <c r="C103" s="43">
        <v>1</v>
      </c>
      <c r="D103" s="43" t="s">
        <v>369</v>
      </c>
      <c r="E103" s="43" t="s">
        <v>848</v>
      </c>
      <c r="G103"/>
      <c r="H103"/>
      <c r="I103"/>
      <c r="J103"/>
      <c r="K103"/>
      <c r="L103"/>
      <c r="M103"/>
    </row>
    <row r="104" spans="1:13" ht="14" customHeight="1">
      <c r="A104" s="42">
        <v>10</v>
      </c>
      <c r="B104" s="43" t="s">
        <v>832</v>
      </c>
      <c r="C104" s="43">
        <v>2</v>
      </c>
      <c r="D104" s="43" t="s">
        <v>369</v>
      </c>
      <c r="E104" s="43" t="s">
        <v>393</v>
      </c>
      <c r="G104"/>
      <c r="H104"/>
      <c r="I104"/>
      <c r="J104"/>
      <c r="K104"/>
      <c r="L104"/>
      <c r="M104"/>
    </row>
    <row r="105" spans="1:13" ht="14" customHeight="1">
      <c r="A105" s="42">
        <v>10</v>
      </c>
      <c r="B105" s="43" t="s">
        <v>832</v>
      </c>
      <c r="C105" s="43">
        <v>3</v>
      </c>
      <c r="D105" s="43" t="s">
        <v>369</v>
      </c>
      <c r="E105" s="43" t="s">
        <v>887</v>
      </c>
      <c r="G105"/>
      <c r="H105"/>
      <c r="I105"/>
      <c r="J105"/>
      <c r="K105"/>
      <c r="L105"/>
      <c r="M105"/>
    </row>
    <row r="106" spans="1:13" ht="14" customHeight="1">
      <c r="A106" s="42">
        <v>10</v>
      </c>
      <c r="B106" s="43" t="s">
        <v>833</v>
      </c>
      <c r="C106" s="43">
        <v>1</v>
      </c>
      <c r="D106" s="43" t="s">
        <v>369</v>
      </c>
      <c r="E106" s="43" t="s">
        <v>17</v>
      </c>
      <c r="G106"/>
      <c r="H106"/>
      <c r="I106"/>
      <c r="J106"/>
      <c r="K106"/>
      <c r="L106"/>
      <c r="M106"/>
    </row>
    <row r="107" spans="1:13" ht="14" customHeight="1">
      <c r="A107" s="42">
        <v>10</v>
      </c>
      <c r="B107" s="43" t="s">
        <v>833</v>
      </c>
      <c r="C107" s="43">
        <v>2</v>
      </c>
      <c r="D107" s="43" t="s">
        <v>369</v>
      </c>
      <c r="E107" s="43" t="s">
        <v>391</v>
      </c>
      <c r="G107"/>
      <c r="H107"/>
      <c r="I107"/>
      <c r="J107"/>
      <c r="K107"/>
      <c r="L107"/>
      <c r="M107"/>
    </row>
    <row r="108" spans="1:13" ht="14" customHeight="1">
      <c r="A108" s="42">
        <v>10</v>
      </c>
      <c r="B108" s="43" t="s">
        <v>833</v>
      </c>
      <c r="C108" s="43">
        <v>3</v>
      </c>
      <c r="D108" s="43" t="s">
        <v>369</v>
      </c>
      <c r="E108" s="43" t="s">
        <v>899</v>
      </c>
      <c r="G108"/>
      <c r="H108"/>
      <c r="I108"/>
      <c r="J108"/>
      <c r="K108"/>
      <c r="L108"/>
      <c r="M108"/>
    </row>
    <row r="109" spans="1:13" ht="14" customHeight="1">
      <c r="A109" s="42">
        <v>10</v>
      </c>
      <c r="B109" s="43" t="s">
        <v>833</v>
      </c>
      <c r="C109" s="43">
        <v>4</v>
      </c>
      <c r="D109" s="43" t="s">
        <v>369</v>
      </c>
      <c r="E109" s="43" t="s">
        <v>909</v>
      </c>
      <c r="G109"/>
      <c r="H109"/>
      <c r="I109"/>
      <c r="J109"/>
      <c r="K109"/>
      <c r="L109"/>
      <c r="M109"/>
    </row>
    <row r="110" spans="1:13" ht="14" customHeight="1">
      <c r="A110" s="42">
        <v>10</v>
      </c>
      <c r="B110" s="43" t="s">
        <v>834</v>
      </c>
      <c r="C110" s="43">
        <v>1</v>
      </c>
      <c r="D110" s="43" t="s">
        <v>369</v>
      </c>
      <c r="E110" s="43" t="s">
        <v>392</v>
      </c>
      <c r="G110"/>
      <c r="H110"/>
      <c r="I110"/>
      <c r="J110"/>
      <c r="K110"/>
      <c r="L110"/>
      <c r="M110"/>
    </row>
    <row r="111" spans="1:13" ht="14" customHeight="1">
      <c r="A111" s="42">
        <v>10</v>
      </c>
      <c r="B111" s="43" t="s">
        <v>834</v>
      </c>
      <c r="C111" s="43">
        <v>2</v>
      </c>
      <c r="D111" s="43" t="s">
        <v>369</v>
      </c>
      <c r="E111" s="43" t="s">
        <v>421</v>
      </c>
      <c r="G111"/>
      <c r="H111"/>
      <c r="I111"/>
      <c r="J111"/>
      <c r="K111"/>
      <c r="L111"/>
      <c r="M111"/>
    </row>
    <row r="112" spans="1:13" ht="14" customHeight="1">
      <c r="A112" s="42">
        <v>10</v>
      </c>
      <c r="B112" s="43" t="s">
        <v>834</v>
      </c>
      <c r="C112" s="43">
        <v>3</v>
      </c>
      <c r="D112" s="43" t="s">
        <v>369</v>
      </c>
      <c r="E112" s="43" t="s">
        <v>867</v>
      </c>
      <c r="G112"/>
      <c r="H112"/>
      <c r="I112"/>
      <c r="J112"/>
      <c r="K112"/>
      <c r="L112"/>
      <c r="M112"/>
    </row>
    <row r="113" spans="1:13" ht="14" customHeight="1">
      <c r="A113" s="42">
        <v>10</v>
      </c>
      <c r="B113" s="43" t="s">
        <v>834</v>
      </c>
      <c r="C113" s="43">
        <v>4</v>
      </c>
      <c r="D113" s="43" t="s">
        <v>369</v>
      </c>
      <c r="E113" s="43" t="s">
        <v>878</v>
      </c>
      <c r="G113"/>
      <c r="H113"/>
      <c r="I113"/>
      <c r="J113"/>
      <c r="K113"/>
      <c r="L113"/>
      <c r="M113"/>
    </row>
    <row r="114" spans="1:13" ht="14" customHeight="1">
      <c r="A114" s="42">
        <v>11</v>
      </c>
      <c r="B114" s="43" t="s">
        <v>832</v>
      </c>
      <c r="C114" s="43">
        <v>1</v>
      </c>
      <c r="D114" s="43" t="s">
        <v>369</v>
      </c>
      <c r="E114" s="43" t="s">
        <v>62</v>
      </c>
      <c r="G114"/>
      <c r="H114"/>
      <c r="I114"/>
      <c r="J114"/>
      <c r="K114"/>
      <c r="L114"/>
      <c r="M114"/>
    </row>
    <row r="115" spans="1:13" ht="14" customHeight="1">
      <c r="A115" s="42">
        <v>11</v>
      </c>
      <c r="B115" s="43" t="s">
        <v>832</v>
      </c>
      <c r="C115" s="43">
        <v>2</v>
      </c>
      <c r="D115" s="43" t="s">
        <v>369</v>
      </c>
      <c r="E115" s="43" t="s">
        <v>400</v>
      </c>
      <c r="G115"/>
      <c r="H115"/>
      <c r="I115"/>
      <c r="J115"/>
      <c r="K115"/>
      <c r="L115"/>
      <c r="M115"/>
    </row>
    <row r="116" spans="1:13" ht="14" customHeight="1">
      <c r="A116" s="42">
        <v>11</v>
      </c>
      <c r="B116" s="43" t="s">
        <v>832</v>
      </c>
      <c r="C116" s="43">
        <v>3</v>
      </c>
      <c r="D116" s="43" t="s">
        <v>369</v>
      </c>
      <c r="E116" s="43" t="s">
        <v>401</v>
      </c>
      <c r="G116"/>
      <c r="H116"/>
      <c r="I116"/>
      <c r="J116"/>
      <c r="K116"/>
      <c r="L116"/>
      <c r="M116"/>
    </row>
    <row r="117" spans="1:13" ht="14" customHeight="1">
      <c r="A117" s="42">
        <v>11</v>
      </c>
      <c r="B117" s="43" t="s">
        <v>832</v>
      </c>
      <c r="C117" s="43">
        <v>4</v>
      </c>
      <c r="D117" s="43" t="s">
        <v>369</v>
      </c>
      <c r="E117" s="43" t="s">
        <v>879</v>
      </c>
      <c r="G117"/>
      <c r="H117"/>
      <c r="I117"/>
      <c r="J117"/>
      <c r="K117"/>
      <c r="L117"/>
      <c r="M117"/>
    </row>
    <row r="118" spans="1:13" ht="14" customHeight="1">
      <c r="A118" s="42">
        <v>11</v>
      </c>
      <c r="B118" s="43" t="s">
        <v>833</v>
      </c>
      <c r="C118" s="43">
        <v>1</v>
      </c>
      <c r="D118" s="43" t="s">
        <v>369</v>
      </c>
      <c r="E118" s="43" t="s">
        <v>422</v>
      </c>
      <c r="G118"/>
      <c r="H118"/>
      <c r="I118"/>
      <c r="J118"/>
      <c r="K118"/>
      <c r="L118"/>
      <c r="M118"/>
    </row>
    <row r="119" spans="1:13" ht="14" customHeight="1">
      <c r="A119" s="42">
        <v>11</v>
      </c>
      <c r="B119" s="43" t="s">
        <v>833</v>
      </c>
      <c r="C119" s="43">
        <v>2</v>
      </c>
      <c r="D119" s="43" t="s">
        <v>369</v>
      </c>
      <c r="E119" s="43" t="s">
        <v>423</v>
      </c>
      <c r="G119"/>
      <c r="H119"/>
      <c r="I119"/>
      <c r="J119"/>
      <c r="K119"/>
      <c r="L119"/>
      <c r="M119"/>
    </row>
    <row r="120" spans="1:13" ht="14" customHeight="1">
      <c r="A120" s="42">
        <v>11</v>
      </c>
      <c r="B120" s="43" t="s">
        <v>833</v>
      </c>
      <c r="C120" s="43">
        <v>3</v>
      </c>
      <c r="D120" s="43" t="s">
        <v>369</v>
      </c>
      <c r="E120" s="43" t="s">
        <v>849</v>
      </c>
      <c r="G120"/>
      <c r="H120"/>
      <c r="I120"/>
      <c r="J120"/>
      <c r="K120"/>
      <c r="L120"/>
      <c r="M120"/>
    </row>
    <row r="121" spans="1:13" ht="14" customHeight="1">
      <c r="A121" s="42">
        <v>11</v>
      </c>
      <c r="B121" s="43" t="s">
        <v>833</v>
      </c>
      <c r="C121" s="43">
        <v>4</v>
      </c>
      <c r="D121" s="43" t="s">
        <v>369</v>
      </c>
      <c r="E121" s="43" t="s">
        <v>868</v>
      </c>
      <c r="G121"/>
      <c r="H121"/>
      <c r="I121"/>
      <c r="J121"/>
      <c r="K121"/>
      <c r="L121"/>
      <c r="M121"/>
    </row>
    <row r="122" spans="1:13" ht="14" customHeight="1">
      <c r="A122" s="42">
        <v>11</v>
      </c>
      <c r="B122" s="43" t="s">
        <v>834</v>
      </c>
      <c r="C122" s="43">
        <v>1</v>
      </c>
      <c r="D122" s="43" t="s">
        <v>369</v>
      </c>
      <c r="E122" s="43" t="s">
        <v>888</v>
      </c>
      <c r="G122"/>
      <c r="H122"/>
      <c r="I122"/>
      <c r="J122"/>
      <c r="K122"/>
      <c r="L122"/>
      <c r="M122"/>
    </row>
    <row r="123" spans="1:13" ht="14" customHeight="1">
      <c r="A123" s="42">
        <v>11</v>
      </c>
      <c r="B123" s="43" t="s">
        <v>834</v>
      </c>
      <c r="C123" s="43">
        <v>2</v>
      </c>
      <c r="D123" s="43" t="s">
        <v>369</v>
      </c>
      <c r="E123" s="43" t="s">
        <v>900</v>
      </c>
      <c r="G123"/>
      <c r="H123"/>
      <c r="I123"/>
      <c r="J123"/>
      <c r="K123"/>
      <c r="L123"/>
      <c r="M123"/>
    </row>
    <row r="124" spans="1:13" ht="14" customHeight="1">
      <c r="A124" s="42">
        <v>11</v>
      </c>
      <c r="B124" s="43" t="s">
        <v>834</v>
      </c>
      <c r="C124" s="43">
        <v>3</v>
      </c>
      <c r="D124" s="43" t="s">
        <v>369</v>
      </c>
      <c r="E124" s="43" t="s">
        <v>910</v>
      </c>
      <c r="G124"/>
      <c r="H124"/>
      <c r="I124"/>
      <c r="J124"/>
      <c r="K124"/>
      <c r="L124"/>
      <c r="M124"/>
    </row>
    <row r="125" spans="1:13" ht="14" customHeight="1">
      <c r="A125" s="42">
        <v>12</v>
      </c>
      <c r="B125" s="43" t="s">
        <v>832</v>
      </c>
      <c r="C125" s="43">
        <v>1</v>
      </c>
      <c r="D125" s="43" t="s">
        <v>369</v>
      </c>
      <c r="E125" s="43" t="s">
        <v>425</v>
      </c>
      <c r="G125"/>
      <c r="H125"/>
      <c r="I125"/>
      <c r="J125"/>
      <c r="K125"/>
      <c r="L125"/>
      <c r="M125"/>
    </row>
    <row r="126" spans="1:13" ht="14" customHeight="1">
      <c r="A126" s="42">
        <v>12</v>
      </c>
      <c r="B126" s="43" t="s">
        <v>832</v>
      </c>
      <c r="C126" s="43">
        <v>2</v>
      </c>
      <c r="D126" s="43" t="s">
        <v>369</v>
      </c>
      <c r="E126" s="43" t="s">
        <v>821</v>
      </c>
      <c r="G126"/>
      <c r="H126"/>
      <c r="I126"/>
      <c r="J126"/>
      <c r="K126"/>
      <c r="L126"/>
      <c r="M126"/>
    </row>
    <row r="127" spans="1:13" ht="14" customHeight="1">
      <c r="A127" s="42">
        <v>12</v>
      </c>
      <c r="B127" s="43" t="s">
        <v>832</v>
      </c>
      <c r="C127" s="43">
        <v>3</v>
      </c>
      <c r="D127" s="43" t="s">
        <v>369</v>
      </c>
      <c r="E127" s="43" t="s">
        <v>869</v>
      </c>
      <c r="G127"/>
      <c r="H127"/>
      <c r="I127"/>
      <c r="J127"/>
      <c r="K127"/>
      <c r="L127"/>
      <c r="M127"/>
    </row>
    <row r="128" spans="1:13" ht="14" customHeight="1">
      <c r="A128" s="42">
        <v>12</v>
      </c>
      <c r="B128" s="43" t="s">
        <v>832</v>
      </c>
      <c r="C128" s="43">
        <v>4</v>
      </c>
      <c r="D128" s="43" t="s">
        <v>369</v>
      </c>
      <c r="E128" s="43" t="s">
        <v>889</v>
      </c>
      <c r="G128"/>
      <c r="H128"/>
      <c r="I128"/>
      <c r="J128"/>
      <c r="K128"/>
      <c r="L128"/>
      <c r="M128"/>
    </row>
    <row r="129" spans="1:13" ht="14" customHeight="1">
      <c r="A129" s="42">
        <v>12</v>
      </c>
      <c r="B129" s="43" t="s">
        <v>833</v>
      </c>
      <c r="C129" s="43">
        <v>1</v>
      </c>
      <c r="D129" s="43" t="s">
        <v>369</v>
      </c>
      <c r="E129" s="43" t="s">
        <v>409</v>
      </c>
      <c r="G129"/>
      <c r="H129"/>
      <c r="I129"/>
      <c r="J129"/>
      <c r="K129"/>
      <c r="L129"/>
      <c r="M129"/>
    </row>
    <row r="130" spans="1:13" ht="14" customHeight="1">
      <c r="A130" s="42">
        <v>12</v>
      </c>
      <c r="B130" s="43" t="s">
        <v>833</v>
      </c>
      <c r="C130" s="43">
        <v>2</v>
      </c>
      <c r="D130" s="43" t="s">
        <v>369</v>
      </c>
      <c r="E130" s="43" t="s">
        <v>880</v>
      </c>
      <c r="G130"/>
      <c r="H130"/>
      <c r="I130"/>
      <c r="J130"/>
      <c r="K130"/>
      <c r="L130"/>
      <c r="M130"/>
    </row>
    <row r="131" spans="1:13" ht="14" customHeight="1">
      <c r="A131" s="42">
        <v>12</v>
      </c>
      <c r="B131" s="43" t="s">
        <v>833</v>
      </c>
      <c r="C131" s="43">
        <v>3</v>
      </c>
      <c r="D131" s="43" t="s">
        <v>369</v>
      </c>
      <c r="E131" s="43" t="s">
        <v>165</v>
      </c>
      <c r="G131"/>
      <c r="H131"/>
      <c r="I131"/>
      <c r="J131"/>
      <c r="K131"/>
      <c r="L131"/>
      <c r="M131"/>
    </row>
    <row r="132" spans="1:13" ht="14" customHeight="1">
      <c r="A132" s="42">
        <v>12</v>
      </c>
      <c r="B132" s="43" t="s">
        <v>834</v>
      </c>
      <c r="C132" s="43">
        <v>1</v>
      </c>
      <c r="D132" s="43" t="s">
        <v>369</v>
      </c>
      <c r="E132" s="43" t="s">
        <v>54</v>
      </c>
      <c r="G132"/>
      <c r="H132"/>
      <c r="I132"/>
      <c r="J132"/>
      <c r="K132"/>
      <c r="L132"/>
      <c r="M132"/>
    </row>
    <row r="133" spans="1:13" ht="14" customHeight="1">
      <c r="A133" s="42">
        <v>12</v>
      </c>
      <c r="B133" s="43" t="s">
        <v>834</v>
      </c>
      <c r="C133" s="43">
        <v>2</v>
      </c>
      <c r="D133" s="43" t="s">
        <v>369</v>
      </c>
      <c r="E133" s="43" t="s">
        <v>424</v>
      </c>
      <c r="G133"/>
      <c r="H133"/>
      <c r="I133"/>
      <c r="J133"/>
      <c r="K133"/>
      <c r="L133"/>
      <c r="M133"/>
    </row>
    <row r="134" spans="1:13" ht="14" customHeight="1">
      <c r="A134" s="42">
        <v>12</v>
      </c>
      <c r="B134" s="43" t="s">
        <v>834</v>
      </c>
      <c r="C134" s="43">
        <v>3</v>
      </c>
      <c r="D134" s="43" t="s">
        <v>369</v>
      </c>
      <c r="E134" s="43" t="s">
        <v>850</v>
      </c>
      <c r="G134"/>
      <c r="H134"/>
      <c r="I134"/>
      <c r="J134"/>
      <c r="K134"/>
      <c r="L134"/>
      <c r="M134"/>
    </row>
    <row r="135" spans="1:13" ht="14" customHeight="1">
      <c r="A135" s="42">
        <v>12</v>
      </c>
      <c r="B135" s="43" t="s">
        <v>834</v>
      </c>
      <c r="C135" s="43">
        <v>4</v>
      </c>
      <c r="D135" s="43" t="s">
        <v>369</v>
      </c>
      <c r="E135" s="43" t="s">
        <v>851</v>
      </c>
      <c r="G135"/>
      <c r="H135"/>
      <c r="I135"/>
      <c r="J135"/>
      <c r="K135"/>
      <c r="L135"/>
      <c r="M135"/>
    </row>
    <row r="136" spans="1:13" ht="14" customHeight="1">
      <c r="A136" s="42">
        <v>13</v>
      </c>
      <c r="B136" s="43" t="s">
        <v>832</v>
      </c>
      <c r="C136" s="43">
        <v>1</v>
      </c>
      <c r="D136" s="43" t="s">
        <v>369</v>
      </c>
      <c r="E136" s="43" t="s">
        <v>426</v>
      </c>
      <c r="G136"/>
      <c r="H136"/>
      <c r="I136"/>
      <c r="J136"/>
      <c r="K136"/>
      <c r="L136"/>
      <c r="M136"/>
    </row>
    <row r="137" spans="1:13" ht="14" customHeight="1">
      <c r="A137" s="42">
        <v>13</v>
      </c>
      <c r="B137" s="43" t="s">
        <v>832</v>
      </c>
      <c r="C137" s="43">
        <v>2</v>
      </c>
      <c r="D137" s="43" t="s">
        <v>369</v>
      </c>
      <c r="E137" s="43" t="s">
        <v>855</v>
      </c>
      <c r="G137"/>
      <c r="H137"/>
      <c r="I137"/>
      <c r="J137"/>
      <c r="K137"/>
      <c r="L137"/>
      <c r="M137"/>
    </row>
    <row r="138" spans="1:13" ht="14" customHeight="1">
      <c r="A138" s="42">
        <v>13</v>
      </c>
      <c r="B138" s="43" t="s">
        <v>832</v>
      </c>
      <c r="C138" s="43">
        <v>3</v>
      </c>
      <c r="D138" s="43" t="s">
        <v>369</v>
      </c>
      <c r="E138" s="43" t="s">
        <v>166</v>
      </c>
      <c r="G138"/>
      <c r="H138"/>
      <c r="I138"/>
      <c r="J138"/>
      <c r="K138"/>
      <c r="L138"/>
      <c r="M138"/>
    </row>
    <row r="139" spans="1:13" ht="14" customHeight="1">
      <c r="A139" s="42">
        <v>13</v>
      </c>
      <c r="B139" s="43" t="s">
        <v>833</v>
      </c>
      <c r="C139" s="43">
        <v>1</v>
      </c>
      <c r="D139" s="43" t="s">
        <v>369</v>
      </c>
      <c r="E139" s="43" t="s">
        <v>428</v>
      </c>
      <c r="G139"/>
      <c r="H139"/>
      <c r="I139"/>
      <c r="J139"/>
      <c r="K139"/>
      <c r="L139"/>
      <c r="M139"/>
    </row>
    <row r="140" spans="1:13" ht="14" customHeight="1">
      <c r="A140" s="42">
        <v>13</v>
      </c>
      <c r="B140" s="43" t="s">
        <v>833</v>
      </c>
      <c r="C140" s="43">
        <v>2</v>
      </c>
      <c r="D140" s="43" t="s">
        <v>369</v>
      </c>
      <c r="E140" s="43" t="s">
        <v>852</v>
      </c>
      <c r="G140"/>
      <c r="H140"/>
      <c r="I140"/>
      <c r="J140"/>
      <c r="K140"/>
      <c r="L140"/>
      <c r="M140"/>
    </row>
    <row r="141" spans="1:13" ht="14" customHeight="1">
      <c r="A141" s="42">
        <v>13</v>
      </c>
      <c r="B141" s="43" t="s">
        <v>833</v>
      </c>
      <c r="C141" s="43">
        <v>3</v>
      </c>
      <c r="D141" s="43" t="s">
        <v>369</v>
      </c>
      <c r="E141" s="43" t="s">
        <v>853</v>
      </c>
      <c r="G141"/>
      <c r="H141"/>
      <c r="I141"/>
      <c r="J141"/>
      <c r="K141"/>
      <c r="L141"/>
      <c r="M141"/>
    </row>
    <row r="142" spans="1:13" ht="14" customHeight="1">
      <c r="A142" s="42">
        <v>13</v>
      </c>
      <c r="B142" s="43" t="s">
        <v>833</v>
      </c>
      <c r="C142" s="43">
        <v>4</v>
      </c>
      <c r="D142" s="43" t="s">
        <v>369</v>
      </c>
      <c r="E142" s="43" t="s">
        <v>870</v>
      </c>
      <c r="G142"/>
      <c r="H142"/>
      <c r="I142"/>
      <c r="J142"/>
      <c r="K142"/>
      <c r="L142"/>
      <c r="M142"/>
    </row>
    <row r="143" spans="1:13" ht="14" customHeight="1">
      <c r="A143" s="42">
        <v>13</v>
      </c>
      <c r="B143" s="43" t="s">
        <v>834</v>
      </c>
      <c r="C143" s="43">
        <v>1</v>
      </c>
      <c r="D143" s="43" t="s">
        <v>369</v>
      </c>
      <c r="E143" s="43" t="s">
        <v>43</v>
      </c>
      <c r="G143"/>
      <c r="H143"/>
      <c r="I143"/>
      <c r="J143"/>
      <c r="K143"/>
      <c r="L143"/>
      <c r="M143"/>
    </row>
    <row r="144" spans="1:13" ht="14" customHeight="1">
      <c r="A144" s="42">
        <v>13</v>
      </c>
      <c r="B144" s="43" t="s">
        <v>834</v>
      </c>
      <c r="C144" s="43">
        <v>2</v>
      </c>
      <c r="D144" s="43" t="s">
        <v>369</v>
      </c>
      <c r="E144" s="43" t="s">
        <v>427</v>
      </c>
      <c r="G144"/>
      <c r="H144"/>
      <c r="I144"/>
      <c r="J144"/>
      <c r="K144"/>
      <c r="L144"/>
      <c r="M144"/>
    </row>
    <row r="145" spans="1:13" ht="14" customHeight="1">
      <c r="A145" s="42">
        <v>13</v>
      </c>
      <c r="B145" s="43" t="s">
        <v>834</v>
      </c>
      <c r="C145" s="43">
        <v>3</v>
      </c>
      <c r="D145" s="43" t="s">
        <v>369</v>
      </c>
      <c r="E145" s="43" t="s">
        <v>854</v>
      </c>
      <c r="G145"/>
      <c r="H145"/>
      <c r="I145"/>
      <c r="J145"/>
      <c r="K145"/>
      <c r="L145"/>
      <c r="M145"/>
    </row>
    <row r="146" spans="1:13" ht="14" customHeight="1">
      <c r="A146" s="42">
        <v>13</v>
      </c>
      <c r="B146" s="43" t="s">
        <v>834</v>
      </c>
      <c r="C146" s="43">
        <v>4</v>
      </c>
      <c r="D146" s="43" t="s">
        <v>369</v>
      </c>
      <c r="E146" s="43" t="s">
        <v>154</v>
      </c>
      <c r="G146"/>
      <c r="H146"/>
      <c r="I146"/>
      <c r="J146"/>
      <c r="K146"/>
      <c r="L146"/>
      <c r="M146"/>
    </row>
    <row r="147" spans="1:13" ht="14" customHeight="1">
      <c r="A147" s="42">
        <v>14</v>
      </c>
      <c r="B147" s="43" t="s">
        <v>832</v>
      </c>
      <c r="C147" s="43">
        <v>1</v>
      </c>
      <c r="D147" s="43" t="s">
        <v>369</v>
      </c>
      <c r="E147" s="43" t="s">
        <v>434</v>
      </c>
      <c r="G147"/>
      <c r="H147"/>
      <c r="I147"/>
      <c r="J147"/>
      <c r="K147"/>
      <c r="L147"/>
      <c r="M147"/>
    </row>
    <row r="148" spans="1:13" ht="14" customHeight="1">
      <c r="A148" s="42">
        <v>14</v>
      </c>
      <c r="B148" s="43" t="s">
        <v>832</v>
      </c>
      <c r="C148" s="43">
        <v>2</v>
      </c>
      <c r="D148" s="43" t="s">
        <v>369</v>
      </c>
      <c r="E148" s="43" t="s">
        <v>856</v>
      </c>
      <c r="G148"/>
      <c r="H148"/>
      <c r="I148"/>
      <c r="J148"/>
      <c r="K148"/>
      <c r="L148"/>
      <c r="M148"/>
    </row>
    <row r="149" spans="1:13" ht="14" customHeight="1">
      <c r="A149" s="42">
        <v>14</v>
      </c>
      <c r="B149" s="43" t="s">
        <v>832</v>
      </c>
      <c r="C149" s="43">
        <v>3</v>
      </c>
      <c r="D149" s="43" t="s">
        <v>369</v>
      </c>
      <c r="E149" s="43" t="s">
        <v>857</v>
      </c>
      <c r="G149"/>
      <c r="H149"/>
      <c r="I149"/>
      <c r="J149"/>
      <c r="K149"/>
      <c r="L149"/>
      <c r="M149"/>
    </row>
    <row r="150" spans="1:13" ht="14" customHeight="1">
      <c r="A150" s="42">
        <v>14</v>
      </c>
      <c r="B150" s="43" t="s">
        <v>832</v>
      </c>
      <c r="C150" s="43">
        <v>4</v>
      </c>
      <c r="D150" s="43" t="s">
        <v>369</v>
      </c>
      <c r="E150" s="43" t="s">
        <v>859</v>
      </c>
      <c r="G150"/>
      <c r="H150"/>
      <c r="I150"/>
      <c r="J150"/>
      <c r="K150"/>
      <c r="L150"/>
      <c r="M150"/>
    </row>
    <row r="151" spans="1:13" ht="14" customHeight="1">
      <c r="A151" s="42">
        <v>14</v>
      </c>
      <c r="B151" s="43" t="s">
        <v>833</v>
      </c>
      <c r="C151" s="43">
        <v>1</v>
      </c>
      <c r="D151" s="43" t="s">
        <v>369</v>
      </c>
      <c r="E151" s="43" t="s">
        <v>36</v>
      </c>
      <c r="G151"/>
      <c r="H151"/>
      <c r="I151"/>
      <c r="J151"/>
      <c r="K151"/>
      <c r="L151"/>
      <c r="M151"/>
    </row>
    <row r="152" spans="1:13" ht="14" customHeight="1">
      <c r="A152" s="42">
        <v>14</v>
      </c>
      <c r="B152" s="43" t="s">
        <v>833</v>
      </c>
      <c r="C152" s="43">
        <v>2</v>
      </c>
      <c r="D152" s="43" t="s">
        <v>369</v>
      </c>
      <c r="E152" s="43" t="s">
        <v>432</v>
      </c>
      <c r="G152"/>
      <c r="H152"/>
      <c r="I152"/>
      <c r="J152"/>
      <c r="K152"/>
      <c r="L152"/>
      <c r="M152"/>
    </row>
    <row r="153" spans="1:13" ht="14" customHeight="1">
      <c r="A153" s="42">
        <v>14</v>
      </c>
      <c r="B153" s="43" t="s">
        <v>833</v>
      </c>
      <c r="C153" s="43">
        <v>3</v>
      </c>
      <c r="D153" s="43" t="s">
        <v>369</v>
      </c>
      <c r="E153" s="43" t="s">
        <v>145</v>
      </c>
      <c r="G153"/>
      <c r="H153"/>
      <c r="I153"/>
      <c r="J153"/>
      <c r="K153"/>
      <c r="L153"/>
      <c r="M153"/>
    </row>
    <row r="154" spans="1:13" ht="14" customHeight="1">
      <c r="A154" s="42">
        <v>14</v>
      </c>
      <c r="B154" s="43" t="s">
        <v>834</v>
      </c>
      <c r="C154" s="43">
        <v>1</v>
      </c>
      <c r="D154" s="43" t="s">
        <v>369</v>
      </c>
      <c r="E154" s="43" t="s">
        <v>433</v>
      </c>
      <c r="G154"/>
      <c r="H154"/>
      <c r="I154"/>
      <c r="J154"/>
      <c r="K154"/>
      <c r="L154"/>
      <c r="M154"/>
    </row>
    <row r="155" spans="1:13" ht="14" customHeight="1">
      <c r="A155" s="42">
        <v>14</v>
      </c>
      <c r="B155" s="43" t="s">
        <v>834</v>
      </c>
      <c r="C155" s="43">
        <v>2</v>
      </c>
      <c r="D155" s="43" t="s">
        <v>369</v>
      </c>
      <c r="E155" s="43" t="s">
        <v>858</v>
      </c>
      <c r="G155"/>
      <c r="H155"/>
      <c r="I155"/>
      <c r="J155"/>
      <c r="K155"/>
      <c r="L155"/>
      <c r="M155"/>
    </row>
    <row r="156" spans="1:13" ht="14" customHeight="1">
      <c r="A156" s="42">
        <v>14</v>
      </c>
      <c r="B156" s="43" t="s">
        <v>834</v>
      </c>
      <c r="C156" s="43">
        <v>3</v>
      </c>
      <c r="D156" s="43" t="s">
        <v>369</v>
      </c>
      <c r="E156" s="43" t="s">
        <v>167</v>
      </c>
      <c r="G156"/>
      <c r="H156"/>
      <c r="I156"/>
      <c r="J156"/>
      <c r="K156"/>
      <c r="L156"/>
      <c r="M156"/>
    </row>
    <row r="157" spans="1:13" ht="14" customHeight="1">
      <c r="A157" s="42">
        <v>14</v>
      </c>
      <c r="B157" s="43" t="s">
        <v>834</v>
      </c>
      <c r="C157" s="43">
        <v>4</v>
      </c>
      <c r="D157" s="43" t="s">
        <v>369</v>
      </c>
      <c r="E157" s="43" t="s">
        <v>155</v>
      </c>
      <c r="G157"/>
      <c r="H157"/>
      <c r="I157"/>
      <c r="J157"/>
      <c r="K157"/>
      <c r="L157"/>
      <c r="M157"/>
    </row>
    <row r="158" spans="1:13" ht="14" customHeight="1">
      <c r="A158" s="42">
        <v>15</v>
      </c>
      <c r="B158" s="43" t="s">
        <v>832</v>
      </c>
      <c r="C158" s="43">
        <v>1</v>
      </c>
      <c r="D158" s="43" t="s">
        <v>369</v>
      </c>
      <c r="E158" s="43" t="s">
        <v>29</v>
      </c>
      <c r="G158"/>
      <c r="H158"/>
      <c r="I158"/>
      <c r="J158"/>
      <c r="K158"/>
      <c r="L158"/>
      <c r="M158"/>
    </row>
    <row r="159" spans="1:13" ht="14" customHeight="1">
      <c r="A159" s="42">
        <v>15</v>
      </c>
      <c r="B159" s="43" t="s">
        <v>832</v>
      </c>
      <c r="C159" s="43">
        <v>2</v>
      </c>
      <c r="D159" s="43" t="s">
        <v>369</v>
      </c>
      <c r="E159" s="43" t="s">
        <v>441</v>
      </c>
      <c r="G159"/>
      <c r="H159"/>
      <c r="I159"/>
      <c r="J159"/>
      <c r="K159"/>
      <c r="L159"/>
      <c r="M159"/>
    </row>
    <row r="160" spans="1:13" ht="14" customHeight="1">
      <c r="A160" s="42">
        <v>15</v>
      </c>
      <c r="B160" s="43" t="s">
        <v>832</v>
      </c>
      <c r="C160" s="43">
        <v>3</v>
      </c>
      <c r="D160" s="43" t="s">
        <v>369</v>
      </c>
      <c r="E160" s="43" t="s">
        <v>860</v>
      </c>
      <c r="G160"/>
      <c r="H160"/>
      <c r="I160"/>
      <c r="J160"/>
      <c r="K160"/>
      <c r="L160"/>
      <c r="M160"/>
    </row>
    <row r="161" spans="1:13" ht="14" customHeight="1">
      <c r="A161" s="42">
        <v>15</v>
      </c>
      <c r="B161" s="43" t="s">
        <v>832</v>
      </c>
      <c r="C161" s="43">
        <v>4</v>
      </c>
      <c r="D161" s="43" t="s">
        <v>369</v>
      </c>
      <c r="E161" s="43" t="s">
        <v>168</v>
      </c>
      <c r="G161"/>
      <c r="H161"/>
      <c r="I161"/>
      <c r="J161"/>
      <c r="K161"/>
      <c r="L161"/>
      <c r="M161"/>
    </row>
    <row r="162" spans="1:13" ht="14" customHeight="1">
      <c r="A162" s="42">
        <v>15</v>
      </c>
      <c r="B162" s="43" t="s">
        <v>833</v>
      </c>
      <c r="C162" s="43">
        <v>1</v>
      </c>
      <c r="D162" s="43" t="s">
        <v>369</v>
      </c>
      <c r="E162" s="43" t="s">
        <v>861</v>
      </c>
      <c r="G162"/>
      <c r="H162"/>
      <c r="I162"/>
      <c r="J162"/>
      <c r="K162"/>
      <c r="L162"/>
      <c r="M162"/>
    </row>
    <row r="163" spans="1:13" ht="14" customHeight="1">
      <c r="A163" s="42">
        <v>15</v>
      </c>
      <c r="B163" s="43" t="s">
        <v>833</v>
      </c>
      <c r="C163" s="43">
        <v>2</v>
      </c>
      <c r="D163" s="43" t="s">
        <v>369</v>
      </c>
      <c r="E163" s="43" t="s">
        <v>156</v>
      </c>
      <c r="G163"/>
      <c r="H163"/>
      <c r="I163"/>
      <c r="J163"/>
      <c r="K163"/>
      <c r="L163"/>
      <c r="M163"/>
    </row>
    <row r="164" spans="1:13" ht="14" customHeight="1">
      <c r="A164" s="42">
        <v>15</v>
      </c>
      <c r="B164" s="43" t="s">
        <v>833</v>
      </c>
      <c r="C164" s="43">
        <v>3</v>
      </c>
      <c r="D164" s="43" t="s">
        <v>369</v>
      </c>
      <c r="E164" s="43" t="s">
        <v>146</v>
      </c>
      <c r="G164"/>
      <c r="H164"/>
      <c r="I164"/>
      <c r="J164"/>
      <c r="K164"/>
      <c r="L164"/>
      <c r="M164"/>
    </row>
    <row r="165" spans="1:13" ht="14" customHeight="1">
      <c r="A165" s="42">
        <v>15</v>
      </c>
      <c r="B165" s="43" t="s">
        <v>833</v>
      </c>
      <c r="C165" s="43">
        <v>4</v>
      </c>
      <c r="D165" s="43" t="s">
        <v>369</v>
      </c>
      <c r="E165" s="43" t="s">
        <v>135</v>
      </c>
      <c r="G165"/>
      <c r="H165"/>
      <c r="I165"/>
      <c r="J165"/>
      <c r="K165"/>
      <c r="L165"/>
      <c r="M165"/>
    </row>
    <row r="166" spans="1:13" ht="14" customHeight="1">
      <c r="A166" s="42">
        <v>15</v>
      </c>
      <c r="B166" s="43" t="s">
        <v>834</v>
      </c>
      <c r="C166" s="43">
        <v>1</v>
      </c>
      <c r="D166" s="43" t="s">
        <v>369</v>
      </c>
      <c r="E166" s="43" t="s">
        <v>442</v>
      </c>
      <c r="G166"/>
      <c r="H166"/>
      <c r="I166"/>
      <c r="J166"/>
      <c r="K166"/>
      <c r="L166"/>
      <c r="M166"/>
    </row>
    <row r="167" spans="1:13" ht="14" customHeight="1">
      <c r="A167" s="42">
        <v>15</v>
      </c>
      <c r="B167" s="43" t="s">
        <v>834</v>
      </c>
      <c r="C167" s="43">
        <v>2</v>
      </c>
      <c r="D167" s="43" t="s">
        <v>369</v>
      </c>
      <c r="E167" s="43" t="s">
        <v>443</v>
      </c>
      <c r="G167"/>
      <c r="H167"/>
      <c r="I167"/>
      <c r="J167"/>
      <c r="K167"/>
      <c r="L167"/>
      <c r="M167"/>
    </row>
    <row r="168" spans="1:13" ht="14" customHeight="1">
      <c r="A168" s="42">
        <v>15</v>
      </c>
      <c r="B168" s="43" t="s">
        <v>834</v>
      </c>
      <c r="C168" s="43">
        <v>3</v>
      </c>
      <c r="D168" s="43" t="s">
        <v>369</v>
      </c>
      <c r="E168" s="43" t="s">
        <v>444</v>
      </c>
      <c r="G168"/>
      <c r="H168"/>
      <c r="I168"/>
      <c r="J168"/>
      <c r="K168"/>
      <c r="L168"/>
      <c r="M168"/>
    </row>
    <row r="169" spans="1:13" ht="14" customHeight="1">
      <c r="A169" s="42">
        <v>16</v>
      </c>
      <c r="B169" s="43" t="s">
        <v>832</v>
      </c>
      <c r="C169" s="43">
        <v>1</v>
      </c>
      <c r="D169" s="43" t="s">
        <v>369</v>
      </c>
      <c r="E169" s="43" t="s">
        <v>453</v>
      </c>
      <c r="G169"/>
      <c r="H169"/>
      <c r="I169"/>
      <c r="J169"/>
      <c r="K169"/>
      <c r="L169"/>
      <c r="M169"/>
    </row>
    <row r="170" spans="1:13" ht="14" customHeight="1">
      <c r="A170" s="42">
        <v>16</v>
      </c>
      <c r="B170" s="43" t="s">
        <v>832</v>
      </c>
      <c r="C170" s="43">
        <v>2</v>
      </c>
      <c r="D170" s="43" t="s">
        <v>369</v>
      </c>
      <c r="E170" s="43" t="s">
        <v>455</v>
      </c>
      <c r="G170"/>
      <c r="H170"/>
      <c r="I170"/>
      <c r="J170"/>
      <c r="K170"/>
      <c r="L170"/>
      <c r="M170"/>
    </row>
    <row r="171" spans="1:13" ht="14" customHeight="1">
      <c r="A171" s="42">
        <v>16</v>
      </c>
      <c r="B171" s="43" t="s">
        <v>832</v>
      </c>
      <c r="C171" s="43">
        <v>3</v>
      </c>
      <c r="D171" s="43" t="s">
        <v>369</v>
      </c>
      <c r="E171" s="43" t="s">
        <v>157</v>
      </c>
      <c r="G171"/>
      <c r="H171"/>
      <c r="I171"/>
      <c r="J171"/>
      <c r="K171"/>
      <c r="L171"/>
      <c r="M171"/>
    </row>
    <row r="172" spans="1:13" ht="14" customHeight="1">
      <c r="A172" s="42">
        <v>16</v>
      </c>
      <c r="B172" s="43" t="s">
        <v>832</v>
      </c>
      <c r="C172" s="43">
        <v>4</v>
      </c>
      <c r="D172" s="43" t="s">
        <v>369</v>
      </c>
      <c r="E172" s="43" t="s">
        <v>127</v>
      </c>
      <c r="G172"/>
      <c r="H172"/>
      <c r="I172"/>
      <c r="J172"/>
      <c r="K172"/>
      <c r="L172"/>
      <c r="M172"/>
    </row>
    <row r="173" spans="1:13" ht="14" customHeight="1">
      <c r="A173" s="42">
        <v>16</v>
      </c>
      <c r="B173" s="43" t="s">
        <v>833</v>
      </c>
      <c r="C173" s="43">
        <v>1</v>
      </c>
      <c r="D173" s="43" t="s">
        <v>369</v>
      </c>
      <c r="E173" s="43" t="s">
        <v>25</v>
      </c>
      <c r="G173"/>
      <c r="H173"/>
      <c r="I173"/>
      <c r="J173"/>
      <c r="K173"/>
      <c r="L173"/>
      <c r="M173"/>
    </row>
    <row r="174" spans="1:13" ht="14" customHeight="1">
      <c r="A174" s="42">
        <v>16</v>
      </c>
      <c r="B174" s="43" t="s">
        <v>833</v>
      </c>
      <c r="C174" s="43">
        <v>2</v>
      </c>
      <c r="D174" s="43" t="s">
        <v>369</v>
      </c>
      <c r="E174" s="43" t="s">
        <v>454</v>
      </c>
      <c r="G174"/>
      <c r="H174"/>
      <c r="I174"/>
      <c r="J174"/>
      <c r="K174"/>
      <c r="L174"/>
      <c r="M174"/>
    </row>
    <row r="175" spans="1:13" ht="14" customHeight="1">
      <c r="A175" s="42">
        <v>16</v>
      </c>
      <c r="B175" s="43" t="s">
        <v>833</v>
      </c>
      <c r="C175" s="43">
        <v>3</v>
      </c>
      <c r="D175" s="43" t="s">
        <v>369</v>
      </c>
      <c r="E175" s="43" t="s">
        <v>159</v>
      </c>
      <c r="G175"/>
      <c r="H175"/>
      <c r="I175"/>
      <c r="J175"/>
      <c r="K175"/>
      <c r="L175"/>
      <c r="M175"/>
    </row>
    <row r="176" spans="1:13" ht="14" customHeight="1">
      <c r="A176" s="42">
        <v>16</v>
      </c>
      <c r="B176" s="43" t="s">
        <v>834</v>
      </c>
      <c r="C176" s="43">
        <v>1</v>
      </c>
      <c r="D176" s="43" t="s">
        <v>369</v>
      </c>
      <c r="E176" s="43" t="s">
        <v>724</v>
      </c>
      <c r="G176"/>
      <c r="H176"/>
      <c r="I176"/>
      <c r="J176"/>
      <c r="K176"/>
      <c r="L176"/>
      <c r="M176"/>
    </row>
    <row r="177" spans="1:13" ht="14" customHeight="1">
      <c r="A177" s="42">
        <v>16</v>
      </c>
      <c r="B177" s="43" t="s">
        <v>834</v>
      </c>
      <c r="C177" s="43">
        <v>2</v>
      </c>
      <c r="D177" s="43" t="s">
        <v>369</v>
      </c>
      <c r="E177" s="43" t="s">
        <v>456</v>
      </c>
      <c r="G177"/>
      <c r="H177"/>
      <c r="I177"/>
      <c r="J177"/>
      <c r="K177"/>
      <c r="L177"/>
      <c r="M177"/>
    </row>
    <row r="178" spans="1:13" ht="14" customHeight="1">
      <c r="A178" s="42">
        <v>16</v>
      </c>
      <c r="B178" s="43" t="s">
        <v>834</v>
      </c>
      <c r="C178" s="43">
        <v>3</v>
      </c>
      <c r="D178" s="43" t="s">
        <v>369</v>
      </c>
      <c r="E178" s="43" t="s">
        <v>147</v>
      </c>
      <c r="G178"/>
      <c r="H178"/>
      <c r="I178"/>
      <c r="J178"/>
      <c r="K178"/>
      <c r="L178"/>
      <c r="M178"/>
    </row>
    <row r="179" spans="1:13" ht="14" customHeight="1">
      <c r="A179" s="42">
        <v>16</v>
      </c>
      <c r="B179" s="43" t="s">
        <v>834</v>
      </c>
      <c r="C179" s="43">
        <v>4</v>
      </c>
      <c r="D179" s="43" t="s">
        <v>369</v>
      </c>
      <c r="E179" s="43" t="s">
        <v>136</v>
      </c>
      <c r="G179"/>
      <c r="H179"/>
      <c r="I179"/>
      <c r="J179"/>
      <c r="K179"/>
      <c r="L179"/>
      <c r="M179"/>
    </row>
    <row r="180" spans="1:13" ht="14" customHeight="1">
      <c r="A180" s="42">
        <v>17</v>
      </c>
      <c r="B180" s="43" t="s">
        <v>832</v>
      </c>
      <c r="C180" s="43">
        <v>1</v>
      </c>
      <c r="D180" s="43" t="s">
        <v>369</v>
      </c>
      <c r="E180" s="43" t="s">
        <v>15</v>
      </c>
      <c r="G180"/>
      <c r="H180"/>
      <c r="I180"/>
      <c r="J180"/>
      <c r="K180"/>
      <c r="L180"/>
      <c r="M180"/>
    </row>
    <row r="181" spans="1:13" ht="14" customHeight="1">
      <c r="A181" s="42">
        <v>17</v>
      </c>
      <c r="B181" s="43" t="s">
        <v>832</v>
      </c>
      <c r="C181" s="43">
        <v>2</v>
      </c>
      <c r="D181" s="43" t="s">
        <v>369</v>
      </c>
      <c r="E181" s="43" t="s">
        <v>379</v>
      </c>
      <c r="G181"/>
      <c r="H181"/>
      <c r="I181"/>
      <c r="J181"/>
      <c r="K181"/>
      <c r="L181"/>
      <c r="M181"/>
    </row>
    <row r="182" spans="1:13" ht="14" customHeight="1">
      <c r="A182" s="42">
        <v>17</v>
      </c>
      <c r="B182" s="43" t="s">
        <v>832</v>
      </c>
      <c r="C182" s="43">
        <v>3</v>
      </c>
      <c r="D182" s="43" t="s">
        <v>369</v>
      </c>
      <c r="E182" s="43" t="s">
        <v>158</v>
      </c>
      <c r="G182"/>
      <c r="H182"/>
      <c r="I182"/>
      <c r="J182"/>
      <c r="K182"/>
      <c r="L182"/>
      <c r="M182"/>
    </row>
    <row r="183" spans="1:13" ht="14" customHeight="1">
      <c r="A183" s="42">
        <v>17</v>
      </c>
      <c r="B183" s="43" t="s">
        <v>832</v>
      </c>
      <c r="C183" s="43">
        <v>4</v>
      </c>
      <c r="D183" s="43" t="s">
        <v>369</v>
      </c>
      <c r="E183" s="43" t="s">
        <v>137</v>
      </c>
      <c r="G183"/>
      <c r="H183"/>
      <c r="I183"/>
      <c r="J183"/>
      <c r="K183"/>
      <c r="L183"/>
      <c r="M183"/>
    </row>
    <row r="184" spans="1:13" ht="14" customHeight="1">
      <c r="A184" s="42">
        <v>17</v>
      </c>
      <c r="B184" s="43" t="s">
        <v>833</v>
      </c>
      <c r="C184" s="43">
        <v>1</v>
      </c>
      <c r="D184" s="43" t="s">
        <v>369</v>
      </c>
      <c r="E184" s="43" t="s">
        <v>378</v>
      </c>
      <c r="G184"/>
      <c r="H184"/>
      <c r="I184"/>
      <c r="J184"/>
      <c r="K184"/>
      <c r="L184"/>
      <c r="M184"/>
    </row>
    <row r="185" spans="1:13" ht="14" customHeight="1">
      <c r="A185" s="42">
        <v>17</v>
      </c>
      <c r="B185" s="43" t="s">
        <v>833</v>
      </c>
      <c r="C185" s="43">
        <v>2</v>
      </c>
      <c r="D185" s="43" t="s">
        <v>369</v>
      </c>
      <c r="E185" s="43" t="s">
        <v>148</v>
      </c>
      <c r="G185"/>
      <c r="H185"/>
      <c r="I185"/>
      <c r="J185"/>
      <c r="K185"/>
      <c r="L185"/>
      <c r="M185"/>
    </row>
    <row r="186" spans="1:13" ht="14" customHeight="1">
      <c r="A186" s="42">
        <v>17</v>
      </c>
      <c r="B186" s="43" t="s">
        <v>833</v>
      </c>
      <c r="C186" s="43">
        <v>3</v>
      </c>
      <c r="D186" s="43" t="s">
        <v>369</v>
      </c>
      <c r="E186" s="43" t="s">
        <v>128</v>
      </c>
      <c r="G186"/>
      <c r="H186"/>
      <c r="I186"/>
      <c r="J186"/>
      <c r="K186"/>
      <c r="L186"/>
      <c r="M186"/>
    </row>
    <row r="187" spans="1:13" ht="14" customHeight="1">
      <c r="A187" s="42">
        <v>17</v>
      </c>
      <c r="B187" s="43" t="s">
        <v>833</v>
      </c>
      <c r="C187" s="43">
        <v>4</v>
      </c>
      <c r="D187" s="43" t="s">
        <v>369</v>
      </c>
      <c r="E187" s="43" t="s">
        <v>119</v>
      </c>
      <c r="G187"/>
      <c r="H187"/>
      <c r="I187"/>
      <c r="J187"/>
      <c r="K187"/>
      <c r="L187"/>
      <c r="M187"/>
    </row>
    <row r="188" spans="1:13" ht="14" customHeight="1">
      <c r="A188" s="42">
        <v>17</v>
      </c>
      <c r="B188" s="43" t="s">
        <v>834</v>
      </c>
      <c r="C188" s="43">
        <v>1</v>
      </c>
      <c r="D188" s="43" t="s">
        <v>369</v>
      </c>
      <c r="E188" s="43" t="s">
        <v>464</v>
      </c>
      <c r="G188"/>
      <c r="H188"/>
      <c r="I188"/>
      <c r="J188"/>
      <c r="K188"/>
      <c r="L188"/>
      <c r="M188"/>
    </row>
    <row r="189" spans="1:13" ht="14" customHeight="1">
      <c r="A189" s="42">
        <v>17</v>
      </c>
      <c r="B189" s="43" t="s">
        <v>834</v>
      </c>
      <c r="C189" s="43">
        <v>2</v>
      </c>
      <c r="D189" s="43" t="s">
        <v>369</v>
      </c>
      <c r="E189" s="43" t="s">
        <v>465</v>
      </c>
      <c r="G189"/>
      <c r="H189"/>
      <c r="I189"/>
      <c r="J189"/>
      <c r="K189"/>
      <c r="L189"/>
      <c r="M189"/>
    </row>
    <row r="190" spans="1:13" ht="14" customHeight="1">
      <c r="A190" s="42">
        <v>17</v>
      </c>
      <c r="B190" s="43" t="s">
        <v>834</v>
      </c>
      <c r="C190" s="43">
        <v>3</v>
      </c>
      <c r="D190" s="43" t="s">
        <v>369</v>
      </c>
      <c r="E190" s="43" t="s">
        <v>911</v>
      </c>
      <c r="G190"/>
      <c r="H190"/>
      <c r="I190"/>
      <c r="J190"/>
      <c r="K190"/>
      <c r="L190"/>
      <c r="M190"/>
    </row>
    <row r="191" spans="1:13" ht="14" customHeight="1">
      <c r="A191" s="42">
        <v>18</v>
      </c>
      <c r="B191" s="43" t="s">
        <v>832</v>
      </c>
      <c r="C191" s="43">
        <v>1</v>
      </c>
      <c r="D191" s="43" t="s">
        <v>369</v>
      </c>
      <c r="E191" s="43" t="s">
        <v>389</v>
      </c>
      <c r="G191"/>
      <c r="H191"/>
      <c r="I191"/>
      <c r="J191"/>
      <c r="K191"/>
      <c r="L191"/>
      <c r="M191"/>
    </row>
    <row r="192" spans="1:13" ht="14" customHeight="1">
      <c r="A192" s="42">
        <v>18</v>
      </c>
      <c r="B192" s="43" t="s">
        <v>832</v>
      </c>
      <c r="C192" s="43">
        <v>2</v>
      </c>
      <c r="D192" s="43" t="s">
        <v>369</v>
      </c>
      <c r="E192" s="43" t="s">
        <v>149</v>
      </c>
      <c r="G192"/>
      <c r="H192"/>
      <c r="I192"/>
      <c r="J192"/>
      <c r="K192"/>
      <c r="L192"/>
      <c r="M192"/>
    </row>
    <row r="193" spans="1:13" ht="14" customHeight="1">
      <c r="A193" s="42">
        <v>18</v>
      </c>
      <c r="B193" s="43" t="s">
        <v>832</v>
      </c>
      <c r="C193" s="43">
        <v>3</v>
      </c>
      <c r="D193" s="43" t="s">
        <v>369</v>
      </c>
      <c r="E193" s="43" t="s">
        <v>109</v>
      </c>
      <c r="G193"/>
      <c r="H193"/>
      <c r="I193"/>
      <c r="J193"/>
      <c r="K193"/>
      <c r="L193"/>
      <c r="M193"/>
    </row>
    <row r="194" spans="1:13" ht="14" customHeight="1">
      <c r="A194" s="42">
        <v>18</v>
      </c>
      <c r="B194" s="43" t="s">
        <v>833</v>
      </c>
      <c r="C194" s="43">
        <v>1</v>
      </c>
      <c r="D194" s="43" t="s">
        <v>369</v>
      </c>
      <c r="E194" s="43" t="s">
        <v>390</v>
      </c>
      <c r="G194"/>
      <c r="H194"/>
      <c r="I194"/>
      <c r="J194"/>
      <c r="K194"/>
      <c r="L194"/>
      <c r="M194"/>
    </row>
    <row r="195" spans="1:13" ht="14" customHeight="1">
      <c r="A195" s="42">
        <v>18</v>
      </c>
      <c r="B195" s="43" t="s">
        <v>833</v>
      </c>
      <c r="C195" s="43">
        <v>2</v>
      </c>
      <c r="D195" s="43" t="s">
        <v>369</v>
      </c>
      <c r="E195" s="43" t="s">
        <v>912</v>
      </c>
      <c r="G195"/>
      <c r="H195"/>
      <c r="I195"/>
      <c r="J195"/>
      <c r="K195"/>
      <c r="L195"/>
      <c r="M195"/>
    </row>
    <row r="196" spans="1:13" ht="14" customHeight="1">
      <c r="A196" s="42">
        <v>18</v>
      </c>
      <c r="B196" s="43" t="s">
        <v>833</v>
      </c>
      <c r="C196" s="43">
        <v>3</v>
      </c>
      <c r="D196" s="43" t="s">
        <v>369</v>
      </c>
      <c r="E196" s="43" t="s">
        <v>901</v>
      </c>
      <c r="G196"/>
      <c r="H196"/>
      <c r="I196"/>
      <c r="J196"/>
      <c r="K196"/>
      <c r="L196"/>
      <c r="M196"/>
    </row>
    <row r="197" spans="1:13" ht="14" customHeight="1">
      <c r="A197" s="42">
        <v>18</v>
      </c>
      <c r="B197" s="43" t="s">
        <v>833</v>
      </c>
      <c r="C197" s="43">
        <v>4</v>
      </c>
      <c r="D197" s="43" t="s">
        <v>369</v>
      </c>
      <c r="E197" s="43" t="s">
        <v>138</v>
      </c>
      <c r="G197"/>
      <c r="H197"/>
      <c r="I197"/>
      <c r="J197"/>
      <c r="K197"/>
      <c r="L197"/>
      <c r="M197"/>
    </row>
    <row r="198" spans="1:13" ht="14" customHeight="1">
      <c r="A198" s="42">
        <v>18</v>
      </c>
      <c r="B198" s="43" t="s">
        <v>834</v>
      </c>
      <c r="C198" s="43">
        <v>1</v>
      </c>
      <c r="D198" s="43" t="s">
        <v>369</v>
      </c>
      <c r="E198" s="43" t="s">
        <v>20</v>
      </c>
      <c r="G198"/>
      <c r="H198"/>
      <c r="I198"/>
      <c r="J198"/>
      <c r="K198"/>
      <c r="L198"/>
      <c r="M198"/>
    </row>
    <row r="199" spans="1:13" ht="14" customHeight="1">
      <c r="A199" s="42">
        <v>18</v>
      </c>
      <c r="B199" s="43" t="s">
        <v>834</v>
      </c>
      <c r="C199" s="43">
        <v>2</v>
      </c>
      <c r="D199" s="43" t="s">
        <v>369</v>
      </c>
      <c r="E199" s="43" t="s">
        <v>388</v>
      </c>
      <c r="G199"/>
      <c r="H199"/>
      <c r="I199"/>
      <c r="J199"/>
      <c r="K199"/>
      <c r="L199"/>
      <c r="M199"/>
    </row>
    <row r="200" spans="1:13" ht="14" customHeight="1">
      <c r="A200" s="42">
        <v>18</v>
      </c>
      <c r="B200" s="43" t="s">
        <v>834</v>
      </c>
      <c r="C200" s="43">
        <v>3</v>
      </c>
      <c r="D200" s="43" t="s">
        <v>369</v>
      </c>
      <c r="E200" s="43" t="s">
        <v>124</v>
      </c>
      <c r="G200"/>
      <c r="H200"/>
      <c r="I200"/>
      <c r="J200"/>
      <c r="K200"/>
      <c r="L200"/>
      <c r="M200"/>
    </row>
    <row r="201" spans="1:13" ht="14" customHeight="1">
      <c r="A201" s="42">
        <v>18</v>
      </c>
      <c r="B201" s="43" t="s">
        <v>834</v>
      </c>
      <c r="C201" s="43">
        <v>4</v>
      </c>
      <c r="D201" s="43" t="s">
        <v>369</v>
      </c>
      <c r="E201" s="43" t="s">
        <v>120</v>
      </c>
      <c r="G201"/>
      <c r="H201"/>
      <c r="I201"/>
      <c r="J201"/>
      <c r="K201"/>
      <c r="L201"/>
      <c r="M201"/>
    </row>
    <row r="202" spans="1:13" ht="14" customHeight="1">
      <c r="A202" s="42">
        <v>19</v>
      </c>
      <c r="B202" s="43" t="s">
        <v>832</v>
      </c>
      <c r="C202" s="43">
        <v>1</v>
      </c>
      <c r="D202" s="43" t="s">
        <v>369</v>
      </c>
      <c r="E202" s="43" t="s">
        <v>18</v>
      </c>
      <c r="G202"/>
      <c r="H202"/>
      <c r="I202"/>
      <c r="J202"/>
      <c r="K202"/>
      <c r="L202"/>
      <c r="M202"/>
    </row>
    <row r="203" spans="1:13" ht="14" customHeight="1">
      <c r="A203" s="42">
        <v>19</v>
      </c>
      <c r="B203" s="43" t="s">
        <v>832</v>
      </c>
      <c r="C203" s="43">
        <v>2</v>
      </c>
      <c r="D203" s="43" t="s">
        <v>369</v>
      </c>
      <c r="E203" s="43" t="s">
        <v>399</v>
      </c>
      <c r="G203"/>
      <c r="H203"/>
      <c r="I203"/>
      <c r="J203"/>
      <c r="K203"/>
      <c r="L203"/>
      <c r="M203"/>
    </row>
    <row r="204" spans="1:13" ht="14" customHeight="1">
      <c r="A204" s="42">
        <v>19</v>
      </c>
      <c r="B204" s="43" t="s">
        <v>832</v>
      </c>
      <c r="C204" s="43">
        <v>3</v>
      </c>
      <c r="D204" s="43" t="s">
        <v>369</v>
      </c>
      <c r="E204" s="43" t="s">
        <v>913</v>
      </c>
      <c r="G204"/>
      <c r="H204"/>
      <c r="I204"/>
      <c r="J204"/>
      <c r="K204"/>
      <c r="L204"/>
      <c r="M204"/>
    </row>
    <row r="205" spans="1:13" ht="14" customHeight="1">
      <c r="A205" s="42">
        <v>19</v>
      </c>
      <c r="B205" s="43" t="s">
        <v>832</v>
      </c>
      <c r="C205" s="43">
        <v>4</v>
      </c>
      <c r="D205" s="43" t="s">
        <v>369</v>
      </c>
      <c r="E205" s="43" t="s">
        <v>902</v>
      </c>
      <c r="G205"/>
      <c r="H205"/>
      <c r="I205"/>
      <c r="J205"/>
      <c r="K205"/>
      <c r="L205"/>
      <c r="M205"/>
    </row>
    <row r="206" spans="1:13" ht="14" customHeight="1">
      <c r="A206" s="42">
        <v>19</v>
      </c>
      <c r="B206" s="43" t="s">
        <v>833</v>
      </c>
      <c r="C206" s="43">
        <v>1</v>
      </c>
      <c r="D206" s="43" t="s">
        <v>369</v>
      </c>
      <c r="E206" s="43" t="s">
        <v>890</v>
      </c>
      <c r="G206"/>
      <c r="H206"/>
      <c r="I206"/>
      <c r="J206"/>
      <c r="K206"/>
      <c r="L206"/>
      <c r="M206"/>
    </row>
    <row r="207" spans="1:13" ht="14" customHeight="1">
      <c r="A207" s="42">
        <v>19</v>
      </c>
      <c r="B207" s="43" t="s">
        <v>833</v>
      </c>
      <c r="C207" s="43">
        <v>2</v>
      </c>
      <c r="D207" s="43" t="s">
        <v>369</v>
      </c>
      <c r="E207" s="43" t="s">
        <v>140</v>
      </c>
      <c r="G207"/>
      <c r="H207"/>
      <c r="I207"/>
      <c r="J207"/>
      <c r="K207"/>
      <c r="L207"/>
      <c r="M207"/>
    </row>
    <row r="208" spans="1:13" ht="14" customHeight="1">
      <c r="A208" s="42">
        <v>19</v>
      </c>
      <c r="B208" s="43" t="s">
        <v>833</v>
      </c>
      <c r="C208" s="43">
        <v>3</v>
      </c>
      <c r="D208" s="43" t="s">
        <v>369</v>
      </c>
      <c r="E208" s="43" t="s">
        <v>121</v>
      </c>
      <c r="G208"/>
      <c r="H208"/>
      <c r="I208"/>
      <c r="J208"/>
      <c r="K208"/>
      <c r="L208"/>
      <c r="M208"/>
    </row>
    <row r="209" spans="1:13" ht="14" customHeight="1">
      <c r="A209" s="42">
        <v>19</v>
      </c>
      <c r="B209" s="43" t="s">
        <v>833</v>
      </c>
      <c r="C209" s="43">
        <v>4</v>
      </c>
      <c r="D209" s="43" t="s">
        <v>369</v>
      </c>
      <c r="E209" s="43" t="s">
        <v>110</v>
      </c>
      <c r="G209"/>
      <c r="H209"/>
      <c r="I209"/>
      <c r="J209"/>
      <c r="K209"/>
      <c r="L209"/>
      <c r="M209"/>
    </row>
    <row r="210" spans="1:13" ht="14" customHeight="1">
      <c r="A210" s="42">
        <v>19</v>
      </c>
      <c r="B210" s="43" t="s">
        <v>834</v>
      </c>
      <c r="C210" s="43">
        <v>1</v>
      </c>
      <c r="D210" s="43" t="s">
        <v>369</v>
      </c>
      <c r="E210" s="43" t="s">
        <v>398</v>
      </c>
      <c r="G210"/>
      <c r="H210"/>
      <c r="I210"/>
      <c r="J210"/>
      <c r="K210"/>
      <c r="L210"/>
      <c r="M210"/>
    </row>
    <row r="211" spans="1:13" ht="14" customHeight="1">
      <c r="A211" s="42">
        <v>19</v>
      </c>
      <c r="B211" s="43" t="s">
        <v>834</v>
      </c>
      <c r="C211" s="43">
        <v>2</v>
      </c>
      <c r="D211" s="43" t="s">
        <v>369</v>
      </c>
      <c r="E211" s="43" t="s">
        <v>139</v>
      </c>
      <c r="G211"/>
      <c r="H211"/>
      <c r="I211"/>
      <c r="J211"/>
      <c r="K211"/>
      <c r="L211"/>
      <c r="M211"/>
    </row>
    <row r="212" spans="1:13" ht="14" customHeight="1">
      <c r="A212" s="42">
        <v>19</v>
      </c>
      <c r="B212" s="43" t="s">
        <v>834</v>
      </c>
      <c r="C212" s="43">
        <v>3</v>
      </c>
      <c r="D212" s="43" t="s">
        <v>369</v>
      </c>
      <c r="E212" s="43" t="s">
        <v>103</v>
      </c>
      <c r="G212"/>
      <c r="H212"/>
      <c r="I212"/>
      <c r="J212"/>
      <c r="K212"/>
      <c r="L212"/>
      <c r="M212"/>
    </row>
    <row r="213" spans="1:13" ht="14" customHeight="1">
      <c r="A213" s="42">
        <v>20</v>
      </c>
      <c r="B213" s="43" t="s">
        <v>832</v>
      </c>
      <c r="C213" s="43">
        <v>1</v>
      </c>
      <c r="D213" s="43" t="s">
        <v>369</v>
      </c>
      <c r="E213" s="43" t="s">
        <v>122</v>
      </c>
      <c r="G213"/>
      <c r="H213"/>
      <c r="I213"/>
      <c r="J213"/>
      <c r="K213"/>
      <c r="L213"/>
      <c r="M213"/>
    </row>
    <row r="214" spans="1:13" ht="14" customHeight="1">
      <c r="A214" s="42">
        <v>20</v>
      </c>
      <c r="B214" s="43" t="s">
        <v>832</v>
      </c>
      <c r="C214" s="43">
        <v>2</v>
      </c>
      <c r="D214" s="43" t="s">
        <v>369</v>
      </c>
      <c r="E214" s="43" t="s">
        <v>111</v>
      </c>
      <c r="G214"/>
      <c r="H214"/>
      <c r="I214"/>
      <c r="J214"/>
      <c r="K214"/>
      <c r="L214"/>
      <c r="M214"/>
    </row>
    <row r="215" spans="1:13" ht="14" customHeight="1">
      <c r="A215" s="42">
        <v>20</v>
      </c>
      <c r="B215" s="43" t="s">
        <v>832</v>
      </c>
      <c r="C215" s="43">
        <v>3</v>
      </c>
      <c r="D215" s="43" t="s">
        <v>369</v>
      </c>
      <c r="E215" s="43" t="s">
        <v>100</v>
      </c>
      <c r="G215"/>
      <c r="H215"/>
      <c r="I215"/>
      <c r="J215"/>
      <c r="K215"/>
      <c r="L215"/>
      <c r="M215"/>
    </row>
    <row r="216" spans="1:13" ht="14" customHeight="1">
      <c r="A216" s="42">
        <v>20</v>
      </c>
      <c r="B216" s="43" t="s">
        <v>833</v>
      </c>
      <c r="C216" s="43">
        <v>1</v>
      </c>
      <c r="D216" s="43" t="s">
        <v>369</v>
      </c>
      <c r="E216" s="43" t="s">
        <v>8</v>
      </c>
      <c r="G216"/>
      <c r="H216"/>
      <c r="I216"/>
      <c r="J216"/>
      <c r="K216"/>
      <c r="L216"/>
      <c r="M216"/>
    </row>
    <row r="217" spans="1:13" ht="14" customHeight="1">
      <c r="A217" s="47">
        <v>20</v>
      </c>
      <c r="B217" s="47" t="s">
        <v>833</v>
      </c>
      <c r="C217" s="47">
        <v>2</v>
      </c>
      <c r="D217" s="47" t="s">
        <v>369</v>
      </c>
      <c r="E217" s="47" t="s">
        <v>914</v>
      </c>
      <c r="G217"/>
      <c r="H217"/>
      <c r="I217"/>
      <c r="J217"/>
      <c r="K217"/>
      <c r="L217"/>
      <c r="M217"/>
    </row>
    <row r="218" spans="1:13" ht="14" customHeight="1">
      <c r="A218" s="47">
        <v>20</v>
      </c>
      <c r="B218" s="47" t="s">
        <v>833</v>
      </c>
      <c r="C218" s="47">
        <v>3</v>
      </c>
      <c r="D218" s="47" t="s">
        <v>369</v>
      </c>
      <c r="E218" s="47" t="s">
        <v>903</v>
      </c>
      <c r="G218"/>
      <c r="H218"/>
      <c r="I218"/>
      <c r="J218"/>
      <c r="K218"/>
      <c r="L218"/>
      <c r="M218"/>
    </row>
    <row r="219" spans="1:13" ht="14" customHeight="1">
      <c r="A219" s="47">
        <v>20</v>
      </c>
      <c r="B219" s="47" t="s">
        <v>833</v>
      </c>
      <c r="C219" s="47">
        <v>4</v>
      </c>
      <c r="D219" s="47" t="s">
        <v>369</v>
      </c>
      <c r="E219" s="47" t="s">
        <v>98</v>
      </c>
      <c r="G219"/>
      <c r="H219"/>
      <c r="I219"/>
      <c r="J219"/>
      <c r="K219"/>
      <c r="L219"/>
      <c r="M219"/>
    </row>
    <row r="220" spans="1:13" ht="14" customHeight="1">
      <c r="A220" s="47">
        <v>20</v>
      </c>
      <c r="B220" s="47" t="s">
        <v>834</v>
      </c>
      <c r="C220" s="47">
        <v>1</v>
      </c>
      <c r="D220" s="47" t="s">
        <v>369</v>
      </c>
      <c r="E220" s="47" t="s">
        <v>408</v>
      </c>
      <c r="G220"/>
      <c r="H220"/>
      <c r="I220"/>
      <c r="J220"/>
      <c r="K220"/>
      <c r="L220"/>
      <c r="M220"/>
    </row>
    <row r="221" spans="1:13" ht="14" customHeight="1">
      <c r="A221" s="47">
        <v>20</v>
      </c>
      <c r="B221" s="47" t="s">
        <v>834</v>
      </c>
      <c r="C221" s="47">
        <v>2</v>
      </c>
      <c r="D221" s="47" t="s">
        <v>369</v>
      </c>
      <c r="E221" s="47" t="s">
        <v>891</v>
      </c>
      <c r="G221"/>
      <c r="H221"/>
      <c r="I221"/>
      <c r="J221"/>
      <c r="K221"/>
      <c r="L221"/>
      <c r="M221"/>
    </row>
    <row r="222" spans="1:13" ht="14" customHeight="1">
      <c r="A222" s="47">
        <v>20</v>
      </c>
      <c r="B222" s="47" t="s">
        <v>834</v>
      </c>
      <c r="C222" s="47">
        <v>3</v>
      </c>
      <c r="D222" s="47" t="s">
        <v>369</v>
      </c>
      <c r="E222" s="47" t="s">
        <v>881</v>
      </c>
      <c r="G222"/>
      <c r="H222"/>
      <c r="I222"/>
      <c r="J222"/>
      <c r="K222"/>
      <c r="L222"/>
      <c r="M222"/>
    </row>
    <row r="223" spans="1:13" ht="14" customHeight="1">
      <c r="A223" s="47">
        <v>20</v>
      </c>
      <c r="B223" s="47" t="s">
        <v>834</v>
      </c>
      <c r="C223" s="47">
        <v>4</v>
      </c>
      <c r="D223" s="47" t="s">
        <v>369</v>
      </c>
      <c r="E223" s="47" t="s">
        <v>871</v>
      </c>
      <c r="G223"/>
      <c r="H223"/>
      <c r="I223"/>
      <c r="J223"/>
      <c r="K223"/>
      <c r="L223"/>
      <c r="M223"/>
    </row>
    <row r="224" spans="1:13" ht="14" customHeight="1">
      <c r="A224" s="47">
        <v>21</v>
      </c>
      <c r="B224" s="47" t="s">
        <v>832</v>
      </c>
      <c r="C224" s="47">
        <v>1</v>
      </c>
      <c r="D224" s="47" t="s">
        <v>369</v>
      </c>
      <c r="E224" s="47" t="s">
        <v>904</v>
      </c>
      <c r="G224"/>
      <c r="H224"/>
      <c r="I224"/>
      <c r="J224"/>
      <c r="K224"/>
      <c r="L224"/>
      <c r="M224"/>
    </row>
    <row r="225" spans="1:26" ht="14" customHeight="1">
      <c r="A225" s="47">
        <v>21</v>
      </c>
      <c r="B225" s="47" t="s">
        <v>832</v>
      </c>
      <c r="C225" s="47">
        <v>2</v>
      </c>
      <c r="D225" s="47" t="s">
        <v>369</v>
      </c>
      <c r="E225" s="47" t="s">
        <v>892</v>
      </c>
      <c r="G225"/>
      <c r="H225"/>
      <c r="I225"/>
      <c r="J225"/>
      <c r="K225"/>
      <c r="L225"/>
      <c r="M225"/>
    </row>
    <row r="226" spans="1:26" ht="14" customHeight="1">
      <c r="A226" s="47">
        <v>21</v>
      </c>
      <c r="B226" s="47" t="s">
        <v>832</v>
      </c>
      <c r="C226" s="47">
        <v>3</v>
      </c>
      <c r="D226" s="47" t="s">
        <v>369</v>
      </c>
      <c r="E226" s="47" t="s">
        <v>882</v>
      </c>
      <c r="G226"/>
      <c r="H226"/>
      <c r="I226"/>
      <c r="J226"/>
      <c r="K226"/>
      <c r="L226"/>
      <c r="M226"/>
    </row>
    <row r="227" spans="1:26" ht="14" customHeight="1">
      <c r="A227" s="47">
        <v>21</v>
      </c>
      <c r="B227" s="47" t="s">
        <v>832</v>
      </c>
      <c r="C227" s="47">
        <v>4</v>
      </c>
      <c r="D227" s="47" t="s">
        <v>369</v>
      </c>
      <c r="E227" s="47" t="s">
        <v>123</v>
      </c>
      <c r="G227"/>
      <c r="H227"/>
      <c r="I227"/>
      <c r="J227"/>
      <c r="K227"/>
      <c r="L227"/>
      <c r="M227"/>
    </row>
    <row r="228" spans="1:26" ht="14" customHeight="1">
      <c r="A228" s="47">
        <v>21</v>
      </c>
      <c r="B228" s="47" t="s">
        <v>833</v>
      </c>
      <c r="C228" s="47">
        <v>1</v>
      </c>
      <c r="D228" s="47" t="s">
        <v>369</v>
      </c>
      <c r="E228" s="47" t="s">
        <v>11</v>
      </c>
      <c r="G228"/>
      <c r="H228"/>
      <c r="I228"/>
      <c r="J228"/>
      <c r="K228"/>
      <c r="L228"/>
      <c r="M228"/>
    </row>
    <row r="229" spans="1:26" ht="14" customHeight="1">
      <c r="A229" s="47">
        <v>21</v>
      </c>
      <c r="B229" s="47" t="s">
        <v>833</v>
      </c>
      <c r="C229" s="47">
        <v>2</v>
      </c>
      <c r="D229" s="47" t="s">
        <v>369</v>
      </c>
      <c r="E229" s="47" t="s">
        <v>872</v>
      </c>
      <c r="G229"/>
      <c r="H229"/>
      <c r="I229"/>
      <c r="J229"/>
      <c r="K229"/>
      <c r="L229"/>
      <c r="M229"/>
    </row>
    <row r="230" spans="1:26" ht="14" customHeight="1">
      <c r="A230" s="47">
        <v>21</v>
      </c>
      <c r="B230" s="47" t="s">
        <v>833</v>
      </c>
      <c r="C230" s="47">
        <v>3</v>
      </c>
      <c r="D230" s="47" t="s">
        <v>369</v>
      </c>
      <c r="E230" s="47" t="s">
        <v>112</v>
      </c>
      <c r="G230"/>
      <c r="H230"/>
      <c r="I230"/>
      <c r="J230"/>
      <c r="K230"/>
      <c r="L230"/>
      <c r="M230"/>
    </row>
    <row r="231" spans="1:26" ht="14" customHeight="1">
      <c r="A231" s="47">
        <v>21</v>
      </c>
      <c r="B231" s="47" t="s">
        <v>833</v>
      </c>
      <c r="C231" s="47">
        <v>4</v>
      </c>
      <c r="D231" s="47" t="s">
        <v>369</v>
      </c>
      <c r="E231" s="47" t="s">
        <v>99</v>
      </c>
      <c r="G231"/>
      <c r="H231"/>
      <c r="I231"/>
      <c r="J231"/>
      <c r="K231"/>
      <c r="L231"/>
      <c r="M231"/>
    </row>
    <row r="232" spans="1:26" ht="14" customHeight="1">
      <c r="A232" s="47">
        <v>21</v>
      </c>
      <c r="B232" s="47" t="s">
        <v>834</v>
      </c>
      <c r="C232" s="47">
        <v>1</v>
      </c>
      <c r="D232" s="47" t="s">
        <v>369</v>
      </c>
      <c r="E232" s="47" t="s">
        <v>915</v>
      </c>
      <c r="G232"/>
      <c r="H232"/>
      <c r="I232"/>
      <c r="J232"/>
      <c r="K232"/>
      <c r="L232"/>
      <c r="M232"/>
    </row>
    <row r="233" spans="1:26" ht="14" customHeight="1">
      <c r="A233" s="47">
        <v>21</v>
      </c>
      <c r="B233" s="47" t="s">
        <v>834</v>
      </c>
      <c r="C233" s="47">
        <v>2</v>
      </c>
      <c r="D233" s="47" t="s">
        <v>369</v>
      </c>
      <c r="E233" s="47" t="s">
        <v>113</v>
      </c>
      <c r="G233"/>
      <c r="H233"/>
      <c r="I233"/>
      <c r="J233"/>
      <c r="K233"/>
      <c r="L233"/>
      <c r="M233"/>
    </row>
    <row r="234" spans="1:26" ht="14" customHeight="1">
      <c r="A234" s="47">
        <v>21</v>
      </c>
      <c r="B234" s="47" t="s">
        <v>834</v>
      </c>
      <c r="C234" s="47">
        <v>3</v>
      </c>
      <c r="D234" s="47" t="s">
        <v>369</v>
      </c>
      <c r="E234" s="47" t="s">
        <v>92</v>
      </c>
      <c r="G234"/>
      <c r="H234"/>
      <c r="I234"/>
      <c r="J234"/>
      <c r="K234"/>
      <c r="L234"/>
      <c r="M234"/>
    </row>
    <row r="235" spans="1:26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5.5">
      <c r="A237"/>
      <c r="B237" s="92" t="s">
        <v>1659</v>
      </c>
      <c r="C237" s="92"/>
      <c r="D237" s="92"/>
      <c r="E237" s="92"/>
      <c r="F237" s="92"/>
      <c r="G237" s="92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.5">
      <c r="A238"/>
      <c r="B238" s="88" t="s">
        <v>1261</v>
      </c>
      <c r="C238" s="95" t="s">
        <v>1913</v>
      </c>
      <c r="D238" s="95"/>
      <c r="E238" s="95"/>
      <c r="F238" s="95" t="s">
        <v>1263</v>
      </c>
      <c r="G238" s="95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4.5">
      <c r="A239"/>
      <c r="B239" s="87">
        <v>1</v>
      </c>
      <c r="C239" s="97" t="s">
        <v>1638</v>
      </c>
      <c r="D239" s="97"/>
      <c r="E239" s="97"/>
      <c r="F239" s="97" t="s">
        <v>1266</v>
      </c>
      <c r="G239" s="97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4.5">
      <c r="A240"/>
      <c r="B240" s="87">
        <v>2</v>
      </c>
      <c r="C240" s="97" t="s">
        <v>1639</v>
      </c>
      <c r="D240" s="97"/>
      <c r="E240" s="97"/>
      <c r="F240" s="97" t="s">
        <v>1266</v>
      </c>
      <c r="G240" s="97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4.5">
      <c r="A241"/>
      <c r="B241" s="87">
        <v>3</v>
      </c>
      <c r="C241" s="97" t="s">
        <v>1640</v>
      </c>
      <c r="D241" s="97"/>
      <c r="E241" s="97"/>
      <c r="F241" s="97" t="s">
        <v>1266</v>
      </c>
      <c r="G241" s="97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4.5">
      <c r="A242"/>
      <c r="B242" s="87">
        <v>4</v>
      </c>
      <c r="C242" s="97" t="s">
        <v>1660</v>
      </c>
      <c r="D242" s="97"/>
      <c r="E242" s="97"/>
      <c r="F242" s="97" t="s">
        <v>1271</v>
      </c>
      <c r="G242" s="97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4.5">
      <c r="A243"/>
      <c r="B243" s="87">
        <v>5</v>
      </c>
      <c r="C243" s="97" t="s">
        <v>1661</v>
      </c>
      <c r="D243" s="97"/>
      <c r="E243" s="97"/>
      <c r="F243" s="97" t="s">
        <v>1271</v>
      </c>
      <c r="G243" s="97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4.5">
      <c r="A244"/>
      <c r="B244" s="87">
        <v>6</v>
      </c>
      <c r="C244" s="97" t="s">
        <v>1642</v>
      </c>
      <c r="D244" s="97"/>
      <c r="E244" s="97"/>
      <c r="F244" s="97" t="s">
        <v>1271</v>
      </c>
      <c r="G244" s="97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4.5">
      <c r="A245"/>
      <c r="B245" s="87">
        <v>7</v>
      </c>
      <c r="C245" s="97" t="s">
        <v>1643</v>
      </c>
      <c r="D245" s="97"/>
      <c r="E245" s="97"/>
      <c r="F245" s="97" t="s">
        <v>1271</v>
      </c>
      <c r="G245" s="97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4.5">
      <c r="A246"/>
      <c r="B246" s="87">
        <v>8</v>
      </c>
      <c r="C246" s="97" t="s">
        <v>1644</v>
      </c>
      <c r="D246" s="97"/>
      <c r="E246" s="97"/>
      <c r="F246" s="97" t="s">
        <v>1271</v>
      </c>
      <c r="G246" s="97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4.5">
      <c r="A247"/>
      <c r="B247" s="87">
        <v>9</v>
      </c>
      <c r="C247" s="97" t="s">
        <v>1662</v>
      </c>
      <c r="D247" s="97"/>
      <c r="E247" s="97"/>
      <c r="F247" s="97" t="s">
        <v>1271</v>
      </c>
      <c r="G247" s="9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 ht="14.5">
      <c r="A248"/>
      <c r="B248" s="87">
        <v>10</v>
      </c>
      <c r="C248" s="97" t="s">
        <v>1647</v>
      </c>
      <c r="D248" s="97"/>
      <c r="E248" s="97"/>
      <c r="F248" s="97" t="s">
        <v>1271</v>
      </c>
      <c r="G248" s="97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 ht="14.5">
      <c r="A249"/>
      <c r="B249" s="87">
        <v>11</v>
      </c>
      <c r="C249" s="97" t="s">
        <v>1648</v>
      </c>
      <c r="D249" s="97"/>
      <c r="E249" s="97"/>
      <c r="F249" s="97" t="s">
        <v>1271</v>
      </c>
      <c r="G249" s="97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 ht="14.5">
      <c r="A250"/>
      <c r="B250" s="87">
        <v>12</v>
      </c>
      <c r="C250" s="97" t="s">
        <v>1649</v>
      </c>
      <c r="D250" s="97"/>
      <c r="E250" s="97"/>
      <c r="F250" s="97" t="s">
        <v>1271</v>
      </c>
      <c r="G250" s="97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 ht="14.5">
      <c r="A251"/>
      <c r="B251" s="87">
        <v>13</v>
      </c>
      <c r="C251" s="97" t="s">
        <v>1650</v>
      </c>
      <c r="D251" s="97"/>
      <c r="E251" s="97"/>
      <c r="F251" s="97" t="s">
        <v>1271</v>
      </c>
      <c r="G251" s="97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 ht="14.5">
      <c r="A252"/>
      <c r="B252" s="87">
        <v>14</v>
      </c>
      <c r="C252" s="97" t="s">
        <v>1651</v>
      </c>
      <c r="D252" s="97"/>
      <c r="E252" s="97"/>
      <c r="F252" s="97" t="s">
        <v>1271</v>
      </c>
      <c r="G252" s="97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 ht="14.5">
      <c r="A253"/>
      <c r="B253" s="87">
        <v>15</v>
      </c>
      <c r="C253" s="97" t="s">
        <v>1663</v>
      </c>
      <c r="D253" s="97"/>
      <c r="E253" s="97"/>
      <c r="F253" s="97" t="s">
        <v>1271</v>
      </c>
      <c r="G253" s="97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 ht="14.5">
      <c r="A254"/>
      <c r="B254" s="87">
        <v>16</v>
      </c>
      <c r="C254" s="97" t="s">
        <v>1652</v>
      </c>
      <c r="D254" s="97"/>
      <c r="E254" s="97"/>
      <c r="F254" s="97" t="s">
        <v>1271</v>
      </c>
      <c r="G254" s="97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 ht="14.5">
      <c r="A255"/>
      <c r="B255" s="87">
        <v>17</v>
      </c>
      <c r="C255" s="97" t="s">
        <v>1653</v>
      </c>
      <c r="D255" s="97"/>
      <c r="E255" s="97"/>
      <c r="F255" s="97" t="s">
        <v>1271</v>
      </c>
      <c r="G255" s="97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 ht="14.5">
      <c r="A256"/>
      <c r="B256" s="87">
        <v>18</v>
      </c>
      <c r="C256" s="97" t="s">
        <v>1654</v>
      </c>
      <c r="D256" s="97"/>
      <c r="E256" s="97"/>
      <c r="F256" s="97" t="s">
        <v>1284</v>
      </c>
      <c r="G256" s="97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 ht="14.5">
      <c r="A257"/>
      <c r="B257" s="87">
        <v>19</v>
      </c>
      <c r="C257" s="97" t="s">
        <v>1655</v>
      </c>
      <c r="D257" s="97"/>
      <c r="E257" s="97"/>
      <c r="F257" s="97" t="s">
        <v>1284</v>
      </c>
      <c r="G257" s="9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 ht="14.5">
      <c r="A258"/>
      <c r="B258" s="87">
        <v>20</v>
      </c>
      <c r="C258" s="97" t="s">
        <v>1656</v>
      </c>
      <c r="D258" s="97"/>
      <c r="E258" s="97"/>
      <c r="F258" s="97" t="s">
        <v>1284</v>
      </c>
      <c r="G258" s="97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 ht="14.5">
      <c r="A259"/>
      <c r="B259" s="87">
        <v>21</v>
      </c>
      <c r="C259" s="97" t="s">
        <v>1657</v>
      </c>
      <c r="D259" s="97"/>
      <c r="E259" s="97"/>
      <c r="F259" s="97" t="s">
        <v>1284</v>
      </c>
      <c r="G259" s="97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 ht="14.5">
      <c r="A260"/>
      <c r="B260" s="87">
        <v>22</v>
      </c>
      <c r="C260" s="97" t="s">
        <v>1658</v>
      </c>
      <c r="D260" s="97"/>
      <c r="E260" s="97"/>
      <c r="F260" s="97" t="s">
        <v>1284</v>
      </c>
      <c r="G260" s="97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48">
    <mergeCell ref="C255:E255"/>
    <mergeCell ref="F255:G255"/>
    <mergeCell ref="C256:E256"/>
    <mergeCell ref="F256:G256"/>
    <mergeCell ref="C260:E260"/>
    <mergeCell ref="F260:G260"/>
    <mergeCell ref="C257:E257"/>
    <mergeCell ref="F257:G257"/>
    <mergeCell ref="C258:E258"/>
    <mergeCell ref="F258:G258"/>
    <mergeCell ref="C259:E259"/>
    <mergeCell ref="F259:G259"/>
    <mergeCell ref="C252:E252"/>
    <mergeCell ref="F252:G252"/>
    <mergeCell ref="C253:E253"/>
    <mergeCell ref="F253:G253"/>
    <mergeCell ref="C254:E254"/>
    <mergeCell ref="F254:G254"/>
    <mergeCell ref="C249:E249"/>
    <mergeCell ref="F249:G249"/>
    <mergeCell ref="C250:E250"/>
    <mergeCell ref="F250:G250"/>
    <mergeCell ref="C251:E251"/>
    <mergeCell ref="F251:G251"/>
    <mergeCell ref="C246:E246"/>
    <mergeCell ref="F246:G246"/>
    <mergeCell ref="C247:E247"/>
    <mergeCell ref="F247:G247"/>
    <mergeCell ref="C248:E248"/>
    <mergeCell ref="F248:G248"/>
    <mergeCell ref="C243:E243"/>
    <mergeCell ref="F243:G243"/>
    <mergeCell ref="C244:E244"/>
    <mergeCell ref="F244:G244"/>
    <mergeCell ref="C245:E245"/>
    <mergeCell ref="F245:G245"/>
    <mergeCell ref="C240:E240"/>
    <mergeCell ref="F240:G240"/>
    <mergeCell ref="C241:E241"/>
    <mergeCell ref="F241:G241"/>
    <mergeCell ref="C242:E242"/>
    <mergeCell ref="F242:G242"/>
    <mergeCell ref="A1:D1"/>
    <mergeCell ref="B237:G237"/>
    <mergeCell ref="C238:E238"/>
    <mergeCell ref="F238:G238"/>
    <mergeCell ref="C239:E239"/>
    <mergeCell ref="F239:G23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971E-DF60-4DD9-A821-064CBBE8269B}">
  <dimension ref="A1:N800"/>
  <sheetViews>
    <sheetView rightToLeft="1" workbookViewId="0">
      <pane ySplit="3" topLeftCell="A238" activePane="bottomLeft" state="frozen"/>
      <selection pane="bottomLeft" activeCell="F251" sqref="C251:G256"/>
    </sheetView>
  </sheetViews>
  <sheetFormatPr defaultRowHeight="14"/>
  <cols>
    <col min="1" max="1" width="4" style="44" bestFit="1" customWidth="1"/>
    <col min="2" max="2" width="10" style="44" bestFit="1" customWidth="1"/>
    <col min="3" max="3" width="5.58203125" style="44" bestFit="1" customWidth="1"/>
    <col min="4" max="4" width="8.08203125" style="44" bestFit="1" customWidth="1"/>
    <col min="5" max="5" width="24.25" style="44" bestFit="1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539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50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34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370</v>
      </c>
      <c r="E6" s="43" t="s">
        <v>826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370</v>
      </c>
      <c r="E7" s="43" t="s">
        <v>147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1</v>
      </c>
      <c r="D8" s="43" t="s">
        <v>369</v>
      </c>
      <c r="E8" s="43" t="s">
        <v>55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2</v>
      </c>
      <c r="D9" s="43" t="s">
        <v>369</v>
      </c>
      <c r="E9" s="43" t="s">
        <v>23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833</v>
      </c>
      <c r="C10" s="43">
        <v>3</v>
      </c>
      <c r="D10" s="43" t="s">
        <v>370</v>
      </c>
      <c r="E10" s="43" t="s">
        <v>159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833</v>
      </c>
      <c r="C11" s="43">
        <v>4</v>
      </c>
      <c r="D11" s="43" t="s">
        <v>370</v>
      </c>
      <c r="E11" s="43" t="s">
        <v>127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834</v>
      </c>
      <c r="C12" s="43">
        <v>1</v>
      </c>
      <c r="D12" s="43" t="s">
        <v>369</v>
      </c>
      <c r="E12" s="43" t="s">
        <v>35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834</v>
      </c>
      <c r="C13" s="43">
        <v>2</v>
      </c>
      <c r="D13" s="43" t="s">
        <v>370</v>
      </c>
      <c r="E13" s="43" t="s">
        <v>157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834</v>
      </c>
      <c r="C14" s="43">
        <v>3</v>
      </c>
      <c r="D14" s="43" t="s">
        <v>370</v>
      </c>
      <c r="E14" s="43" t="s">
        <v>136</v>
      </c>
      <c r="G14"/>
      <c r="H14"/>
      <c r="I14"/>
      <c r="J14"/>
      <c r="K14"/>
      <c r="L14"/>
      <c r="M14"/>
    </row>
    <row r="15" spans="1:13" ht="14" customHeight="1">
      <c r="A15" s="42">
        <v>2</v>
      </c>
      <c r="B15" s="43" t="s">
        <v>832</v>
      </c>
      <c r="C15" s="43">
        <v>1</v>
      </c>
      <c r="D15" s="43" t="s">
        <v>369</v>
      </c>
      <c r="E15" s="43" t="s">
        <v>40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832</v>
      </c>
      <c r="C16" s="43">
        <v>2</v>
      </c>
      <c r="D16" s="43" t="s">
        <v>369</v>
      </c>
      <c r="E16" s="43" t="s">
        <v>26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832</v>
      </c>
      <c r="C17" s="43">
        <v>3</v>
      </c>
      <c r="D17" s="43" t="s">
        <v>370</v>
      </c>
      <c r="E17" s="43" t="s">
        <v>119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833</v>
      </c>
      <c r="C18" s="43">
        <v>1</v>
      </c>
      <c r="D18" s="43" t="s">
        <v>369</v>
      </c>
      <c r="E18" s="43" t="s">
        <v>33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833</v>
      </c>
      <c r="C19" s="43">
        <v>2</v>
      </c>
      <c r="D19" s="43" t="s">
        <v>370</v>
      </c>
      <c r="E19" s="43" t="s">
        <v>137</v>
      </c>
      <c r="G19"/>
      <c r="H19"/>
      <c r="I19"/>
      <c r="J19"/>
      <c r="K19"/>
      <c r="L19"/>
      <c r="M19"/>
    </row>
    <row r="20" spans="1:13" ht="14" customHeight="1">
      <c r="A20" s="42">
        <v>2</v>
      </c>
      <c r="B20" s="43" t="s">
        <v>833</v>
      </c>
      <c r="C20" s="43">
        <v>3</v>
      </c>
      <c r="D20" s="43" t="s">
        <v>370</v>
      </c>
      <c r="E20" s="43" t="s">
        <v>128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833</v>
      </c>
      <c r="C21" s="43">
        <v>4</v>
      </c>
      <c r="D21" s="43" t="s">
        <v>370</v>
      </c>
      <c r="E21" s="43" t="s">
        <v>382</v>
      </c>
      <c r="G21"/>
      <c r="H21"/>
      <c r="I21"/>
      <c r="J21"/>
      <c r="K21"/>
      <c r="L21"/>
      <c r="M21"/>
    </row>
    <row r="22" spans="1:13" ht="14" customHeight="1">
      <c r="A22" s="42">
        <v>2</v>
      </c>
      <c r="B22" s="43" t="s">
        <v>834</v>
      </c>
      <c r="C22" s="43">
        <v>1</v>
      </c>
      <c r="D22" s="43" t="s">
        <v>369</v>
      </c>
      <c r="E22" s="43" t="s">
        <v>54</v>
      </c>
      <c r="G22"/>
      <c r="H22"/>
      <c r="I22"/>
      <c r="J22"/>
      <c r="K22"/>
      <c r="L22"/>
      <c r="M22"/>
    </row>
    <row r="23" spans="1:13" ht="14" customHeight="1">
      <c r="A23" s="42">
        <v>2</v>
      </c>
      <c r="B23" s="43" t="s">
        <v>834</v>
      </c>
      <c r="C23" s="43">
        <v>2</v>
      </c>
      <c r="D23" s="43" t="s">
        <v>369</v>
      </c>
      <c r="E23" s="43" t="s">
        <v>16</v>
      </c>
      <c r="G23"/>
      <c r="H23"/>
      <c r="I23"/>
      <c r="J23"/>
      <c r="K23"/>
      <c r="L23"/>
      <c r="M23"/>
    </row>
    <row r="24" spans="1:13" ht="14" customHeight="1">
      <c r="A24" s="42">
        <v>2</v>
      </c>
      <c r="B24" s="43" t="s">
        <v>834</v>
      </c>
      <c r="C24" s="43">
        <v>3</v>
      </c>
      <c r="D24" s="43" t="s">
        <v>370</v>
      </c>
      <c r="E24" s="43" t="s">
        <v>160</v>
      </c>
      <c r="G24"/>
      <c r="H24"/>
      <c r="I24"/>
      <c r="J24"/>
      <c r="K24"/>
      <c r="L24"/>
      <c r="M24"/>
    </row>
    <row r="25" spans="1:13" ht="14" customHeight="1">
      <c r="A25" s="42">
        <v>2</v>
      </c>
      <c r="B25" s="43" t="s">
        <v>834</v>
      </c>
      <c r="C25" s="43">
        <v>4</v>
      </c>
      <c r="D25" s="43" t="s">
        <v>370</v>
      </c>
      <c r="E25" s="43" t="s">
        <v>148</v>
      </c>
      <c r="G25"/>
      <c r="H25"/>
      <c r="I25"/>
      <c r="J25"/>
      <c r="K25"/>
      <c r="L25"/>
      <c r="M25"/>
    </row>
    <row r="26" spans="1:13" ht="14" customHeight="1">
      <c r="A26" s="42">
        <v>3</v>
      </c>
      <c r="B26" s="43" t="s">
        <v>832</v>
      </c>
      <c r="C26" s="43">
        <v>1</v>
      </c>
      <c r="D26" s="43" t="s">
        <v>369</v>
      </c>
      <c r="E26" s="43" t="s">
        <v>43</v>
      </c>
      <c r="G26"/>
      <c r="H26"/>
      <c r="I26"/>
      <c r="J26"/>
      <c r="K26"/>
      <c r="L26"/>
      <c r="M26"/>
    </row>
    <row r="27" spans="1:13" ht="14" customHeight="1">
      <c r="A27" s="42">
        <v>3</v>
      </c>
      <c r="B27" s="43" t="s">
        <v>832</v>
      </c>
      <c r="C27" s="43">
        <v>2</v>
      </c>
      <c r="D27" s="43" t="s">
        <v>369</v>
      </c>
      <c r="E27" s="43" t="s">
        <v>12</v>
      </c>
      <c r="G27"/>
      <c r="H27"/>
      <c r="I27"/>
      <c r="J27"/>
      <c r="K27"/>
      <c r="L27"/>
      <c r="M27"/>
    </row>
    <row r="28" spans="1:13" ht="14" customHeight="1">
      <c r="A28" s="42">
        <v>3</v>
      </c>
      <c r="B28" s="43" t="s">
        <v>832</v>
      </c>
      <c r="C28" s="43">
        <v>3</v>
      </c>
      <c r="D28" s="43" t="s">
        <v>370</v>
      </c>
      <c r="E28" s="43" t="s">
        <v>394</v>
      </c>
      <c r="G28"/>
      <c r="H28"/>
      <c r="I28"/>
      <c r="J28"/>
      <c r="K28"/>
      <c r="L28"/>
      <c r="M28"/>
    </row>
    <row r="29" spans="1:13" ht="14" customHeight="1">
      <c r="A29" s="42">
        <v>3</v>
      </c>
      <c r="B29" s="43" t="s">
        <v>833</v>
      </c>
      <c r="C29" s="43">
        <v>1</v>
      </c>
      <c r="D29" s="43" t="s">
        <v>369</v>
      </c>
      <c r="E29" s="43" t="s">
        <v>10</v>
      </c>
      <c r="G29"/>
      <c r="H29"/>
      <c r="I29"/>
      <c r="J29"/>
      <c r="K29"/>
      <c r="L29"/>
      <c r="M29"/>
    </row>
    <row r="30" spans="1:13" ht="14" customHeight="1">
      <c r="A30" s="42">
        <v>3</v>
      </c>
      <c r="B30" s="43" t="s">
        <v>833</v>
      </c>
      <c r="C30" s="43">
        <v>2</v>
      </c>
      <c r="D30" s="43" t="s">
        <v>369</v>
      </c>
      <c r="E30" s="43" t="s">
        <v>426</v>
      </c>
      <c r="G30"/>
      <c r="H30"/>
      <c r="I30"/>
      <c r="J30"/>
      <c r="K30"/>
      <c r="L30"/>
      <c r="M30"/>
    </row>
    <row r="31" spans="1:13" ht="14" customHeight="1">
      <c r="A31" s="42">
        <v>3</v>
      </c>
      <c r="B31" s="43" t="s">
        <v>833</v>
      </c>
      <c r="C31" s="43">
        <v>3</v>
      </c>
      <c r="D31" s="43" t="s">
        <v>370</v>
      </c>
      <c r="E31" s="43" t="s">
        <v>158</v>
      </c>
      <c r="G31"/>
      <c r="H31"/>
      <c r="I31"/>
      <c r="J31"/>
      <c r="K31"/>
      <c r="L31"/>
      <c r="M31"/>
    </row>
    <row r="32" spans="1:13" ht="14" customHeight="1">
      <c r="A32" s="42">
        <v>3</v>
      </c>
      <c r="B32" s="43" t="s">
        <v>833</v>
      </c>
      <c r="C32" s="43">
        <v>4</v>
      </c>
      <c r="D32" s="43" t="s">
        <v>370</v>
      </c>
      <c r="E32" s="43" t="s">
        <v>124</v>
      </c>
      <c r="G32"/>
      <c r="H32"/>
      <c r="I32"/>
      <c r="J32"/>
      <c r="K32"/>
      <c r="L32"/>
      <c r="M32"/>
    </row>
    <row r="33" spans="1:13" ht="14" customHeight="1">
      <c r="A33" s="42">
        <v>3</v>
      </c>
      <c r="B33" s="43" t="s">
        <v>834</v>
      </c>
      <c r="C33" s="43">
        <v>1</v>
      </c>
      <c r="D33" s="43" t="s">
        <v>369</v>
      </c>
      <c r="E33" s="43" t="s">
        <v>22</v>
      </c>
      <c r="G33"/>
      <c r="H33"/>
      <c r="I33"/>
      <c r="J33"/>
      <c r="K33"/>
      <c r="L33"/>
      <c r="M33"/>
    </row>
    <row r="34" spans="1:13" ht="14" customHeight="1">
      <c r="A34" s="42">
        <v>3</v>
      </c>
      <c r="B34" s="43" t="s">
        <v>834</v>
      </c>
      <c r="C34" s="43">
        <v>2</v>
      </c>
      <c r="D34" s="43" t="s">
        <v>370</v>
      </c>
      <c r="E34" s="43" t="s">
        <v>120</v>
      </c>
      <c r="G34"/>
      <c r="H34"/>
      <c r="I34"/>
      <c r="J34"/>
      <c r="K34"/>
      <c r="L34"/>
      <c r="M34"/>
    </row>
    <row r="35" spans="1:13" ht="14" customHeight="1">
      <c r="A35" s="42">
        <v>3</v>
      </c>
      <c r="B35" s="43" t="s">
        <v>834</v>
      </c>
      <c r="C35" s="43">
        <v>3</v>
      </c>
      <c r="D35" s="43" t="s">
        <v>370</v>
      </c>
      <c r="E35" s="43" t="s">
        <v>109</v>
      </c>
      <c r="G35"/>
      <c r="H35"/>
      <c r="I35"/>
      <c r="J35"/>
      <c r="K35"/>
      <c r="L35"/>
      <c r="M35"/>
    </row>
    <row r="36" spans="1:13" ht="14" customHeight="1">
      <c r="A36" s="42">
        <v>3</v>
      </c>
      <c r="B36" s="43" t="s">
        <v>834</v>
      </c>
      <c r="C36" s="43">
        <v>4</v>
      </c>
      <c r="D36" s="43" t="s">
        <v>370</v>
      </c>
      <c r="E36" s="43" t="s">
        <v>395</v>
      </c>
      <c r="G36"/>
      <c r="H36"/>
      <c r="I36"/>
      <c r="J36"/>
      <c r="K36"/>
      <c r="L36"/>
      <c r="M36"/>
    </row>
    <row r="37" spans="1:13" ht="14" customHeight="1">
      <c r="A37" s="42">
        <v>4</v>
      </c>
      <c r="B37" s="43" t="s">
        <v>832</v>
      </c>
      <c r="C37" s="43">
        <v>1</v>
      </c>
      <c r="D37" s="43" t="s">
        <v>369</v>
      </c>
      <c r="E37" s="43" t="s">
        <v>36</v>
      </c>
      <c r="G37"/>
      <c r="H37"/>
      <c r="I37"/>
      <c r="J37"/>
      <c r="K37"/>
      <c r="L37"/>
      <c r="M37"/>
    </row>
    <row r="38" spans="1:13" ht="14" customHeight="1">
      <c r="A38" s="42">
        <v>4</v>
      </c>
      <c r="B38" s="43" t="s">
        <v>832</v>
      </c>
      <c r="C38" s="43">
        <v>2</v>
      </c>
      <c r="D38" s="43" t="s">
        <v>369</v>
      </c>
      <c r="E38" s="43" t="s">
        <v>433</v>
      </c>
      <c r="G38"/>
      <c r="H38"/>
      <c r="I38"/>
      <c r="J38"/>
      <c r="K38"/>
      <c r="L38"/>
      <c r="M38"/>
    </row>
    <row r="39" spans="1:13" ht="14" customHeight="1">
      <c r="A39" s="42">
        <v>4</v>
      </c>
      <c r="B39" s="43" t="s">
        <v>832</v>
      </c>
      <c r="C39" s="43">
        <v>3</v>
      </c>
      <c r="D39" s="43" t="s">
        <v>370</v>
      </c>
      <c r="E39" s="43" t="s">
        <v>402</v>
      </c>
      <c r="G39"/>
      <c r="H39"/>
      <c r="I39"/>
      <c r="J39"/>
      <c r="K39"/>
      <c r="L39"/>
      <c r="M39"/>
    </row>
    <row r="40" spans="1:13" ht="14" customHeight="1">
      <c r="A40" s="42">
        <v>4</v>
      </c>
      <c r="B40" s="43" t="s">
        <v>832</v>
      </c>
      <c r="C40" s="43">
        <v>4</v>
      </c>
      <c r="D40" s="43" t="s">
        <v>370</v>
      </c>
      <c r="E40" s="43" t="s">
        <v>484</v>
      </c>
      <c r="G40"/>
      <c r="H40"/>
      <c r="I40"/>
      <c r="J40"/>
      <c r="K40"/>
      <c r="L40"/>
      <c r="M40"/>
    </row>
    <row r="41" spans="1:13" ht="14" customHeight="1">
      <c r="A41" s="42">
        <v>4</v>
      </c>
      <c r="B41" s="43" t="s">
        <v>833</v>
      </c>
      <c r="C41" s="43">
        <v>1</v>
      </c>
      <c r="D41" s="43" t="s">
        <v>369</v>
      </c>
      <c r="E41" s="43" t="s">
        <v>7</v>
      </c>
      <c r="G41"/>
      <c r="H41"/>
      <c r="I41"/>
      <c r="J41"/>
      <c r="K41"/>
      <c r="L41"/>
      <c r="M41"/>
    </row>
    <row r="42" spans="1:13" ht="14" customHeight="1">
      <c r="A42" s="42">
        <v>4</v>
      </c>
      <c r="B42" s="43" t="s">
        <v>833</v>
      </c>
      <c r="C42" s="43">
        <v>2</v>
      </c>
      <c r="D42" s="43" t="s">
        <v>369</v>
      </c>
      <c r="E42" s="43" t="s">
        <v>432</v>
      </c>
      <c r="G42"/>
      <c r="H42"/>
      <c r="I42"/>
      <c r="J42"/>
      <c r="K42"/>
      <c r="L42"/>
      <c r="M42"/>
    </row>
    <row r="43" spans="1:13" ht="14" customHeight="1">
      <c r="A43" s="42">
        <v>4</v>
      </c>
      <c r="B43" s="43" t="s">
        <v>833</v>
      </c>
      <c r="C43" s="43">
        <v>3</v>
      </c>
      <c r="D43" s="43" t="s">
        <v>370</v>
      </c>
      <c r="E43" s="43" t="s">
        <v>103</v>
      </c>
      <c r="G43"/>
      <c r="H43"/>
      <c r="I43"/>
      <c r="J43"/>
      <c r="K43"/>
      <c r="L43"/>
      <c r="M43"/>
    </row>
    <row r="44" spans="1:13" ht="14" customHeight="1">
      <c r="A44" s="42">
        <v>4</v>
      </c>
      <c r="B44" s="43" t="s">
        <v>834</v>
      </c>
      <c r="C44" s="43">
        <v>1</v>
      </c>
      <c r="D44" s="43" t="s">
        <v>369</v>
      </c>
      <c r="E44" s="43" t="s">
        <v>19</v>
      </c>
      <c r="G44"/>
      <c r="H44"/>
      <c r="I44"/>
      <c r="J44"/>
      <c r="K44"/>
      <c r="L44"/>
      <c r="M44"/>
    </row>
    <row r="45" spans="1:13" ht="14" customHeight="1">
      <c r="A45" s="42">
        <v>4</v>
      </c>
      <c r="B45" s="43" t="s">
        <v>834</v>
      </c>
      <c r="C45" s="43">
        <v>2</v>
      </c>
      <c r="D45" s="43" t="s">
        <v>370</v>
      </c>
      <c r="E45" s="43" t="s">
        <v>144</v>
      </c>
      <c r="G45"/>
      <c r="H45"/>
      <c r="I45"/>
      <c r="J45"/>
      <c r="K45"/>
      <c r="L45"/>
      <c r="M45"/>
    </row>
    <row r="46" spans="1:13" ht="14" customHeight="1">
      <c r="A46" s="42">
        <v>4</v>
      </c>
      <c r="B46" s="43" t="s">
        <v>834</v>
      </c>
      <c r="C46" s="43">
        <v>3</v>
      </c>
      <c r="D46" s="43" t="s">
        <v>370</v>
      </c>
      <c r="E46" s="43" t="s">
        <v>110</v>
      </c>
      <c r="G46"/>
      <c r="H46"/>
      <c r="I46"/>
      <c r="J46"/>
      <c r="K46"/>
      <c r="L46"/>
      <c r="M46"/>
    </row>
    <row r="47" spans="1:13" ht="14" customHeight="1">
      <c r="A47" s="42">
        <v>4</v>
      </c>
      <c r="B47" s="43" t="s">
        <v>834</v>
      </c>
      <c r="C47" s="43">
        <v>4</v>
      </c>
      <c r="D47" s="43" t="s">
        <v>370</v>
      </c>
      <c r="E47" s="43" t="s">
        <v>403</v>
      </c>
      <c r="G47"/>
      <c r="H47"/>
      <c r="I47"/>
      <c r="J47"/>
      <c r="K47"/>
      <c r="L47"/>
      <c r="M47"/>
    </row>
    <row r="48" spans="1:13" ht="14" customHeight="1">
      <c r="A48" s="42">
        <v>5</v>
      </c>
      <c r="B48" s="43" t="s">
        <v>832</v>
      </c>
      <c r="C48" s="43">
        <v>1</v>
      </c>
      <c r="D48" s="43" t="s">
        <v>369</v>
      </c>
      <c r="E48" s="43" t="s">
        <v>17</v>
      </c>
      <c r="G48"/>
      <c r="H48"/>
      <c r="I48"/>
      <c r="J48"/>
      <c r="K48"/>
      <c r="L48"/>
      <c r="M48"/>
    </row>
    <row r="49" spans="1:13" ht="14" customHeight="1">
      <c r="A49" s="42">
        <v>5</v>
      </c>
      <c r="B49" s="43" t="s">
        <v>832</v>
      </c>
      <c r="C49" s="43">
        <v>2</v>
      </c>
      <c r="D49" s="43" t="s">
        <v>370</v>
      </c>
      <c r="E49" s="43" t="s">
        <v>98</v>
      </c>
      <c r="G49"/>
      <c r="H49"/>
      <c r="I49"/>
      <c r="J49"/>
      <c r="K49"/>
      <c r="L49"/>
      <c r="M49"/>
    </row>
    <row r="50" spans="1:13" ht="14" customHeight="1">
      <c r="A50" s="42">
        <v>5</v>
      </c>
      <c r="B50" s="43" t="s">
        <v>832</v>
      </c>
      <c r="C50" s="43">
        <v>3</v>
      </c>
      <c r="D50" s="43" t="s">
        <v>370</v>
      </c>
      <c r="E50" s="43" t="s">
        <v>486</v>
      </c>
      <c r="G50"/>
      <c r="H50"/>
      <c r="I50"/>
      <c r="J50"/>
      <c r="K50"/>
      <c r="L50"/>
      <c r="M50"/>
    </row>
    <row r="51" spans="1:13" ht="14" customHeight="1">
      <c r="A51" s="42">
        <v>5</v>
      </c>
      <c r="B51" s="43" t="s">
        <v>833</v>
      </c>
      <c r="C51" s="43">
        <v>1</v>
      </c>
      <c r="D51" s="43" t="s">
        <v>369</v>
      </c>
      <c r="E51" s="43" t="s">
        <v>441</v>
      </c>
      <c r="G51"/>
      <c r="H51"/>
      <c r="I51"/>
      <c r="J51"/>
      <c r="K51"/>
      <c r="L51"/>
      <c r="M51"/>
    </row>
    <row r="52" spans="1:13" ht="14" customHeight="1">
      <c r="A52" s="42">
        <v>5</v>
      </c>
      <c r="B52" s="43" t="s">
        <v>833</v>
      </c>
      <c r="C52" s="43">
        <v>2</v>
      </c>
      <c r="D52" s="43" t="s">
        <v>370</v>
      </c>
      <c r="E52" s="43" t="s">
        <v>138</v>
      </c>
      <c r="G52"/>
      <c r="H52"/>
      <c r="I52"/>
      <c r="J52"/>
      <c r="K52"/>
      <c r="L52"/>
      <c r="M52"/>
    </row>
    <row r="53" spans="1:13" ht="14" customHeight="1">
      <c r="A53" s="42">
        <v>5</v>
      </c>
      <c r="B53" s="43" t="s">
        <v>833</v>
      </c>
      <c r="C53" s="43">
        <v>3</v>
      </c>
      <c r="D53" s="43" t="s">
        <v>370</v>
      </c>
      <c r="E53" s="43" t="s">
        <v>410</v>
      </c>
      <c r="G53"/>
      <c r="H53"/>
      <c r="I53"/>
      <c r="J53"/>
      <c r="K53"/>
      <c r="L53"/>
      <c r="M53"/>
    </row>
    <row r="54" spans="1:13" ht="14" customHeight="1">
      <c r="A54" s="42">
        <v>5</v>
      </c>
      <c r="B54" s="43" t="s">
        <v>833</v>
      </c>
      <c r="C54" s="43">
        <v>4</v>
      </c>
      <c r="D54" s="43" t="s">
        <v>370</v>
      </c>
      <c r="E54" s="43" t="s">
        <v>485</v>
      </c>
      <c r="G54"/>
      <c r="H54"/>
      <c r="I54"/>
      <c r="J54"/>
      <c r="K54"/>
      <c r="L54"/>
      <c r="M54"/>
    </row>
    <row r="55" spans="1:13" ht="14" customHeight="1">
      <c r="A55" s="42">
        <v>5</v>
      </c>
      <c r="B55" s="43" t="s">
        <v>834</v>
      </c>
      <c r="C55" s="43">
        <v>1</v>
      </c>
      <c r="D55" s="43" t="s">
        <v>369</v>
      </c>
      <c r="E55" s="43" t="s">
        <v>29</v>
      </c>
      <c r="G55"/>
      <c r="H55"/>
      <c r="I55"/>
      <c r="J55"/>
      <c r="K55"/>
      <c r="L55"/>
      <c r="M55"/>
    </row>
    <row r="56" spans="1:13" ht="14" customHeight="1">
      <c r="A56" s="42">
        <v>5</v>
      </c>
      <c r="B56" s="43" t="s">
        <v>834</v>
      </c>
      <c r="C56" s="43">
        <v>2</v>
      </c>
      <c r="D56" s="43" t="s">
        <v>369</v>
      </c>
      <c r="E56" s="43" t="s">
        <v>442</v>
      </c>
      <c r="G56"/>
      <c r="H56"/>
      <c r="I56"/>
      <c r="J56"/>
      <c r="K56"/>
      <c r="L56"/>
      <c r="M56"/>
    </row>
    <row r="57" spans="1:13" ht="14" customHeight="1">
      <c r="A57" s="42">
        <v>5</v>
      </c>
      <c r="B57" s="43" t="s">
        <v>834</v>
      </c>
      <c r="C57" s="43">
        <v>3</v>
      </c>
      <c r="D57" s="43" t="s">
        <v>369</v>
      </c>
      <c r="E57" s="43" t="s">
        <v>443</v>
      </c>
      <c r="G57"/>
      <c r="H57"/>
      <c r="I57"/>
      <c r="J57"/>
      <c r="K57"/>
      <c r="L57"/>
      <c r="M57"/>
    </row>
    <row r="58" spans="1:13" ht="14" customHeight="1">
      <c r="A58" s="42">
        <v>5</v>
      </c>
      <c r="B58" s="43" t="s">
        <v>834</v>
      </c>
      <c r="C58" s="43">
        <v>4</v>
      </c>
      <c r="D58" s="43" t="s">
        <v>370</v>
      </c>
      <c r="E58" s="43" t="s">
        <v>487</v>
      </c>
      <c r="G58"/>
      <c r="H58"/>
      <c r="I58"/>
      <c r="J58"/>
      <c r="K58"/>
      <c r="L58"/>
      <c r="M58"/>
    </row>
    <row r="59" spans="1:13" ht="14" customHeight="1">
      <c r="A59" s="42">
        <v>6</v>
      </c>
      <c r="B59" s="43" t="s">
        <v>832</v>
      </c>
      <c r="C59" s="43">
        <v>1</v>
      </c>
      <c r="D59" s="43" t="s">
        <v>369</v>
      </c>
      <c r="E59" s="43" t="s">
        <v>25</v>
      </c>
      <c r="G59"/>
      <c r="H59"/>
      <c r="I59"/>
      <c r="J59"/>
      <c r="K59"/>
      <c r="L59"/>
      <c r="M59"/>
    </row>
    <row r="60" spans="1:13" ht="14" customHeight="1">
      <c r="A60" s="42">
        <v>6</v>
      </c>
      <c r="B60" s="43" t="s">
        <v>832</v>
      </c>
      <c r="C60" s="43">
        <v>2</v>
      </c>
      <c r="D60" s="43" t="s">
        <v>369</v>
      </c>
      <c r="E60" s="43" t="s">
        <v>453</v>
      </c>
      <c r="G60"/>
      <c r="H60"/>
      <c r="I60"/>
      <c r="J60"/>
      <c r="K60"/>
      <c r="L60"/>
      <c r="M60"/>
    </row>
    <row r="61" spans="1:13" ht="14" customHeight="1">
      <c r="A61" s="42">
        <v>6</v>
      </c>
      <c r="B61" s="43" t="s">
        <v>832</v>
      </c>
      <c r="C61" s="43">
        <v>3</v>
      </c>
      <c r="D61" s="43" t="s">
        <v>370</v>
      </c>
      <c r="E61" s="43" t="s">
        <v>490</v>
      </c>
      <c r="G61"/>
      <c r="H61"/>
      <c r="I61"/>
      <c r="J61"/>
      <c r="K61"/>
      <c r="L61"/>
      <c r="M61"/>
    </row>
    <row r="62" spans="1:13" ht="14" customHeight="1">
      <c r="A62" s="42">
        <v>6</v>
      </c>
      <c r="B62" s="43" t="s">
        <v>833</v>
      </c>
      <c r="C62" s="43">
        <v>1</v>
      </c>
      <c r="D62" s="43" t="s">
        <v>369</v>
      </c>
      <c r="E62" s="43" t="s">
        <v>724</v>
      </c>
      <c r="G62"/>
      <c r="H62"/>
      <c r="I62"/>
      <c r="J62"/>
      <c r="K62"/>
      <c r="L62"/>
      <c r="M62"/>
    </row>
    <row r="63" spans="1:13" ht="14" customHeight="1">
      <c r="A63" s="42">
        <v>6</v>
      </c>
      <c r="B63" s="43" t="s">
        <v>833</v>
      </c>
      <c r="C63" s="43">
        <v>2</v>
      </c>
      <c r="D63" s="43" t="s">
        <v>369</v>
      </c>
      <c r="E63" s="43" t="s">
        <v>454</v>
      </c>
      <c r="G63"/>
      <c r="H63"/>
      <c r="I63"/>
      <c r="J63"/>
      <c r="K63"/>
      <c r="L63"/>
      <c r="M63"/>
    </row>
    <row r="64" spans="1:13" ht="14" customHeight="1">
      <c r="A64" s="42">
        <v>6</v>
      </c>
      <c r="B64" s="43" t="s">
        <v>833</v>
      </c>
      <c r="C64" s="43">
        <v>3</v>
      </c>
      <c r="D64" s="43" t="s">
        <v>369</v>
      </c>
      <c r="E64" s="43" t="s">
        <v>455</v>
      </c>
      <c r="G64"/>
      <c r="H64"/>
      <c r="I64"/>
      <c r="J64"/>
      <c r="K64"/>
      <c r="L64"/>
      <c r="M64"/>
    </row>
    <row r="65" spans="1:13" ht="14" customHeight="1">
      <c r="A65" s="42">
        <v>6</v>
      </c>
      <c r="B65" s="43" t="s">
        <v>833</v>
      </c>
      <c r="C65" s="43">
        <v>4</v>
      </c>
      <c r="D65" s="43" t="s">
        <v>370</v>
      </c>
      <c r="E65" s="43" t="s">
        <v>497</v>
      </c>
      <c r="G65"/>
      <c r="H65"/>
      <c r="I65"/>
      <c r="J65"/>
      <c r="K65"/>
      <c r="L65"/>
      <c r="M65"/>
    </row>
    <row r="66" spans="1:13" ht="14" customHeight="1">
      <c r="A66" s="42">
        <v>6</v>
      </c>
      <c r="B66" s="43" t="s">
        <v>834</v>
      </c>
      <c r="C66" s="43">
        <v>1</v>
      </c>
      <c r="D66" s="43" t="s">
        <v>370</v>
      </c>
      <c r="E66" s="43" t="s">
        <v>132</v>
      </c>
      <c r="G66"/>
      <c r="H66"/>
      <c r="I66"/>
      <c r="J66"/>
      <c r="K66"/>
      <c r="L66"/>
      <c r="M66"/>
    </row>
    <row r="67" spans="1:13" ht="14" customHeight="1">
      <c r="A67" s="42">
        <v>6</v>
      </c>
      <c r="B67" s="43" t="s">
        <v>834</v>
      </c>
      <c r="C67" s="43">
        <v>2</v>
      </c>
      <c r="D67" s="43" t="s">
        <v>370</v>
      </c>
      <c r="E67" s="43" t="s">
        <v>488</v>
      </c>
      <c r="G67"/>
      <c r="H67"/>
      <c r="I67"/>
      <c r="J67"/>
      <c r="K67"/>
      <c r="L67"/>
      <c r="M67"/>
    </row>
    <row r="68" spans="1:13" ht="14" customHeight="1">
      <c r="A68" s="42">
        <v>6</v>
      </c>
      <c r="B68" s="43" t="s">
        <v>834</v>
      </c>
      <c r="C68" s="43">
        <v>3</v>
      </c>
      <c r="D68" s="43" t="s">
        <v>370</v>
      </c>
      <c r="E68" s="43" t="s">
        <v>489</v>
      </c>
      <c r="G68"/>
      <c r="H68"/>
      <c r="I68"/>
      <c r="J68"/>
      <c r="K68"/>
      <c r="L68"/>
      <c r="M68"/>
    </row>
    <row r="69" spans="1:13" ht="14" customHeight="1">
      <c r="A69" s="42">
        <v>6</v>
      </c>
      <c r="B69" s="43" t="s">
        <v>834</v>
      </c>
      <c r="C69" s="43">
        <v>4</v>
      </c>
      <c r="D69" s="43" t="s">
        <v>370</v>
      </c>
      <c r="E69" s="43" t="s">
        <v>491</v>
      </c>
      <c r="G69"/>
      <c r="H69"/>
      <c r="I69"/>
      <c r="J69"/>
      <c r="K69"/>
      <c r="L69"/>
      <c r="M69"/>
    </row>
    <row r="70" spans="1:13" ht="14" customHeight="1">
      <c r="A70" s="42">
        <v>7</v>
      </c>
      <c r="B70" s="43" t="s">
        <v>832</v>
      </c>
      <c r="C70" s="43">
        <v>1</v>
      </c>
      <c r="D70" s="43" t="s">
        <v>369</v>
      </c>
      <c r="E70" s="43" t="s">
        <v>465</v>
      </c>
      <c r="G70"/>
      <c r="H70"/>
      <c r="I70"/>
      <c r="J70"/>
      <c r="K70"/>
      <c r="L70"/>
      <c r="M70"/>
    </row>
    <row r="71" spans="1:13" ht="14" customHeight="1">
      <c r="A71" s="42">
        <v>7</v>
      </c>
      <c r="B71" s="43" t="s">
        <v>832</v>
      </c>
      <c r="C71" s="43">
        <v>2</v>
      </c>
      <c r="D71" s="43" t="s">
        <v>370</v>
      </c>
      <c r="E71" s="43" t="s">
        <v>494</v>
      </c>
      <c r="G71"/>
      <c r="H71"/>
      <c r="I71"/>
      <c r="J71"/>
      <c r="K71"/>
      <c r="L71"/>
      <c r="M71"/>
    </row>
    <row r="72" spans="1:13" ht="14" customHeight="1">
      <c r="A72" s="42">
        <v>7</v>
      </c>
      <c r="B72" s="43" t="s">
        <v>832</v>
      </c>
      <c r="C72" s="43">
        <v>3</v>
      </c>
      <c r="D72" s="43" t="s">
        <v>370</v>
      </c>
      <c r="E72" s="43" t="s">
        <v>172</v>
      </c>
      <c r="G72"/>
      <c r="H72"/>
      <c r="I72"/>
      <c r="J72"/>
      <c r="K72"/>
      <c r="L72"/>
      <c r="M72"/>
    </row>
    <row r="73" spans="1:13" ht="14" customHeight="1">
      <c r="A73" s="42">
        <v>7</v>
      </c>
      <c r="B73" s="43" t="s">
        <v>833</v>
      </c>
      <c r="C73" s="43">
        <v>1</v>
      </c>
      <c r="D73" s="43" t="s">
        <v>369</v>
      </c>
      <c r="E73" s="43" t="s">
        <v>379</v>
      </c>
      <c r="G73"/>
      <c r="H73"/>
      <c r="I73"/>
      <c r="J73"/>
      <c r="K73"/>
      <c r="L73"/>
      <c r="M73"/>
    </row>
    <row r="74" spans="1:13" ht="14" customHeight="1">
      <c r="A74" s="42">
        <v>7</v>
      </c>
      <c r="B74" s="43" t="s">
        <v>833</v>
      </c>
      <c r="C74" s="43">
        <v>2</v>
      </c>
      <c r="D74" s="43" t="s">
        <v>370</v>
      </c>
      <c r="E74" s="43" t="s">
        <v>121</v>
      </c>
      <c r="G74"/>
      <c r="H74"/>
      <c r="I74"/>
      <c r="J74"/>
      <c r="K74"/>
      <c r="L74"/>
      <c r="M74"/>
    </row>
    <row r="75" spans="1:13" ht="14" customHeight="1">
      <c r="A75" s="42">
        <v>7</v>
      </c>
      <c r="B75" s="43" t="s">
        <v>833</v>
      </c>
      <c r="C75" s="43">
        <v>3</v>
      </c>
      <c r="D75" s="43" t="s">
        <v>370</v>
      </c>
      <c r="E75" s="43" t="s">
        <v>492</v>
      </c>
      <c r="G75"/>
      <c r="H75"/>
      <c r="I75"/>
      <c r="J75"/>
      <c r="K75"/>
      <c r="L75"/>
      <c r="M75"/>
    </row>
    <row r="76" spans="1:13" ht="14" customHeight="1">
      <c r="A76" s="42">
        <v>7</v>
      </c>
      <c r="B76" s="43" t="s">
        <v>833</v>
      </c>
      <c r="C76" s="43">
        <v>4</v>
      </c>
      <c r="D76" s="43" t="s">
        <v>370</v>
      </c>
      <c r="E76" s="43" t="s">
        <v>493</v>
      </c>
      <c r="G76"/>
      <c r="H76"/>
      <c r="I76"/>
      <c r="J76"/>
      <c r="K76"/>
      <c r="L76"/>
      <c r="M76"/>
    </row>
    <row r="77" spans="1:13" ht="14" customHeight="1">
      <c r="A77" s="42">
        <v>7</v>
      </c>
      <c r="B77" s="43" t="s">
        <v>834</v>
      </c>
      <c r="C77" s="43">
        <v>1</v>
      </c>
      <c r="D77" s="43" t="s">
        <v>369</v>
      </c>
      <c r="E77" s="43" t="s">
        <v>15</v>
      </c>
      <c r="G77"/>
      <c r="H77"/>
      <c r="I77"/>
      <c r="J77"/>
      <c r="K77"/>
      <c r="L77"/>
      <c r="M77"/>
    </row>
    <row r="78" spans="1:13" ht="14" customHeight="1">
      <c r="A78" s="42">
        <v>7</v>
      </c>
      <c r="B78" s="43" t="s">
        <v>834</v>
      </c>
      <c r="C78" s="43">
        <v>2</v>
      </c>
      <c r="D78" s="43" t="s">
        <v>369</v>
      </c>
      <c r="E78" s="43" t="s">
        <v>378</v>
      </c>
      <c r="G78"/>
      <c r="H78"/>
      <c r="I78"/>
      <c r="J78"/>
      <c r="K78"/>
      <c r="L78"/>
      <c r="M78"/>
    </row>
    <row r="79" spans="1:13" ht="14" customHeight="1">
      <c r="A79" s="42">
        <v>7</v>
      </c>
      <c r="B79" s="43" t="s">
        <v>834</v>
      </c>
      <c r="C79" s="43">
        <v>3</v>
      </c>
      <c r="D79" s="43" t="s">
        <v>369</v>
      </c>
      <c r="E79" s="43" t="s">
        <v>464</v>
      </c>
      <c r="G79"/>
      <c r="H79"/>
      <c r="I79"/>
      <c r="J79"/>
      <c r="K79"/>
      <c r="L79"/>
      <c r="M79"/>
    </row>
    <row r="80" spans="1:13" ht="14" customHeight="1">
      <c r="A80" s="42">
        <v>7</v>
      </c>
      <c r="B80" s="43" t="s">
        <v>834</v>
      </c>
      <c r="C80" s="43">
        <v>4</v>
      </c>
      <c r="D80" s="43" t="s">
        <v>370</v>
      </c>
      <c r="E80" s="43" t="s">
        <v>500</v>
      </c>
      <c r="G80"/>
      <c r="H80"/>
      <c r="I80"/>
      <c r="J80"/>
      <c r="K80"/>
      <c r="L80"/>
      <c r="M80"/>
    </row>
    <row r="81" spans="1:13" ht="14" customHeight="1">
      <c r="A81" s="42">
        <v>8</v>
      </c>
      <c r="B81" s="43" t="s">
        <v>832</v>
      </c>
      <c r="C81" s="43">
        <v>1</v>
      </c>
      <c r="D81" s="43" t="s">
        <v>369</v>
      </c>
      <c r="E81" s="43" t="s">
        <v>388</v>
      </c>
      <c r="G81"/>
      <c r="H81"/>
      <c r="I81"/>
      <c r="J81"/>
      <c r="K81"/>
      <c r="L81"/>
      <c r="M81"/>
    </row>
    <row r="82" spans="1:13" ht="14" customHeight="1">
      <c r="A82" s="42">
        <v>8</v>
      </c>
      <c r="B82" s="43" t="s">
        <v>832</v>
      </c>
      <c r="C82" s="43">
        <v>2</v>
      </c>
      <c r="D82" s="43" t="s">
        <v>370</v>
      </c>
      <c r="E82" s="43" t="s">
        <v>105</v>
      </c>
      <c r="G82"/>
      <c r="H82"/>
      <c r="I82"/>
      <c r="J82"/>
      <c r="K82"/>
      <c r="L82"/>
      <c r="M82"/>
    </row>
    <row r="83" spans="1:13" ht="14" customHeight="1">
      <c r="A83" s="42">
        <v>8</v>
      </c>
      <c r="B83" s="43" t="s">
        <v>832</v>
      </c>
      <c r="C83" s="43">
        <v>3</v>
      </c>
      <c r="D83" s="43" t="s">
        <v>370</v>
      </c>
      <c r="E83" s="43" t="s">
        <v>411</v>
      </c>
      <c r="G83"/>
      <c r="H83"/>
      <c r="I83"/>
      <c r="J83"/>
      <c r="K83"/>
      <c r="L83"/>
      <c r="M83"/>
    </row>
    <row r="84" spans="1:13" ht="14" customHeight="1">
      <c r="A84" s="42">
        <v>8</v>
      </c>
      <c r="B84" s="43" t="s">
        <v>832</v>
      </c>
      <c r="C84" s="43">
        <v>4</v>
      </c>
      <c r="D84" s="43" t="s">
        <v>370</v>
      </c>
      <c r="E84" s="43" t="s">
        <v>512</v>
      </c>
      <c r="G84"/>
      <c r="H84"/>
      <c r="I84"/>
      <c r="J84"/>
      <c r="K84"/>
      <c r="L84"/>
      <c r="M84"/>
    </row>
    <row r="85" spans="1:13" ht="14" customHeight="1">
      <c r="A85" s="42">
        <v>8</v>
      </c>
      <c r="B85" s="43" t="s">
        <v>833</v>
      </c>
      <c r="C85" s="43">
        <v>1</v>
      </c>
      <c r="D85" s="43" t="s">
        <v>369</v>
      </c>
      <c r="E85" s="43" t="s">
        <v>20</v>
      </c>
      <c r="G85"/>
      <c r="H85"/>
      <c r="I85"/>
      <c r="J85"/>
      <c r="K85"/>
      <c r="L85"/>
      <c r="M85"/>
    </row>
    <row r="86" spans="1:13" ht="14" customHeight="1">
      <c r="A86" s="42">
        <v>8</v>
      </c>
      <c r="B86" s="43" t="s">
        <v>833</v>
      </c>
      <c r="C86" s="43">
        <v>2</v>
      </c>
      <c r="D86" s="43" t="s">
        <v>369</v>
      </c>
      <c r="E86" s="43" t="s">
        <v>389</v>
      </c>
      <c r="G86"/>
      <c r="H86"/>
      <c r="I86"/>
      <c r="J86"/>
      <c r="K86"/>
      <c r="L86"/>
      <c r="M86"/>
    </row>
    <row r="87" spans="1:13" ht="14" customHeight="1">
      <c r="A87" s="42">
        <v>8</v>
      </c>
      <c r="B87" s="43" t="s">
        <v>833</v>
      </c>
      <c r="C87" s="43">
        <v>3</v>
      </c>
      <c r="D87" s="43" t="s">
        <v>370</v>
      </c>
      <c r="E87" s="43" t="s">
        <v>169</v>
      </c>
      <c r="G87"/>
      <c r="H87"/>
      <c r="I87"/>
      <c r="J87"/>
      <c r="K87"/>
      <c r="L87"/>
      <c r="M87"/>
    </row>
    <row r="88" spans="1:13" ht="14" customHeight="1">
      <c r="A88" s="42">
        <v>8</v>
      </c>
      <c r="B88" s="43" t="s">
        <v>833</v>
      </c>
      <c r="C88" s="43">
        <v>4</v>
      </c>
      <c r="D88" s="43" t="s">
        <v>370</v>
      </c>
      <c r="E88" s="43" t="s">
        <v>165</v>
      </c>
      <c r="G88"/>
      <c r="H88"/>
      <c r="I88"/>
      <c r="J88"/>
      <c r="K88"/>
      <c r="L88"/>
      <c r="M88"/>
    </row>
    <row r="89" spans="1:13" ht="14" customHeight="1">
      <c r="A89" s="42">
        <v>8</v>
      </c>
      <c r="B89" s="43" t="s">
        <v>834</v>
      </c>
      <c r="C89" s="43">
        <v>1</v>
      </c>
      <c r="D89" s="43" t="s">
        <v>369</v>
      </c>
      <c r="E89" s="43" t="s">
        <v>390</v>
      </c>
      <c r="G89"/>
      <c r="H89"/>
      <c r="I89"/>
      <c r="J89"/>
      <c r="K89"/>
      <c r="L89"/>
      <c r="M89"/>
    </row>
    <row r="90" spans="1:13" ht="14" customHeight="1">
      <c r="A90" s="42">
        <v>8</v>
      </c>
      <c r="B90" s="43" t="s">
        <v>834</v>
      </c>
      <c r="C90" s="43">
        <v>2</v>
      </c>
      <c r="D90" s="43" t="s">
        <v>369</v>
      </c>
      <c r="E90" s="43" t="s">
        <v>56</v>
      </c>
      <c r="G90"/>
      <c r="H90"/>
      <c r="I90"/>
      <c r="J90"/>
      <c r="K90"/>
      <c r="L90"/>
      <c r="M90"/>
    </row>
    <row r="91" spans="1:13" ht="14" customHeight="1">
      <c r="A91" s="42">
        <v>8</v>
      </c>
      <c r="B91" s="43" t="s">
        <v>834</v>
      </c>
      <c r="C91" s="43">
        <v>3</v>
      </c>
      <c r="D91" s="43" t="s">
        <v>370</v>
      </c>
      <c r="E91" s="43" t="s">
        <v>495</v>
      </c>
      <c r="G91"/>
      <c r="H91"/>
      <c r="I91"/>
      <c r="J91"/>
      <c r="K91"/>
      <c r="L91"/>
      <c r="M91"/>
    </row>
    <row r="92" spans="1:13" ht="14" customHeight="1">
      <c r="A92" s="42">
        <v>9</v>
      </c>
      <c r="B92" s="43" t="s">
        <v>832</v>
      </c>
      <c r="C92" s="43">
        <v>1</v>
      </c>
      <c r="D92" s="43" t="s">
        <v>369</v>
      </c>
      <c r="E92" s="43" t="s">
        <v>18</v>
      </c>
      <c r="G92"/>
      <c r="H92"/>
      <c r="I92"/>
      <c r="J92"/>
      <c r="K92"/>
      <c r="L92"/>
      <c r="M92"/>
    </row>
    <row r="93" spans="1:13" ht="14" customHeight="1">
      <c r="A93" s="42">
        <v>9</v>
      </c>
      <c r="B93" s="43" t="s">
        <v>832</v>
      </c>
      <c r="C93" s="43">
        <v>2</v>
      </c>
      <c r="D93" s="43" t="s">
        <v>369</v>
      </c>
      <c r="E93" s="43" t="s">
        <v>398</v>
      </c>
      <c r="G93"/>
      <c r="H93"/>
      <c r="I93"/>
      <c r="J93"/>
      <c r="K93"/>
      <c r="L93"/>
      <c r="M93"/>
    </row>
    <row r="94" spans="1:13" ht="14" customHeight="1">
      <c r="A94" s="42">
        <v>9</v>
      </c>
      <c r="B94" s="43" t="s">
        <v>832</v>
      </c>
      <c r="C94" s="43">
        <v>3</v>
      </c>
      <c r="D94" s="43" t="s">
        <v>370</v>
      </c>
      <c r="E94" s="43" t="s">
        <v>233</v>
      </c>
      <c r="G94"/>
      <c r="H94"/>
      <c r="I94"/>
      <c r="J94"/>
      <c r="K94"/>
      <c r="L94"/>
      <c r="M94"/>
    </row>
    <row r="95" spans="1:13" ht="14" customHeight="1">
      <c r="A95" s="42">
        <v>9</v>
      </c>
      <c r="B95" s="43" t="s">
        <v>833</v>
      </c>
      <c r="C95" s="43">
        <v>1</v>
      </c>
      <c r="D95" s="43" t="s">
        <v>369</v>
      </c>
      <c r="E95" s="43" t="s">
        <v>399</v>
      </c>
      <c r="G95"/>
      <c r="H95"/>
      <c r="I95"/>
      <c r="J95"/>
      <c r="K95"/>
      <c r="L95"/>
      <c r="M95"/>
    </row>
    <row r="96" spans="1:13" ht="14" customHeight="1">
      <c r="A96" s="42">
        <v>9</v>
      </c>
      <c r="B96" s="43" t="s">
        <v>833</v>
      </c>
      <c r="C96" s="43">
        <v>2</v>
      </c>
      <c r="D96" s="43" t="s">
        <v>369</v>
      </c>
      <c r="E96" s="43" t="s">
        <v>53</v>
      </c>
      <c r="G96"/>
      <c r="H96"/>
      <c r="I96"/>
      <c r="J96"/>
      <c r="K96"/>
      <c r="L96"/>
      <c r="M96"/>
    </row>
    <row r="97" spans="1:13" ht="14" customHeight="1">
      <c r="A97" s="42">
        <v>9</v>
      </c>
      <c r="B97" s="43" t="s">
        <v>833</v>
      </c>
      <c r="C97" s="43">
        <v>3</v>
      </c>
      <c r="D97" s="43" t="s">
        <v>370</v>
      </c>
      <c r="E97" s="43" t="s">
        <v>100</v>
      </c>
      <c r="G97"/>
      <c r="H97"/>
      <c r="I97"/>
      <c r="J97"/>
      <c r="K97"/>
      <c r="L97"/>
      <c r="M97"/>
    </row>
    <row r="98" spans="1:13" ht="14" customHeight="1">
      <c r="A98" s="42">
        <v>9</v>
      </c>
      <c r="B98" s="43" t="s">
        <v>833</v>
      </c>
      <c r="C98" s="43">
        <v>4</v>
      </c>
      <c r="D98" s="43" t="s">
        <v>370</v>
      </c>
      <c r="E98" s="43" t="s">
        <v>374</v>
      </c>
      <c r="G98"/>
      <c r="H98"/>
      <c r="I98"/>
      <c r="J98"/>
      <c r="K98"/>
      <c r="L98"/>
      <c r="M98"/>
    </row>
    <row r="99" spans="1:13" ht="14" customHeight="1">
      <c r="A99" s="42">
        <v>9</v>
      </c>
      <c r="B99" s="43" t="s">
        <v>834</v>
      </c>
      <c r="C99" s="43">
        <v>1</v>
      </c>
      <c r="D99" s="43" t="s">
        <v>369</v>
      </c>
      <c r="E99" s="43" t="s">
        <v>46</v>
      </c>
      <c r="G99"/>
      <c r="H99"/>
      <c r="I99"/>
      <c r="J99"/>
      <c r="K99"/>
      <c r="L99"/>
      <c r="M99"/>
    </row>
    <row r="100" spans="1:13" ht="14" customHeight="1">
      <c r="A100" s="42">
        <v>9</v>
      </c>
      <c r="B100" s="43" t="s">
        <v>834</v>
      </c>
      <c r="C100" s="43">
        <v>2</v>
      </c>
      <c r="D100" s="43" t="s">
        <v>370</v>
      </c>
      <c r="E100" s="43" t="s">
        <v>413</v>
      </c>
      <c r="G100"/>
      <c r="H100"/>
      <c r="I100"/>
      <c r="J100"/>
      <c r="K100"/>
      <c r="L100"/>
      <c r="M100"/>
    </row>
    <row r="101" spans="1:13" ht="14" customHeight="1">
      <c r="A101" s="42">
        <v>9</v>
      </c>
      <c r="B101" s="43" t="s">
        <v>834</v>
      </c>
      <c r="C101" s="43">
        <v>3</v>
      </c>
      <c r="D101" s="43" t="s">
        <v>370</v>
      </c>
      <c r="E101" s="43" t="s">
        <v>166</v>
      </c>
      <c r="G101"/>
      <c r="H101"/>
      <c r="I101"/>
      <c r="J101"/>
      <c r="K101"/>
      <c r="L101"/>
      <c r="M101"/>
    </row>
    <row r="102" spans="1:13" ht="14" customHeight="1">
      <c r="A102" s="42">
        <v>9</v>
      </c>
      <c r="B102" s="43" t="s">
        <v>834</v>
      </c>
      <c r="C102" s="43">
        <v>4</v>
      </c>
      <c r="D102" s="43" t="s">
        <v>370</v>
      </c>
      <c r="E102" s="43" t="s">
        <v>154</v>
      </c>
      <c r="G102"/>
      <c r="H102"/>
      <c r="I102"/>
      <c r="J102"/>
      <c r="K102"/>
      <c r="L102"/>
      <c r="M102"/>
    </row>
    <row r="103" spans="1:13" ht="14" customHeight="1">
      <c r="A103" s="42">
        <v>10</v>
      </c>
      <c r="B103" s="43" t="s">
        <v>832</v>
      </c>
      <c r="C103" s="43">
        <v>1</v>
      </c>
      <c r="D103" s="43" t="s">
        <v>369</v>
      </c>
      <c r="E103" s="43" t="s">
        <v>49</v>
      </c>
      <c r="G103"/>
      <c r="H103"/>
      <c r="I103"/>
      <c r="J103"/>
      <c r="K103"/>
      <c r="L103"/>
      <c r="M103"/>
    </row>
    <row r="104" spans="1:13" ht="14" customHeight="1">
      <c r="A104" s="42">
        <v>10</v>
      </c>
      <c r="B104" s="43" t="s">
        <v>832</v>
      </c>
      <c r="C104" s="43">
        <v>2</v>
      </c>
      <c r="D104" s="43" t="s">
        <v>370</v>
      </c>
      <c r="E104" s="43" t="s">
        <v>96</v>
      </c>
      <c r="G104"/>
      <c r="H104"/>
      <c r="I104"/>
      <c r="J104"/>
      <c r="K104"/>
      <c r="L104"/>
      <c r="M104"/>
    </row>
    <row r="105" spans="1:13" ht="14" customHeight="1">
      <c r="A105" s="42">
        <v>10</v>
      </c>
      <c r="B105" s="43" t="s">
        <v>832</v>
      </c>
      <c r="C105" s="43">
        <v>3</v>
      </c>
      <c r="D105" s="43" t="s">
        <v>370</v>
      </c>
      <c r="E105" s="43" t="s">
        <v>380</v>
      </c>
      <c r="G105"/>
      <c r="H105"/>
      <c r="I105"/>
      <c r="J105"/>
      <c r="K105"/>
      <c r="L105"/>
      <c r="M105"/>
    </row>
    <row r="106" spans="1:13" ht="14" customHeight="1">
      <c r="A106" s="42">
        <v>10</v>
      </c>
      <c r="B106" s="43" t="s">
        <v>833</v>
      </c>
      <c r="C106" s="43">
        <v>1</v>
      </c>
      <c r="D106" s="43" t="s">
        <v>369</v>
      </c>
      <c r="E106" s="43" t="s">
        <v>8</v>
      </c>
      <c r="G106"/>
      <c r="H106"/>
      <c r="I106"/>
      <c r="J106"/>
      <c r="K106"/>
      <c r="L106"/>
      <c r="M106"/>
    </row>
    <row r="107" spans="1:13" ht="14" customHeight="1">
      <c r="A107" s="42">
        <v>10</v>
      </c>
      <c r="B107" s="43" t="s">
        <v>833</v>
      </c>
      <c r="C107" s="43">
        <v>2</v>
      </c>
      <c r="D107" s="43" t="s">
        <v>370</v>
      </c>
      <c r="E107" s="43" t="s">
        <v>496</v>
      </c>
      <c r="G107"/>
      <c r="H107"/>
      <c r="I107"/>
      <c r="J107"/>
      <c r="K107"/>
      <c r="L107"/>
      <c r="M107"/>
    </row>
    <row r="108" spans="1:13" ht="14" customHeight="1">
      <c r="A108" s="42">
        <v>10</v>
      </c>
      <c r="B108" s="43" t="s">
        <v>833</v>
      </c>
      <c r="C108" s="43">
        <v>3</v>
      </c>
      <c r="D108" s="43" t="s">
        <v>370</v>
      </c>
      <c r="E108" s="43" t="s">
        <v>167</v>
      </c>
      <c r="G108"/>
      <c r="H108"/>
      <c r="I108"/>
      <c r="J108"/>
      <c r="K108"/>
      <c r="L108"/>
      <c r="M108"/>
    </row>
    <row r="109" spans="1:13" ht="14" customHeight="1">
      <c r="A109" s="42">
        <v>10</v>
      </c>
      <c r="B109" s="43" t="s">
        <v>833</v>
      </c>
      <c r="C109" s="43">
        <v>4</v>
      </c>
      <c r="D109" s="43" t="s">
        <v>370</v>
      </c>
      <c r="E109" s="43" t="s">
        <v>145</v>
      </c>
      <c r="G109"/>
      <c r="H109"/>
      <c r="I109"/>
      <c r="J109"/>
      <c r="K109"/>
      <c r="L109"/>
      <c r="M109"/>
    </row>
    <row r="110" spans="1:13" ht="14" customHeight="1">
      <c r="A110" s="42">
        <v>10</v>
      </c>
      <c r="B110" s="43" t="s">
        <v>834</v>
      </c>
      <c r="C110" s="43">
        <v>1</v>
      </c>
      <c r="D110" s="43" t="s">
        <v>369</v>
      </c>
      <c r="E110" s="43" t="s">
        <v>408</v>
      </c>
      <c r="G110"/>
      <c r="H110"/>
      <c r="I110"/>
      <c r="J110"/>
      <c r="K110"/>
      <c r="L110"/>
      <c r="M110"/>
    </row>
    <row r="111" spans="1:13" ht="14" customHeight="1">
      <c r="A111" s="42">
        <v>10</v>
      </c>
      <c r="B111" s="43" t="s">
        <v>834</v>
      </c>
      <c r="C111" s="43">
        <v>2</v>
      </c>
      <c r="D111" s="43" t="s">
        <v>369</v>
      </c>
      <c r="E111" s="43" t="s">
        <v>57</v>
      </c>
      <c r="G111"/>
      <c r="H111"/>
      <c r="I111"/>
      <c r="J111"/>
      <c r="K111"/>
      <c r="L111"/>
      <c r="M111"/>
    </row>
    <row r="112" spans="1:13" ht="14" customHeight="1">
      <c r="A112" s="42">
        <v>10</v>
      </c>
      <c r="B112" s="43" t="s">
        <v>834</v>
      </c>
      <c r="C112" s="43">
        <v>3</v>
      </c>
      <c r="D112" s="43" t="s">
        <v>369</v>
      </c>
      <c r="E112" s="43" t="s">
        <v>41</v>
      </c>
      <c r="G112"/>
      <c r="H112"/>
      <c r="I112"/>
      <c r="J112"/>
      <c r="K112"/>
      <c r="L112"/>
      <c r="M112"/>
    </row>
    <row r="113" spans="1:13" ht="14" customHeight="1">
      <c r="A113" s="42">
        <v>10</v>
      </c>
      <c r="B113" s="43" t="s">
        <v>834</v>
      </c>
      <c r="C113" s="43">
        <v>4</v>
      </c>
      <c r="D113" s="43" t="s">
        <v>370</v>
      </c>
      <c r="E113" s="43" t="s">
        <v>155</v>
      </c>
      <c r="G113"/>
      <c r="H113"/>
      <c r="I113"/>
      <c r="J113"/>
      <c r="K113"/>
      <c r="L113"/>
      <c r="M113"/>
    </row>
    <row r="114" spans="1:13" ht="14" customHeight="1">
      <c r="A114" s="42">
        <v>11</v>
      </c>
      <c r="B114" s="43" t="s">
        <v>832</v>
      </c>
      <c r="C114" s="43">
        <v>1</v>
      </c>
      <c r="D114" s="43" t="s">
        <v>369</v>
      </c>
      <c r="E114" s="43" t="s">
        <v>58</v>
      </c>
      <c r="G114"/>
      <c r="H114"/>
      <c r="I114"/>
      <c r="J114"/>
      <c r="K114"/>
      <c r="L114"/>
      <c r="M114"/>
    </row>
    <row r="115" spans="1:13" ht="14" customHeight="1">
      <c r="A115" s="42">
        <v>11</v>
      </c>
      <c r="B115" s="43" t="s">
        <v>832</v>
      </c>
      <c r="C115" s="43">
        <v>2</v>
      </c>
      <c r="D115" s="43" t="s">
        <v>369</v>
      </c>
      <c r="E115" s="43" t="s">
        <v>37</v>
      </c>
      <c r="G115"/>
      <c r="H115"/>
      <c r="I115"/>
      <c r="J115"/>
      <c r="K115"/>
      <c r="L115"/>
      <c r="M115"/>
    </row>
    <row r="116" spans="1:13" ht="14" customHeight="1">
      <c r="A116" s="42">
        <v>11</v>
      </c>
      <c r="B116" s="43" t="s">
        <v>832</v>
      </c>
      <c r="C116" s="43">
        <v>3</v>
      </c>
      <c r="D116" s="43" t="s">
        <v>370</v>
      </c>
      <c r="E116" s="43" t="s">
        <v>146</v>
      </c>
      <c r="G116"/>
      <c r="H116"/>
      <c r="I116"/>
      <c r="J116"/>
      <c r="K116"/>
      <c r="L116"/>
      <c r="M116"/>
    </row>
    <row r="117" spans="1:13" ht="14" customHeight="1">
      <c r="A117" s="42">
        <v>11</v>
      </c>
      <c r="B117" s="43" t="s">
        <v>832</v>
      </c>
      <c r="C117" s="43">
        <v>4</v>
      </c>
      <c r="D117" s="43" t="s">
        <v>370</v>
      </c>
      <c r="E117" s="43" t="s">
        <v>135</v>
      </c>
      <c r="G117"/>
      <c r="H117"/>
      <c r="I117"/>
      <c r="J117"/>
      <c r="K117"/>
      <c r="L117"/>
      <c r="M117"/>
    </row>
    <row r="118" spans="1:13" ht="14" customHeight="1">
      <c r="A118" s="42">
        <v>11</v>
      </c>
      <c r="B118" s="43" t="s">
        <v>833</v>
      </c>
      <c r="C118" s="43">
        <v>1</v>
      </c>
      <c r="D118" s="43" t="s">
        <v>369</v>
      </c>
      <c r="E118" s="43" t="s">
        <v>30</v>
      </c>
      <c r="G118"/>
      <c r="H118"/>
      <c r="I118"/>
      <c r="J118"/>
      <c r="K118"/>
      <c r="L118"/>
      <c r="M118"/>
    </row>
    <row r="119" spans="1:13" ht="14" customHeight="1">
      <c r="A119" s="42">
        <v>11</v>
      </c>
      <c r="B119" s="43" t="s">
        <v>833</v>
      </c>
      <c r="C119" s="43">
        <v>2</v>
      </c>
      <c r="D119" s="43" t="s">
        <v>370</v>
      </c>
      <c r="E119" s="43" t="s">
        <v>92</v>
      </c>
      <c r="G119"/>
      <c r="H119"/>
      <c r="I119"/>
      <c r="J119"/>
      <c r="K119"/>
      <c r="L119"/>
      <c r="M119"/>
    </row>
    <row r="120" spans="1:13" ht="14" customHeight="1">
      <c r="A120" s="42">
        <v>11</v>
      </c>
      <c r="B120" s="43" t="s">
        <v>833</v>
      </c>
      <c r="C120" s="43">
        <v>3</v>
      </c>
      <c r="D120" s="43" t="s">
        <v>370</v>
      </c>
      <c r="E120" s="43" t="s">
        <v>482</v>
      </c>
      <c r="G120"/>
      <c r="H120"/>
      <c r="I120"/>
      <c r="J120"/>
      <c r="K120"/>
      <c r="L120"/>
      <c r="M120"/>
    </row>
    <row r="121" spans="1:13" ht="14" customHeight="1">
      <c r="A121" s="42">
        <v>11</v>
      </c>
      <c r="B121" s="43" t="s">
        <v>833</v>
      </c>
      <c r="C121" s="43">
        <v>4</v>
      </c>
      <c r="D121" s="43" t="s">
        <v>370</v>
      </c>
      <c r="E121" s="43" t="s">
        <v>156</v>
      </c>
      <c r="G121"/>
      <c r="H121"/>
      <c r="I121"/>
      <c r="J121"/>
      <c r="K121"/>
      <c r="L121"/>
      <c r="M121"/>
    </row>
    <row r="122" spans="1:13" ht="14" customHeight="1">
      <c r="A122" s="42">
        <v>11</v>
      </c>
      <c r="B122" s="43" t="s">
        <v>834</v>
      </c>
      <c r="C122" s="43">
        <v>1</v>
      </c>
      <c r="D122" s="43" t="s">
        <v>369</v>
      </c>
      <c r="E122" s="43" t="s">
        <v>11</v>
      </c>
      <c r="G122"/>
      <c r="H122"/>
      <c r="I122"/>
      <c r="J122"/>
      <c r="K122"/>
      <c r="L122"/>
      <c r="M122"/>
    </row>
    <row r="123" spans="1:13" ht="14" customHeight="1">
      <c r="A123" s="42">
        <v>11</v>
      </c>
      <c r="B123" s="43" t="s">
        <v>834</v>
      </c>
      <c r="C123" s="43">
        <v>2</v>
      </c>
      <c r="D123" s="43" t="s">
        <v>369</v>
      </c>
      <c r="E123" s="43" t="s">
        <v>47</v>
      </c>
      <c r="G123"/>
      <c r="H123"/>
      <c r="I123"/>
      <c r="J123"/>
      <c r="K123"/>
      <c r="L123"/>
      <c r="M123"/>
    </row>
    <row r="124" spans="1:13" ht="14" customHeight="1">
      <c r="A124" s="42">
        <v>11</v>
      </c>
      <c r="B124" s="43" t="s">
        <v>834</v>
      </c>
      <c r="C124" s="43">
        <v>3</v>
      </c>
      <c r="D124" s="43" t="s">
        <v>370</v>
      </c>
      <c r="E124" s="43" t="s">
        <v>168</v>
      </c>
      <c r="G124"/>
      <c r="H124"/>
      <c r="I124"/>
      <c r="J124"/>
      <c r="K124"/>
      <c r="L124"/>
      <c r="M124"/>
    </row>
    <row r="125" spans="1:13" ht="14" customHeight="1">
      <c r="A125" s="42">
        <v>12</v>
      </c>
      <c r="B125" s="43" t="s">
        <v>832</v>
      </c>
      <c r="C125" s="43">
        <v>1</v>
      </c>
      <c r="D125" s="43" t="s">
        <v>369</v>
      </c>
      <c r="E125" s="43" t="s">
        <v>570</v>
      </c>
      <c r="G125"/>
      <c r="H125"/>
      <c r="I125"/>
      <c r="J125"/>
      <c r="K125"/>
      <c r="L125"/>
      <c r="M125"/>
    </row>
    <row r="126" spans="1:13" ht="14" customHeight="1">
      <c r="A126" s="42">
        <v>12</v>
      </c>
      <c r="B126" s="43" t="s">
        <v>832</v>
      </c>
      <c r="C126" s="43">
        <v>2</v>
      </c>
      <c r="D126" s="43" t="s">
        <v>369</v>
      </c>
      <c r="E126" s="43" t="s">
        <v>574</v>
      </c>
      <c r="G126"/>
      <c r="H126"/>
      <c r="I126"/>
      <c r="J126"/>
      <c r="K126"/>
      <c r="L126"/>
      <c r="M126"/>
    </row>
    <row r="127" spans="1:13" ht="14" customHeight="1">
      <c r="A127" s="42">
        <v>12</v>
      </c>
      <c r="B127" s="43" t="s">
        <v>832</v>
      </c>
      <c r="C127" s="43">
        <v>3</v>
      </c>
      <c r="D127" s="43" t="s">
        <v>369</v>
      </c>
      <c r="E127" s="43" t="s">
        <v>584</v>
      </c>
      <c r="G127"/>
      <c r="H127"/>
      <c r="I127"/>
      <c r="J127"/>
      <c r="K127"/>
      <c r="L127"/>
      <c r="M127"/>
    </row>
    <row r="128" spans="1:13" ht="14" customHeight="1">
      <c r="A128" s="42">
        <v>12</v>
      </c>
      <c r="B128" s="43" t="s">
        <v>833</v>
      </c>
      <c r="C128" s="43">
        <v>1</v>
      </c>
      <c r="D128" s="43" t="s">
        <v>369</v>
      </c>
      <c r="E128" s="43" t="s">
        <v>583</v>
      </c>
      <c r="G128"/>
      <c r="H128"/>
      <c r="I128"/>
      <c r="J128"/>
      <c r="K128"/>
      <c r="L128"/>
      <c r="M128"/>
    </row>
    <row r="129" spans="1:13" ht="14" customHeight="1">
      <c r="A129" s="42">
        <v>12</v>
      </c>
      <c r="B129" s="43" t="s">
        <v>833</v>
      </c>
      <c r="C129" s="43">
        <v>2</v>
      </c>
      <c r="D129" s="43" t="s">
        <v>369</v>
      </c>
      <c r="E129" s="43" t="s">
        <v>588</v>
      </c>
      <c r="G129"/>
      <c r="H129"/>
      <c r="I129"/>
      <c r="J129"/>
      <c r="K129"/>
      <c r="L129"/>
      <c r="M129"/>
    </row>
    <row r="130" spans="1:13" ht="14" customHeight="1">
      <c r="A130" s="42">
        <v>12</v>
      </c>
      <c r="B130" s="43" t="s">
        <v>833</v>
      </c>
      <c r="C130" s="43">
        <v>3</v>
      </c>
      <c r="D130" s="43" t="s">
        <v>370</v>
      </c>
      <c r="E130" s="43" t="s">
        <v>617</v>
      </c>
      <c r="G130"/>
      <c r="H130"/>
      <c r="I130"/>
      <c r="J130"/>
      <c r="K130"/>
      <c r="L130"/>
      <c r="M130"/>
    </row>
    <row r="131" spans="1:13" ht="14" customHeight="1">
      <c r="A131" s="42">
        <v>12</v>
      </c>
      <c r="B131" s="43" t="s">
        <v>833</v>
      </c>
      <c r="C131" s="43">
        <v>4</v>
      </c>
      <c r="D131" s="43" t="s">
        <v>370</v>
      </c>
      <c r="E131" s="43" t="s">
        <v>498</v>
      </c>
      <c r="G131"/>
      <c r="H131"/>
      <c r="I131"/>
      <c r="J131"/>
      <c r="K131"/>
      <c r="L131"/>
      <c r="M131"/>
    </row>
    <row r="132" spans="1:13" ht="14" customHeight="1">
      <c r="A132" s="42">
        <v>12</v>
      </c>
      <c r="B132" s="43" t="s">
        <v>834</v>
      </c>
      <c r="C132" s="43">
        <v>1</v>
      </c>
      <c r="D132" s="43" t="s">
        <v>370</v>
      </c>
      <c r="E132" s="43" t="s">
        <v>729</v>
      </c>
      <c r="G132"/>
      <c r="H132"/>
      <c r="I132"/>
      <c r="J132"/>
      <c r="K132"/>
      <c r="L132"/>
      <c r="M132"/>
    </row>
    <row r="133" spans="1:13" ht="14" customHeight="1">
      <c r="A133" s="42">
        <v>12</v>
      </c>
      <c r="B133" s="43" t="s">
        <v>834</v>
      </c>
      <c r="C133" s="43">
        <v>2</v>
      </c>
      <c r="D133" s="43" t="s">
        <v>370</v>
      </c>
      <c r="E133" s="43" t="s">
        <v>616</v>
      </c>
      <c r="G133"/>
      <c r="H133"/>
      <c r="I133"/>
      <c r="J133"/>
      <c r="K133"/>
      <c r="L133"/>
      <c r="M133"/>
    </row>
    <row r="134" spans="1:13" ht="14" customHeight="1">
      <c r="A134" s="42">
        <v>12</v>
      </c>
      <c r="B134" s="43" t="s">
        <v>834</v>
      </c>
      <c r="C134" s="43">
        <v>3</v>
      </c>
      <c r="D134" s="43" t="s">
        <v>370</v>
      </c>
      <c r="E134" s="43" t="s">
        <v>503</v>
      </c>
      <c r="G134"/>
      <c r="H134"/>
      <c r="I134"/>
      <c r="J134"/>
      <c r="K134"/>
      <c r="L134"/>
      <c r="M134"/>
    </row>
    <row r="135" spans="1:13" ht="14" customHeight="1">
      <c r="A135" s="42">
        <v>12</v>
      </c>
      <c r="B135" s="43" t="s">
        <v>834</v>
      </c>
      <c r="C135" s="43">
        <v>4</v>
      </c>
      <c r="D135" s="43" t="s">
        <v>370</v>
      </c>
      <c r="E135" s="43" t="s">
        <v>827</v>
      </c>
      <c r="G135"/>
      <c r="H135"/>
      <c r="I135"/>
      <c r="J135"/>
      <c r="K135"/>
      <c r="L135"/>
      <c r="M135"/>
    </row>
    <row r="136" spans="1:13" ht="14" customHeight="1">
      <c r="A136" s="42">
        <v>13</v>
      </c>
      <c r="B136" s="43" t="s">
        <v>832</v>
      </c>
      <c r="C136" s="43">
        <v>1</v>
      </c>
      <c r="D136" s="43" t="s">
        <v>370</v>
      </c>
      <c r="E136" s="43" t="s">
        <v>607</v>
      </c>
      <c r="G136"/>
      <c r="H136"/>
      <c r="I136"/>
      <c r="J136"/>
      <c r="K136"/>
      <c r="L136"/>
      <c r="M136"/>
    </row>
    <row r="137" spans="1:13" ht="14" customHeight="1">
      <c r="A137" s="42">
        <v>13</v>
      </c>
      <c r="B137" s="43" t="s">
        <v>832</v>
      </c>
      <c r="C137" s="43">
        <v>2</v>
      </c>
      <c r="D137" s="43" t="s">
        <v>370</v>
      </c>
      <c r="E137" s="43" t="s">
        <v>606</v>
      </c>
      <c r="G137"/>
      <c r="H137"/>
      <c r="I137"/>
      <c r="J137"/>
      <c r="K137"/>
      <c r="L137"/>
      <c r="M137"/>
    </row>
    <row r="138" spans="1:13" ht="14" customHeight="1">
      <c r="A138" s="42">
        <v>13</v>
      </c>
      <c r="B138" s="43" t="s">
        <v>832</v>
      </c>
      <c r="C138" s="43">
        <v>3</v>
      </c>
      <c r="D138" s="43" t="s">
        <v>370</v>
      </c>
      <c r="E138" s="43" t="s">
        <v>171</v>
      </c>
      <c r="G138"/>
      <c r="H138"/>
      <c r="I138"/>
      <c r="J138"/>
      <c r="K138"/>
      <c r="L138"/>
      <c r="M138"/>
    </row>
    <row r="139" spans="1:13" ht="14" customHeight="1">
      <c r="A139" s="42">
        <v>13</v>
      </c>
      <c r="B139" s="43" t="s">
        <v>832</v>
      </c>
      <c r="C139" s="43">
        <v>4</v>
      </c>
      <c r="D139" s="43" t="s">
        <v>370</v>
      </c>
      <c r="E139" s="43" t="s">
        <v>828</v>
      </c>
      <c r="G139"/>
      <c r="H139"/>
      <c r="I139"/>
      <c r="J139"/>
      <c r="K139"/>
      <c r="L139"/>
      <c r="M139"/>
    </row>
    <row r="140" spans="1:13" ht="14" customHeight="1">
      <c r="A140" s="42">
        <v>13</v>
      </c>
      <c r="B140" s="43" t="s">
        <v>833</v>
      </c>
      <c r="C140" s="43">
        <v>1</v>
      </c>
      <c r="D140" s="43" t="s">
        <v>369</v>
      </c>
      <c r="E140" s="43" t="s">
        <v>568</v>
      </c>
      <c r="G140"/>
      <c r="H140"/>
      <c r="I140"/>
      <c r="J140"/>
      <c r="K140"/>
      <c r="L140"/>
      <c r="M140"/>
    </row>
    <row r="141" spans="1:13" ht="14" customHeight="1">
      <c r="A141" s="42">
        <v>13</v>
      </c>
      <c r="B141" s="43" t="s">
        <v>833</v>
      </c>
      <c r="C141" s="43">
        <v>2</v>
      </c>
      <c r="D141" s="43" t="s">
        <v>369</v>
      </c>
      <c r="E141" s="43" t="s">
        <v>506</v>
      </c>
      <c r="G141"/>
      <c r="H141"/>
      <c r="I141"/>
      <c r="J141"/>
      <c r="K141"/>
      <c r="L141"/>
      <c r="M141"/>
    </row>
    <row r="142" spans="1:13" ht="14" customHeight="1">
      <c r="A142" s="42">
        <v>13</v>
      </c>
      <c r="B142" s="43" t="s">
        <v>833</v>
      </c>
      <c r="C142" s="43">
        <v>3</v>
      </c>
      <c r="D142" s="43" t="s">
        <v>370</v>
      </c>
      <c r="E142" s="43" t="s">
        <v>622</v>
      </c>
      <c r="G142"/>
      <c r="H142"/>
      <c r="I142"/>
      <c r="J142"/>
      <c r="K142"/>
      <c r="L142"/>
      <c r="M142"/>
    </row>
    <row r="143" spans="1:13" ht="14" customHeight="1">
      <c r="A143" s="42">
        <v>13</v>
      </c>
      <c r="B143" s="43" t="s">
        <v>834</v>
      </c>
      <c r="C143" s="43">
        <v>1</v>
      </c>
      <c r="D143" s="43" t="s">
        <v>369</v>
      </c>
      <c r="E143" s="43" t="s">
        <v>565</v>
      </c>
      <c r="G143"/>
      <c r="H143"/>
      <c r="I143"/>
      <c r="J143"/>
      <c r="K143"/>
      <c r="L143"/>
      <c r="M143"/>
    </row>
    <row r="144" spans="1:13" ht="14" customHeight="1">
      <c r="A144" s="42">
        <v>13</v>
      </c>
      <c r="B144" s="43" t="s">
        <v>834</v>
      </c>
      <c r="C144" s="43">
        <v>2</v>
      </c>
      <c r="D144" s="43" t="s">
        <v>369</v>
      </c>
      <c r="E144" s="43" t="s">
        <v>572</v>
      </c>
      <c r="G144"/>
      <c r="H144"/>
      <c r="I144"/>
      <c r="J144"/>
      <c r="K144"/>
      <c r="L144"/>
      <c r="M144"/>
    </row>
    <row r="145" spans="1:13" ht="14" customHeight="1">
      <c r="A145" s="42">
        <v>13</v>
      </c>
      <c r="B145" s="43" t="s">
        <v>834</v>
      </c>
      <c r="C145" s="43">
        <v>3</v>
      </c>
      <c r="D145" s="43" t="s">
        <v>369</v>
      </c>
      <c r="E145" s="43" t="s">
        <v>576</v>
      </c>
      <c r="G145"/>
      <c r="H145"/>
      <c r="I145"/>
      <c r="J145"/>
      <c r="K145"/>
      <c r="L145"/>
      <c r="M145"/>
    </row>
    <row r="146" spans="1:13" ht="14" customHeight="1">
      <c r="A146" s="42">
        <v>13</v>
      </c>
      <c r="B146" s="43" t="s">
        <v>834</v>
      </c>
      <c r="C146" s="43">
        <v>4</v>
      </c>
      <c r="D146" s="43" t="s">
        <v>370</v>
      </c>
      <c r="E146" s="43" t="s">
        <v>502</v>
      </c>
      <c r="G146"/>
      <c r="H146"/>
      <c r="I146"/>
      <c r="J146"/>
      <c r="K146"/>
      <c r="L146"/>
      <c r="M146"/>
    </row>
    <row r="147" spans="1:13" ht="14" customHeight="1">
      <c r="A147" s="42">
        <v>14</v>
      </c>
      <c r="B147" s="43" t="s">
        <v>832</v>
      </c>
      <c r="C147" s="43">
        <v>1</v>
      </c>
      <c r="D147" s="43" t="s">
        <v>369</v>
      </c>
      <c r="E147" s="43" t="s">
        <v>560</v>
      </c>
      <c r="G147"/>
      <c r="H147"/>
      <c r="I147"/>
      <c r="J147"/>
      <c r="K147"/>
      <c r="L147"/>
      <c r="M147"/>
    </row>
    <row r="148" spans="1:13" ht="14" customHeight="1">
      <c r="A148" s="42">
        <v>14</v>
      </c>
      <c r="B148" s="43" t="s">
        <v>832</v>
      </c>
      <c r="C148" s="43">
        <v>2</v>
      </c>
      <c r="D148" s="43" t="s">
        <v>369</v>
      </c>
      <c r="E148" s="43" t="s">
        <v>52</v>
      </c>
      <c r="G148"/>
      <c r="H148"/>
      <c r="I148"/>
      <c r="J148"/>
      <c r="K148"/>
      <c r="L148"/>
      <c r="M148"/>
    </row>
    <row r="149" spans="1:13" ht="14" customHeight="1">
      <c r="A149" s="42">
        <v>14</v>
      </c>
      <c r="B149" s="43" t="s">
        <v>832</v>
      </c>
      <c r="C149" s="43">
        <v>3</v>
      </c>
      <c r="D149" s="43" t="s">
        <v>369</v>
      </c>
      <c r="E149" s="43" t="s">
        <v>578</v>
      </c>
      <c r="G149"/>
      <c r="H149"/>
      <c r="I149"/>
      <c r="J149"/>
      <c r="K149"/>
      <c r="L149"/>
      <c r="M149"/>
    </row>
    <row r="150" spans="1:13" ht="14" customHeight="1">
      <c r="A150" s="42">
        <v>14</v>
      </c>
      <c r="B150" s="43" t="s">
        <v>832</v>
      </c>
      <c r="C150" s="43">
        <v>4</v>
      </c>
      <c r="D150" s="43" t="s">
        <v>370</v>
      </c>
      <c r="E150" s="43" t="s">
        <v>609</v>
      </c>
      <c r="G150"/>
      <c r="H150"/>
      <c r="I150"/>
      <c r="J150"/>
      <c r="K150"/>
      <c r="L150"/>
      <c r="M150"/>
    </row>
    <row r="151" spans="1:13" ht="14" customHeight="1">
      <c r="A151" s="42">
        <v>14</v>
      </c>
      <c r="B151" s="43" t="s">
        <v>833</v>
      </c>
      <c r="C151" s="43">
        <v>1</v>
      </c>
      <c r="D151" s="43" t="s">
        <v>369</v>
      </c>
      <c r="E151" s="43" t="s">
        <v>562</v>
      </c>
      <c r="G151"/>
      <c r="H151"/>
      <c r="I151"/>
      <c r="J151"/>
      <c r="K151"/>
      <c r="L151"/>
      <c r="M151"/>
    </row>
    <row r="152" spans="1:13" ht="14" customHeight="1">
      <c r="A152" s="42">
        <v>14</v>
      </c>
      <c r="B152" s="43" t="s">
        <v>833</v>
      </c>
      <c r="C152" s="43">
        <v>2</v>
      </c>
      <c r="D152" s="43" t="s">
        <v>370</v>
      </c>
      <c r="E152" s="43" t="s">
        <v>161</v>
      </c>
      <c r="G152"/>
      <c r="H152"/>
      <c r="I152"/>
      <c r="J152"/>
      <c r="K152"/>
      <c r="L152"/>
      <c r="M152"/>
    </row>
    <row r="153" spans="1:13" ht="14" customHeight="1">
      <c r="A153" s="42">
        <v>14</v>
      </c>
      <c r="B153" s="43" t="s">
        <v>833</v>
      </c>
      <c r="C153" s="43">
        <v>3</v>
      </c>
      <c r="D153" s="43" t="s">
        <v>370</v>
      </c>
      <c r="E153" s="43" t="s">
        <v>829</v>
      </c>
      <c r="G153"/>
      <c r="H153"/>
      <c r="I153"/>
      <c r="J153"/>
      <c r="K153"/>
      <c r="L153"/>
      <c r="M153"/>
    </row>
    <row r="154" spans="1:13" ht="14" customHeight="1">
      <c r="A154" s="42">
        <v>14</v>
      </c>
      <c r="B154" s="43" t="s">
        <v>834</v>
      </c>
      <c r="C154" s="43">
        <v>1</v>
      </c>
      <c r="D154" s="43" t="s">
        <v>369</v>
      </c>
      <c r="E154" s="43" t="s">
        <v>569</v>
      </c>
      <c r="G154"/>
      <c r="H154"/>
      <c r="I154"/>
      <c r="J154"/>
      <c r="K154"/>
      <c r="L154"/>
      <c r="M154"/>
    </row>
    <row r="155" spans="1:13" ht="14" customHeight="1">
      <c r="A155" s="42">
        <v>14</v>
      </c>
      <c r="B155" s="43" t="s">
        <v>834</v>
      </c>
      <c r="C155" s="43">
        <v>2</v>
      </c>
      <c r="D155" s="43" t="s">
        <v>370</v>
      </c>
      <c r="E155" s="43" t="s">
        <v>630</v>
      </c>
      <c r="G155"/>
      <c r="H155"/>
      <c r="I155"/>
      <c r="J155"/>
      <c r="K155"/>
      <c r="L155"/>
      <c r="M155"/>
    </row>
    <row r="156" spans="1:13" ht="14" customHeight="1">
      <c r="A156" s="42">
        <v>14</v>
      </c>
      <c r="B156" s="43" t="s">
        <v>834</v>
      </c>
      <c r="C156" s="43">
        <v>3</v>
      </c>
      <c r="D156" s="43" t="s">
        <v>370</v>
      </c>
      <c r="E156" s="43" t="s">
        <v>610</v>
      </c>
      <c r="G156"/>
      <c r="H156"/>
      <c r="I156"/>
      <c r="J156"/>
      <c r="K156"/>
      <c r="L156"/>
      <c r="M156"/>
    </row>
    <row r="157" spans="1:13" ht="14" customHeight="1">
      <c r="A157" s="42">
        <v>14</v>
      </c>
      <c r="B157" s="43" t="s">
        <v>834</v>
      </c>
      <c r="C157" s="43">
        <v>4</v>
      </c>
      <c r="D157" s="43" t="s">
        <v>370</v>
      </c>
      <c r="E157" s="43" t="s">
        <v>170</v>
      </c>
      <c r="G157"/>
      <c r="H157"/>
      <c r="I157"/>
      <c r="J157"/>
      <c r="K157"/>
      <c r="L157"/>
      <c r="M157"/>
    </row>
    <row r="158" spans="1:13" ht="14" customHeight="1">
      <c r="A158" s="42">
        <v>15</v>
      </c>
      <c r="B158" s="43" t="s">
        <v>832</v>
      </c>
      <c r="C158" s="43">
        <v>1</v>
      </c>
      <c r="D158" s="43" t="s">
        <v>369</v>
      </c>
      <c r="E158" s="43" t="s">
        <v>60</v>
      </c>
      <c r="G158"/>
      <c r="H158"/>
      <c r="I158"/>
      <c r="J158"/>
      <c r="K158"/>
      <c r="L158"/>
      <c r="M158"/>
    </row>
    <row r="159" spans="1:13" ht="14" customHeight="1">
      <c r="A159" s="42">
        <v>15</v>
      </c>
      <c r="B159" s="43" t="s">
        <v>832</v>
      </c>
      <c r="C159" s="43">
        <v>2</v>
      </c>
      <c r="D159" s="43" t="s">
        <v>370</v>
      </c>
      <c r="E159" s="43" t="s">
        <v>162</v>
      </c>
      <c r="G159"/>
      <c r="H159"/>
      <c r="I159"/>
      <c r="J159"/>
      <c r="K159"/>
      <c r="L159"/>
      <c r="M159"/>
    </row>
    <row r="160" spans="1:13" ht="14" customHeight="1">
      <c r="A160" s="42">
        <v>15</v>
      </c>
      <c r="B160" s="43" t="s">
        <v>832</v>
      </c>
      <c r="C160" s="43">
        <v>3</v>
      </c>
      <c r="D160" s="43" t="s">
        <v>370</v>
      </c>
      <c r="E160" s="43" t="s">
        <v>150</v>
      </c>
      <c r="G160"/>
      <c r="H160"/>
      <c r="I160"/>
      <c r="J160"/>
      <c r="K160"/>
      <c r="L160"/>
      <c r="M160"/>
    </row>
    <row r="161" spans="1:13" ht="14" customHeight="1">
      <c r="A161" s="42">
        <v>15</v>
      </c>
      <c r="B161" s="43" t="s">
        <v>833</v>
      </c>
      <c r="C161" s="43">
        <v>1</v>
      </c>
      <c r="D161" s="43" t="s">
        <v>369</v>
      </c>
      <c r="E161" s="43" t="s">
        <v>481</v>
      </c>
      <c r="G161"/>
      <c r="H161"/>
      <c r="I161"/>
      <c r="J161"/>
      <c r="K161"/>
      <c r="L161"/>
      <c r="M161"/>
    </row>
    <row r="162" spans="1:13" ht="14" customHeight="1">
      <c r="A162" s="42">
        <v>15</v>
      </c>
      <c r="B162" s="43" t="s">
        <v>833</v>
      </c>
      <c r="C162" s="43">
        <v>2</v>
      </c>
      <c r="D162" s="43" t="s">
        <v>370</v>
      </c>
      <c r="E162" s="43" t="s">
        <v>599</v>
      </c>
      <c r="G162"/>
      <c r="H162"/>
      <c r="I162"/>
      <c r="J162"/>
      <c r="K162"/>
      <c r="L162"/>
      <c r="M162"/>
    </row>
    <row r="163" spans="1:13" ht="14" customHeight="1">
      <c r="A163" s="42">
        <v>15</v>
      </c>
      <c r="B163" s="43" t="s">
        <v>833</v>
      </c>
      <c r="C163" s="43">
        <v>3</v>
      </c>
      <c r="D163" s="43" t="s">
        <v>370</v>
      </c>
      <c r="E163" s="43" t="s">
        <v>602</v>
      </c>
      <c r="G163"/>
      <c r="H163"/>
      <c r="I163"/>
      <c r="J163"/>
      <c r="K163"/>
      <c r="L163"/>
      <c r="M163"/>
    </row>
    <row r="164" spans="1:13" ht="14" customHeight="1">
      <c r="A164" s="42">
        <v>15</v>
      </c>
      <c r="B164" s="43" t="s">
        <v>833</v>
      </c>
      <c r="C164" s="43">
        <v>4</v>
      </c>
      <c r="D164" s="43" t="s">
        <v>370</v>
      </c>
      <c r="E164" s="43" t="s">
        <v>368</v>
      </c>
      <c r="G164"/>
      <c r="H164"/>
      <c r="I164"/>
      <c r="J164"/>
      <c r="K164"/>
      <c r="L164"/>
      <c r="M164"/>
    </row>
    <row r="165" spans="1:13" ht="14" customHeight="1">
      <c r="A165" s="42">
        <v>15</v>
      </c>
      <c r="B165" s="43" t="s">
        <v>834</v>
      </c>
      <c r="C165" s="43">
        <v>1</v>
      </c>
      <c r="D165" s="43" t="s">
        <v>369</v>
      </c>
      <c r="E165" s="43" t="s">
        <v>604</v>
      </c>
      <c r="G165"/>
      <c r="H165"/>
      <c r="I165"/>
      <c r="J165"/>
      <c r="K165"/>
      <c r="L165"/>
      <c r="M165"/>
    </row>
    <row r="166" spans="1:13" ht="14" customHeight="1">
      <c r="A166" s="42">
        <v>15</v>
      </c>
      <c r="B166" s="43" t="s">
        <v>834</v>
      </c>
      <c r="C166" s="43">
        <v>2</v>
      </c>
      <c r="D166" s="43" t="s">
        <v>369</v>
      </c>
      <c r="E166" s="43" t="s">
        <v>566</v>
      </c>
      <c r="G166"/>
      <c r="H166"/>
      <c r="I166"/>
      <c r="J166"/>
      <c r="K166"/>
      <c r="L166"/>
      <c r="M166"/>
    </row>
    <row r="167" spans="1:13" ht="14" customHeight="1">
      <c r="A167" s="42">
        <v>15</v>
      </c>
      <c r="B167" s="43" t="s">
        <v>834</v>
      </c>
      <c r="C167" s="43">
        <v>3</v>
      </c>
      <c r="D167" s="43" t="s">
        <v>369</v>
      </c>
      <c r="E167" s="43" t="s">
        <v>45</v>
      </c>
      <c r="G167"/>
      <c r="H167"/>
      <c r="I167"/>
      <c r="J167"/>
      <c r="K167"/>
      <c r="L167"/>
      <c r="M167"/>
    </row>
    <row r="168" spans="1:13" ht="14" customHeight="1">
      <c r="A168" s="42">
        <v>15</v>
      </c>
      <c r="B168" s="43" t="s">
        <v>834</v>
      </c>
      <c r="C168" s="43">
        <v>4</v>
      </c>
      <c r="D168" s="43" t="s">
        <v>370</v>
      </c>
      <c r="E168" s="43" t="s">
        <v>612</v>
      </c>
      <c r="G168"/>
      <c r="H168"/>
      <c r="I168"/>
      <c r="J168"/>
      <c r="K168"/>
      <c r="L168"/>
      <c r="M168"/>
    </row>
    <row r="169" spans="1:13" ht="14" customHeight="1">
      <c r="A169" s="42">
        <v>16</v>
      </c>
      <c r="B169" s="43" t="s">
        <v>832</v>
      </c>
      <c r="C169" s="43">
        <v>1</v>
      </c>
      <c r="D169" s="43" t="s">
        <v>369</v>
      </c>
      <c r="E169" s="43" t="s">
        <v>573</v>
      </c>
      <c r="G169"/>
      <c r="H169"/>
      <c r="I169"/>
      <c r="J169"/>
      <c r="K169"/>
      <c r="L169"/>
      <c r="M169"/>
    </row>
    <row r="170" spans="1:13" ht="14" customHeight="1">
      <c r="A170" s="42">
        <v>16</v>
      </c>
      <c r="B170" s="43" t="s">
        <v>832</v>
      </c>
      <c r="C170" s="43">
        <v>2</v>
      </c>
      <c r="D170" s="43" t="s">
        <v>370</v>
      </c>
      <c r="E170" s="43" t="s">
        <v>595</v>
      </c>
      <c r="G170"/>
      <c r="H170"/>
      <c r="I170"/>
      <c r="J170"/>
      <c r="K170"/>
      <c r="L170"/>
      <c r="M170"/>
    </row>
    <row r="171" spans="1:13" ht="14" customHeight="1">
      <c r="A171" s="42">
        <v>16</v>
      </c>
      <c r="B171" s="43" t="s">
        <v>832</v>
      </c>
      <c r="C171" s="43">
        <v>3</v>
      </c>
      <c r="D171" s="43" t="s">
        <v>370</v>
      </c>
      <c r="E171" s="43" t="s">
        <v>163</v>
      </c>
      <c r="G171"/>
      <c r="H171"/>
      <c r="I171"/>
      <c r="J171"/>
      <c r="K171"/>
      <c r="L171"/>
      <c r="M171"/>
    </row>
    <row r="172" spans="1:13" ht="14" customHeight="1">
      <c r="A172" s="42">
        <v>16</v>
      </c>
      <c r="B172" s="43" t="s">
        <v>832</v>
      </c>
      <c r="C172" s="43">
        <v>4</v>
      </c>
      <c r="D172" s="43" t="s">
        <v>370</v>
      </c>
      <c r="E172" s="43" t="s">
        <v>614</v>
      </c>
      <c r="G172"/>
      <c r="H172"/>
      <c r="I172"/>
      <c r="J172"/>
      <c r="K172"/>
      <c r="L172"/>
      <c r="M172"/>
    </row>
    <row r="173" spans="1:13" ht="14" customHeight="1">
      <c r="A173" s="42">
        <v>16</v>
      </c>
      <c r="B173" s="43" t="s">
        <v>833</v>
      </c>
      <c r="C173" s="43">
        <v>1</v>
      </c>
      <c r="D173" s="43" t="s">
        <v>369</v>
      </c>
      <c r="E173" s="43" t="s">
        <v>605</v>
      </c>
      <c r="G173"/>
      <c r="H173"/>
      <c r="I173"/>
      <c r="J173"/>
      <c r="K173"/>
      <c r="L173"/>
      <c r="M173"/>
    </row>
    <row r="174" spans="1:13" ht="14" customHeight="1">
      <c r="A174" s="42">
        <v>16</v>
      </c>
      <c r="B174" s="43" t="s">
        <v>833</v>
      </c>
      <c r="C174" s="43">
        <v>2</v>
      </c>
      <c r="D174" s="43" t="s">
        <v>369</v>
      </c>
      <c r="E174" s="43" t="s">
        <v>61</v>
      </c>
      <c r="G174"/>
      <c r="H174"/>
      <c r="I174"/>
      <c r="J174"/>
      <c r="K174"/>
      <c r="L174"/>
      <c r="M174"/>
    </row>
    <row r="175" spans="1:13" ht="14" customHeight="1">
      <c r="A175" s="42">
        <v>16</v>
      </c>
      <c r="B175" s="43" t="s">
        <v>833</v>
      </c>
      <c r="C175" s="43">
        <v>3</v>
      </c>
      <c r="D175" s="43" t="s">
        <v>369</v>
      </c>
      <c r="E175" s="43" t="s">
        <v>51</v>
      </c>
      <c r="G175"/>
      <c r="H175"/>
      <c r="I175"/>
      <c r="J175"/>
      <c r="K175"/>
      <c r="L175"/>
      <c r="M175"/>
    </row>
    <row r="176" spans="1:13" ht="14" customHeight="1">
      <c r="A176" s="42">
        <v>16</v>
      </c>
      <c r="B176" s="43" t="s">
        <v>833</v>
      </c>
      <c r="C176" s="43">
        <v>4</v>
      </c>
      <c r="D176" s="43" t="s">
        <v>370</v>
      </c>
      <c r="E176" s="43" t="s">
        <v>141</v>
      </c>
      <c r="G176"/>
      <c r="H176"/>
      <c r="I176"/>
      <c r="J176"/>
      <c r="K176"/>
      <c r="L176"/>
      <c r="M176"/>
    </row>
    <row r="177" spans="1:13" ht="14" customHeight="1">
      <c r="A177" s="42">
        <v>16</v>
      </c>
      <c r="B177" s="43" t="s">
        <v>834</v>
      </c>
      <c r="C177" s="43">
        <v>1</v>
      </c>
      <c r="D177" s="43" t="s">
        <v>369</v>
      </c>
      <c r="E177" s="43" t="s">
        <v>42</v>
      </c>
      <c r="G177"/>
      <c r="H177"/>
      <c r="I177"/>
      <c r="J177"/>
      <c r="K177"/>
      <c r="L177"/>
      <c r="M177"/>
    </row>
    <row r="178" spans="1:13" ht="14" customHeight="1">
      <c r="A178" s="42">
        <v>16</v>
      </c>
      <c r="B178" s="43" t="s">
        <v>834</v>
      </c>
      <c r="C178" s="43">
        <v>2</v>
      </c>
      <c r="D178" s="43" t="s">
        <v>370</v>
      </c>
      <c r="E178" s="43" t="s">
        <v>507</v>
      </c>
      <c r="G178"/>
      <c r="H178"/>
      <c r="I178"/>
      <c r="J178"/>
      <c r="K178"/>
      <c r="L178"/>
      <c r="M178"/>
    </row>
    <row r="179" spans="1:13" ht="14" customHeight="1">
      <c r="A179" s="42">
        <v>16</v>
      </c>
      <c r="B179" s="43" t="s">
        <v>834</v>
      </c>
      <c r="C179" s="43">
        <v>3</v>
      </c>
      <c r="D179" s="43" t="s">
        <v>370</v>
      </c>
      <c r="E179" s="43" t="s">
        <v>151</v>
      </c>
      <c r="G179"/>
      <c r="H179"/>
      <c r="I179"/>
      <c r="J179"/>
      <c r="K179"/>
      <c r="L179"/>
      <c r="M179"/>
    </row>
    <row r="180" spans="1:13" ht="14" customHeight="1">
      <c r="A180" s="42">
        <v>17</v>
      </c>
      <c r="B180" s="43" t="s">
        <v>832</v>
      </c>
      <c r="C180" s="43">
        <v>1</v>
      </c>
      <c r="D180" s="43" t="s">
        <v>369</v>
      </c>
      <c r="E180" s="43" t="s">
        <v>48</v>
      </c>
      <c r="G180"/>
      <c r="H180"/>
      <c r="I180"/>
      <c r="J180"/>
      <c r="K180"/>
      <c r="L180"/>
      <c r="M180"/>
    </row>
    <row r="181" spans="1:13" ht="14" customHeight="1">
      <c r="A181" s="42">
        <v>17</v>
      </c>
      <c r="B181" s="43" t="s">
        <v>832</v>
      </c>
      <c r="C181" s="43">
        <v>2</v>
      </c>
      <c r="D181" s="43" t="s">
        <v>369</v>
      </c>
      <c r="E181" s="43" t="s">
        <v>38</v>
      </c>
      <c r="G181"/>
      <c r="H181"/>
      <c r="I181"/>
      <c r="J181"/>
      <c r="K181"/>
      <c r="L181"/>
      <c r="M181"/>
    </row>
    <row r="182" spans="1:13" ht="14" customHeight="1">
      <c r="A182" s="42">
        <v>17</v>
      </c>
      <c r="B182" s="43" t="s">
        <v>832</v>
      </c>
      <c r="C182" s="43">
        <v>3</v>
      </c>
      <c r="D182" s="43" t="s">
        <v>369</v>
      </c>
      <c r="E182" s="43" t="s">
        <v>28</v>
      </c>
      <c r="G182"/>
      <c r="H182"/>
      <c r="I182"/>
      <c r="J182"/>
      <c r="K182"/>
      <c r="L182"/>
      <c r="M182"/>
    </row>
    <row r="183" spans="1:13" ht="14" customHeight="1">
      <c r="A183" s="42">
        <v>17</v>
      </c>
      <c r="B183" s="43" t="s">
        <v>832</v>
      </c>
      <c r="C183" s="43">
        <v>4</v>
      </c>
      <c r="D183" s="43" t="s">
        <v>370</v>
      </c>
      <c r="E183" s="43" t="s">
        <v>152</v>
      </c>
      <c r="G183"/>
      <c r="H183"/>
      <c r="I183"/>
      <c r="J183"/>
      <c r="K183"/>
      <c r="L183"/>
      <c r="M183"/>
    </row>
    <row r="184" spans="1:13" ht="14" customHeight="1">
      <c r="A184" s="42">
        <v>17</v>
      </c>
      <c r="B184" s="43" t="s">
        <v>833</v>
      </c>
      <c r="C184" s="43">
        <v>1</v>
      </c>
      <c r="D184" s="43" t="s">
        <v>369</v>
      </c>
      <c r="E184" s="43" t="s">
        <v>571</v>
      </c>
      <c r="G184"/>
      <c r="H184"/>
      <c r="I184"/>
      <c r="J184"/>
      <c r="K184"/>
      <c r="L184"/>
      <c r="M184"/>
    </row>
    <row r="185" spans="1:13" ht="14" customHeight="1">
      <c r="A185" s="42">
        <v>17</v>
      </c>
      <c r="B185" s="43" t="s">
        <v>833</v>
      </c>
      <c r="C185" s="43">
        <v>2</v>
      </c>
      <c r="D185" s="43" t="s">
        <v>370</v>
      </c>
      <c r="E185" s="43" t="s">
        <v>164</v>
      </c>
      <c r="G185"/>
      <c r="H185"/>
      <c r="I185"/>
      <c r="J185"/>
      <c r="K185"/>
      <c r="L185"/>
      <c r="M185"/>
    </row>
    <row r="186" spans="1:13" ht="14" customHeight="1">
      <c r="A186" s="42">
        <v>17</v>
      </c>
      <c r="B186" s="43" t="s">
        <v>833</v>
      </c>
      <c r="C186" s="43">
        <v>3</v>
      </c>
      <c r="D186" s="43" t="s">
        <v>370</v>
      </c>
      <c r="E186" s="43" t="s">
        <v>129</v>
      </c>
      <c r="G186"/>
      <c r="H186"/>
      <c r="I186"/>
      <c r="J186"/>
      <c r="K186"/>
      <c r="L186"/>
      <c r="M186"/>
    </row>
    <row r="187" spans="1:13" ht="14" customHeight="1">
      <c r="A187" s="42">
        <v>17</v>
      </c>
      <c r="B187" s="43" t="s">
        <v>834</v>
      </c>
      <c r="C187" s="43">
        <v>1</v>
      </c>
      <c r="D187" s="43" t="s">
        <v>369</v>
      </c>
      <c r="E187" s="43" t="s">
        <v>59</v>
      </c>
      <c r="G187"/>
      <c r="H187"/>
      <c r="I187"/>
      <c r="J187"/>
      <c r="K187"/>
      <c r="L187"/>
      <c r="M187"/>
    </row>
    <row r="188" spans="1:13" ht="14" customHeight="1">
      <c r="A188" s="42">
        <v>17</v>
      </c>
      <c r="B188" s="43" t="s">
        <v>834</v>
      </c>
      <c r="C188" s="43">
        <v>2</v>
      </c>
      <c r="D188" s="43" t="s">
        <v>370</v>
      </c>
      <c r="E188" s="43" t="s">
        <v>483</v>
      </c>
      <c r="G188"/>
      <c r="H188"/>
      <c r="I188"/>
      <c r="J188"/>
      <c r="K188"/>
      <c r="L188"/>
      <c r="M188"/>
    </row>
    <row r="189" spans="1:13" ht="14" customHeight="1">
      <c r="A189" s="42">
        <v>17</v>
      </c>
      <c r="B189" s="43" t="s">
        <v>834</v>
      </c>
      <c r="C189" s="43">
        <v>3</v>
      </c>
      <c r="D189" s="43" t="s">
        <v>370</v>
      </c>
      <c r="E189" s="43" t="s">
        <v>142</v>
      </c>
      <c r="G189"/>
      <c r="H189"/>
      <c r="I189"/>
      <c r="J189"/>
      <c r="K189"/>
      <c r="L189"/>
      <c r="M189"/>
    </row>
    <row r="190" spans="1:13" ht="14" customHeight="1">
      <c r="A190" s="42">
        <v>17</v>
      </c>
      <c r="B190" s="43" t="s">
        <v>834</v>
      </c>
      <c r="C190" s="43">
        <v>4</v>
      </c>
      <c r="D190" s="43" t="s">
        <v>370</v>
      </c>
      <c r="E190" s="43" t="s">
        <v>516</v>
      </c>
      <c r="G190"/>
      <c r="H190"/>
      <c r="I190"/>
      <c r="J190"/>
      <c r="K190"/>
      <c r="L190"/>
      <c r="M190"/>
    </row>
    <row r="191" spans="1:13" ht="14" customHeight="1">
      <c r="A191" s="42">
        <v>18</v>
      </c>
      <c r="B191" s="43" t="s">
        <v>832</v>
      </c>
      <c r="C191" s="43">
        <v>1</v>
      </c>
      <c r="D191" s="43" t="s">
        <v>369</v>
      </c>
      <c r="E191" s="43" t="s">
        <v>24</v>
      </c>
      <c r="G191"/>
      <c r="H191"/>
      <c r="I191"/>
      <c r="J191"/>
      <c r="K191"/>
      <c r="L191"/>
      <c r="M191"/>
    </row>
    <row r="192" spans="1:13" ht="14" customHeight="1">
      <c r="A192" s="42">
        <v>18</v>
      </c>
      <c r="B192" s="43" t="s">
        <v>832</v>
      </c>
      <c r="C192" s="43">
        <v>2</v>
      </c>
      <c r="D192" s="43" t="s">
        <v>370</v>
      </c>
      <c r="E192" s="43" t="s">
        <v>143</v>
      </c>
      <c r="G192"/>
      <c r="H192"/>
      <c r="I192"/>
      <c r="J192"/>
      <c r="K192"/>
      <c r="L192"/>
      <c r="M192"/>
    </row>
    <row r="193" spans="1:13" ht="14" customHeight="1">
      <c r="A193" s="42">
        <v>18</v>
      </c>
      <c r="B193" s="43" t="s">
        <v>832</v>
      </c>
      <c r="C193" s="43">
        <v>3</v>
      </c>
      <c r="D193" s="43" t="s">
        <v>370</v>
      </c>
      <c r="E193" s="43" t="s">
        <v>693</v>
      </c>
      <c r="G193"/>
      <c r="H193"/>
      <c r="I193"/>
      <c r="J193"/>
      <c r="K193"/>
      <c r="L193"/>
      <c r="M193"/>
    </row>
    <row r="194" spans="1:13" ht="14" customHeight="1">
      <c r="A194" s="42">
        <v>18</v>
      </c>
      <c r="B194" s="43" t="s">
        <v>832</v>
      </c>
      <c r="C194" s="43">
        <v>4</v>
      </c>
      <c r="D194" s="43" t="s">
        <v>370</v>
      </c>
      <c r="E194" s="43" t="s">
        <v>700</v>
      </c>
      <c r="G194"/>
      <c r="H194"/>
      <c r="I194"/>
      <c r="J194"/>
      <c r="K194"/>
      <c r="L194"/>
      <c r="M194"/>
    </row>
    <row r="195" spans="1:13" ht="14" customHeight="1">
      <c r="A195" s="42">
        <v>18</v>
      </c>
      <c r="B195" s="43" t="s">
        <v>833</v>
      </c>
      <c r="C195" s="43">
        <v>1</v>
      </c>
      <c r="D195" s="43" t="s">
        <v>369</v>
      </c>
      <c r="E195" s="43" t="s">
        <v>44</v>
      </c>
      <c r="G195"/>
      <c r="H195"/>
      <c r="I195"/>
      <c r="J195"/>
      <c r="K195"/>
      <c r="L195"/>
      <c r="M195"/>
    </row>
    <row r="196" spans="1:13" ht="14" customHeight="1">
      <c r="A196" s="42">
        <v>18</v>
      </c>
      <c r="B196" s="43" t="s">
        <v>833</v>
      </c>
      <c r="C196" s="43">
        <v>2</v>
      </c>
      <c r="D196" s="43" t="s">
        <v>369</v>
      </c>
      <c r="E196" s="43" t="s">
        <v>39</v>
      </c>
      <c r="G196"/>
      <c r="H196"/>
      <c r="I196"/>
      <c r="J196"/>
      <c r="K196"/>
      <c r="L196"/>
      <c r="M196"/>
    </row>
    <row r="197" spans="1:13" ht="14" customHeight="1">
      <c r="A197" s="42">
        <v>18</v>
      </c>
      <c r="B197" s="43" t="s">
        <v>833</v>
      </c>
      <c r="C197" s="43">
        <v>3</v>
      </c>
      <c r="D197" s="43" t="s">
        <v>370</v>
      </c>
      <c r="E197" s="43" t="s">
        <v>153</v>
      </c>
      <c r="G197"/>
      <c r="H197"/>
      <c r="I197"/>
      <c r="J197"/>
      <c r="K197"/>
      <c r="L197"/>
      <c r="M197"/>
    </row>
    <row r="198" spans="1:13" ht="14" customHeight="1">
      <c r="A198" s="42">
        <v>18</v>
      </c>
      <c r="B198" s="43" t="s">
        <v>833</v>
      </c>
      <c r="C198" s="43">
        <v>4</v>
      </c>
      <c r="D198" s="43" t="s">
        <v>370</v>
      </c>
      <c r="E198" s="43" t="s">
        <v>125</v>
      </c>
      <c r="G198"/>
      <c r="H198"/>
      <c r="I198"/>
      <c r="J198"/>
      <c r="K198"/>
      <c r="L198"/>
      <c r="M198"/>
    </row>
    <row r="199" spans="1:13" ht="14" customHeight="1">
      <c r="A199" s="42">
        <v>18</v>
      </c>
      <c r="B199" s="43" t="s">
        <v>834</v>
      </c>
      <c r="C199" s="43">
        <v>1</v>
      </c>
      <c r="D199" s="43" t="s">
        <v>369</v>
      </c>
      <c r="E199" s="43" t="s">
        <v>32</v>
      </c>
      <c r="G199"/>
      <c r="H199"/>
      <c r="I199"/>
      <c r="J199"/>
      <c r="K199"/>
      <c r="L199"/>
      <c r="M199"/>
    </row>
    <row r="200" spans="1:13" ht="14" customHeight="1">
      <c r="A200" s="42">
        <v>18</v>
      </c>
      <c r="B200" s="43" t="s">
        <v>834</v>
      </c>
      <c r="C200" s="43">
        <v>2</v>
      </c>
      <c r="D200" s="43" t="s">
        <v>369</v>
      </c>
      <c r="E200" s="43" t="s">
        <v>563</v>
      </c>
      <c r="G200"/>
      <c r="H200"/>
      <c r="I200"/>
      <c r="J200"/>
      <c r="K200"/>
      <c r="L200"/>
      <c r="M200"/>
    </row>
    <row r="201" spans="1:13" ht="14" customHeight="1">
      <c r="A201" s="42">
        <v>18</v>
      </c>
      <c r="B201" s="43" t="s">
        <v>834</v>
      </c>
      <c r="C201" s="43">
        <v>3</v>
      </c>
      <c r="D201" s="43" t="s">
        <v>370</v>
      </c>
      <c r="E201" s="43" t="s">
        <v>130</v>
      </c>
      <c r="G201"/>
      <c r="H201"/>
      <c r="I201"/>
      <c r="J201"/>
      <c r="K201"/>
      <c r="L201"/>
      <c r="M201"/>
    </row>
    <row r="202" spans="1:13" ht="14" customHeight="1">
      <c r="A202" s="42">
        <v>19</v>
      </c>
      <c r="B202" s="43" t="s">
        <v>832</v>
      </c>
      <c r="C202" s="43">
        <v>1</v>
      </c>
      <c r="D202" s="43" t="s">
        <v>369</v>
      </c>
      <c r="E202" s="43" t="s">
        <v>31</v>
      </c>
      <c r="G202"/>
      <c r="H202"/>
      <c r="I202"/>
      <c r="J202"/>
      <c r="K202"/>
      <c r="L202"/>
      <c r="M202"/>
    </row>
    <row r="203" spans="1:13" ht="14" customHeight="1">
      <c r="A203" s="42">
        <v>19</v>
      </c>
      <c r="B203" s="43" t="s">
        <v>832</v>
      </c>
      <c r="C203" s="43">
        <v>2</v>
      </c>
      <c r="D203" s="43" t="s">
        <v>369</v>
      </c>
      <c r="E203" s="43" t="s">
        <v>9</v>
      </c>
      <c r="G203"/>
      <c r="H203"/>
      <c r="I203"/>
      <c r="J203"/>
      <c r="K203"/>
      <c r="L203"/>
      <c r="M203"/>
    </row>
    <row r="204" spans="1:13" ht="14" customHeight="1">
      <c r="A204" s="42">
        <v>19</v>
      </c>
      <c r="B204" s="43" t="s">
        <v>832</v>
      </c>
      <c r="C204" s="43">
        <v>3</v>
      </c>
      <c r="D204" s="43" t="s">
        <v>369</v>
      </c>
      <c r="E204" s="43" t="s">
        <v>725</v>
      </c>
      <c r="G204"/>
      <c r="H204"/>
      <c r="I204"/>
      <c r="J204"/>
      <c r="K204"/>
      <c r="L204"/>
      <c r="M204"/>
    </row>
    <row r="205" spans="1:13" ht="14" customHeight="1">
      <c r="A205" s="42">
        <v>19</v>
      </c>
      <c r="B205" s="43" t="s">
        <v>832</v>
      </c>
      <c r="C205" s="43">
        <v>4</v>
      </c>
      <c r="D205" s="43" t="s">
        <v>370</v>
      </c>
      <c r="E205" s="43" t="s">
        <v>131</v>
      </c>
      <c r="G205"/>
      <c r="H205"/>
      <c r="I205"/>
      <c r="J205"/>
      <c r="K205"/>
      <c r="L205"/>
      <c r="M205"/>
    </row>
    <row r="206" spans="1:13" ht="14" customHeight="1">
      <c r="A206" s="42">
        <v>19</v>
      </c>
      <c r="B206" s="43" t="s">
        <v>833</v>
      </c>
      <c r="C206" s="43">
        <v>1</v>
      </c>
      <c r="D206" s="43" t="s">
        <v>370</v>
      </c>
      <c r="E206" s="43" t="s">
        <v>117</v>
      </c>
      <c r="G206"/>
      <c r="H206"/>
      <c r="I206"/>
      <c r="J206"/>
      <c r="K206"/>
      <c r="L206"/>
      <c r="M206"/>
    </row>
    <row r="207" spans="1:13" ht="14" customHeight="1">
      <c r="A207" s="42">
        <v>19</v>
      </c>
      <c r="B207" s="43" t="s">
        <v>833</v>
      </c>
      <c r="C207" s="43">
        <v>2</v>
      </c>
      <c r="D207" s="43" t="s">
        <v>370</v>
      </c>
      <c r="E207" s="43" t="s">
        <v>381</v>
      </c>
      <c r="G207"/>
      <c r="H207"/>
      <c r="I207"/>
      <c r="J207"/>
      <c r="K207"/>
      <c r="L207"/>
      <c r="M207"/>
    </row>
    <row r="208" spans="1:13" ht="14" customHeight="1">
      <c r="A208" s="42">
        <v>19</v>
      </c>
      <c r="B208" s="43" t="s">
        <v>833</v>
      </c>
      <c r="C208" s="43">
        <v>3</v>
      </c>
      <c r="D208" s="43" t="s">
        <v>370</v>
      </c>
      <c r="E208" s="43" t="s">
        <v>732</v>
      </c>
      <c r="G208"/>
      <c r="H208"/>
      <c r="I208"/>
      <c r="J208"/>
      <c r="K208"/>
      <c r="L208"/>
      <c r="M208"/>
    </row>
    <row r="209" spans="1:13" ht="14" customHeight="1">
      <c r="A209" s="42">
        <v>19</v>
      </c>
      <c r="B209" s="43" t="s">
        <v>834</v>
      </c>
      <c r="C209" s="43">
        <v>1</v>
      </c>
      <c r="D209" s="43" t="s">
        <v>369</v>
      </c>
      <c r="E209" s="43" t="s">
        <v>27</v>
      </c>
      <c r="G209"/>
      <c r="H209"/>
      <c r="I209"/>
      <c r="J209"/>
      <c r="K209"/>
      <c r="L209"/>
      <c r="M209"/>
    </row>
    <row r="210" spans="1:13" ht="14" customHeight="1">
      <c r="A210" s="42">
        <v>19</v>
      </c>
      <c r="B210" s="43" t="s">
        <v>834</v>
      </c>
      <c r="C210" s="43">
        <v>2</v>
      </c>
      <c r="D210" s="43" t="s">
        <v>369</v>
      </c>
      <c r="E210" s="43" t="s">
        <v>559</v>
      </c>
      <c r="G210"/>
      <c r="H210"/>
      <c r="I210"/>
      <c r="J210"/>
      <c r="K210"/>
      <c r="L210"/>
      <c r="M210"/>
    </row>
    <row r="211" spans="1:13" ht="14" customHeight="1">
      <c r="A211" s="42">
        <v>19</v>
      </c>
      <c r="B211" s="43" t="s">
        <v>834</v>
      </c>
      <c r="C211" s="43">
        <v>3</v>
      </c>
      <c r="D211" s="43" t="s">
        <v>370</v>
      </c>
      <c r="E211" s="43" t="s">
        <v>126</v>
      </c>
      <c r="G211"/>
      <c r="H211"/>
      <c r="I211"/>
      <c r="J211"/>
      <c r="K211"/>
      <c r="L211"/>
      <c r="M211"/>
    </row>
    <row r="212" spans="1:13" ht="14" customHeight="1">
      <c r="A212" s="42">
        <v>19</v>
      </c>
      <c r="B212" s="43" t="s">
        <v>834</v>
      </c>
      <c r="C212" s="43">
        <v>4</v>
      </c>
      <c r="D212" s="43" t="s">
        <v>370</v>
      </c>
      <c r="E212" s="43" t="s">
        <v>631</v>
      </c>
      <c r="G212"/>
      <c r="H212"/>
      <c r="I212"/>
      <c r="J212"/>
      <c r="K212"/>
      <c r="L212"/>
      <c r="M212"/>
    </row>
    <row r="213" spans="1:13" ht="14" customHeight="1">
      <c r="A213" s="42">
        <v>20</v>
      </c>
      <c r="B213" s="43" t="s">
        <v>832</v>
      </c>
      <c r="C213" s="43">
        <v>1</v>
      </c>
      <c r="D213" s="43" t="s">
        <v>369</v>
      </c>
      <c r="E213" s="43" t="s">
        <v>13</v>
      </c>
      <c r="G213"/>
      <c r="H213"/>
      <c r="I213"/>
      <c r="J213"/>
      <c r="K213"/>
      <c r="L213"/>
      <c r="M213"/>
    </row>
    <row r="214" spans="1:13" ht="14" customHeight="1">
      <c r="A214" s="42">
        <v>20</v>
      </c>
      <c r="B214" s="43" t="s">
        <v>832</v>
      </c>
      <c r="C214" s="43">
        <v>2</v>
      </c>
      <c r="D214" s="43" t="s">
        <v>370</v>
      </c>
      <c r="E214" s="43" t="s">
        <v>104</v>
      </c>
      <c r="G214"/>
      <c r="H214"/>
      <c r="I214"/>
      <c r="J214"/>
      <c r="K214"/>
      <c r="L214"/>
      <c r="M214"/>
    </row>
    <row r="215" spans="1:13" ht="14" customHeight="1">
      <c r="A215" s="42">
        <v>20</v>
      </c>
      <c r="B215" s="43" t="s">
        <v>832</v>
      </c>
      <c r="C215" s="43">
        <v>3</v>
      </c>
      <c r="D215" s="43" t="s">
        <v>370</v>
      </c>
      <c r="E215" s="43" t="s">
        <v>641</v>
      </c>
      <c r="G215"/>
      <c r="H215"/>
      <c r="I215"/>
      <c r="J215"/>
      <c r="K215"/>
      <c r="L215"/>
      <c r="M215"/>
    </row>
    <row r="216" spans="1:13" ht="14" customHeight="1">
      <c r="A216" s="42">
        <v>20</v>
      </c>
      <c r="B216" s="43" t="s">
        <v>832</v>
      </c>
      <c r="C216" s="43">
        <v>4</v>
      </c>
      <c r="D216" s="43" t="s">
        <v>370</v>
      </c>
      <c r="E216" s="43" t="s">
        <v>618</v>
      </c>
      <c r="G216"/>
      <c r="H216"/>
      <c r="I216"/>
      <c r="J216"/>
      <c r="K216"/>
      <c r="L216"/>
      <c r="M216"/>
    </row>
    <row r="217" spans="1:13" ht="14" customHeight="1">
      <c r="A217" s="42">
        <v>20</v>
      </c>
      <c r="B217" s="43" t="s">
        <v>833</v>
      </c>
      <c r="C217" s="43">
        <v>1</v>
      </c>
      <c r="D217" s="43" t="s">
        <v>369</v>
      </c>
      <c r="E217" s="43" t="s">
        <v>21</v>
      </c>
      <c r="G217"/>
      <c r="H217"/>
      <c r="I217"/>
      <c r="J217"/>
      <c r="K217"/>
      <c r="L217"/>
      <c r="M217"/>
    </row>
    <row r="218" spans="1:13" ht="14" customHeight="1">
      <c r="A218" s="42">
        <v>20</v>
      </c>
      <c r="B218" s="43" t="s">
        <v>833</v>
      </c>
      <c r="C218" s="43">
        <v>2</v>
      </c>
      <c r="D218" s="43" t="s">
        <v>369</v>
      </c>
      <c r="E218" s="43" t="s">
        <v>567</v>
      </c>
      <c r="G218"/>
      <c r="H218"/>
      <c r="I218"/>
      <c r="J218"/>
      <c r="K218"/>
      <c r="L218"/>
      <c r="M218"/>
    </row>
    <row r="219" spans="1:13" ht="14" customHeight="1">
      <c r="A219" s="42">
        <v>20</v>
      </c>
      <c r="B219" s="43" t="s">
        <v>833</v>
      </c>
      <c r="C219" s="43">
        <v>3</v>
      </c>
      <c r="D219" s="43" t="s">
        <v>369</v>
      </c>
      <c r="E219" s="43" t="s">
        <v>596</v>
      </c>
      <c r="G219"/>
      <c r="H219"/>
      <c r="I219"/>
      <c r="J219"/>
      <c r="K219"/>
      <c r="L219"/>
      <c r="M219"/>
    </row>
    <row r="220" spans="1:13" ht="14" customHeight="1">
      <c r="A220" s="42">
        <v>20</v>
      </c>
      <c r="B220" s="43" t="s">
        <v>834</v>
      </c>
      <c r="C220" s="43">
        <v>1</v>
      </c>
      <c r="D220" s="43" t="s">
        <v>369</v>
      </c>
      <c r="E220" s="43" t="s">
        <v>585</v>
      </c>
      <c r="G220"/>
      <c r="H220"/>
      <c r="I220"/>
      <c r="J220"/>
      <c r="K220"/>
      <c r="L220"/>
      <c r="M220"/>
    </row>
    <row r="221" spans="1:13" ht="14" customHeight="1">
      <c r="A221" s="42">
        <v>20</v>
      </c>
      <c r="B221" s="43" t="s">
        <v>834</v>
      </c>
      <c r="C221" s="43">
        <v>2</v>
      </c>
      <c r="D221" s="43" t="s">
        <v>370</v>
      </c>
      <c r="E221" s="43" t="s">
        <v>118</v>
      </c>
      <c r="G221"/>
      <c r="H221"/>
      <c r="I221"/>
      <c r="J221"/>
      <c r="K221"/>
      <c r="L221"/>
      <c r="M221"/>
    </row>
    <row r="222" spans="1:13" ht="14" customHeight="1">
      <c r="A222" s="42">
        <v>20</v>
      </c>
      <c r="B222" s="43" t="s">
        <v>834</v>
      </c>
      <c r="C222" s="43">
        <v>3</v>
      </c>
      <c r="D222" s="43" t="s">
        <v>370</v>
      </c>
      <c r="E222" s="43" t="s">
        <v>597</v>
      </c>
      <c r="G222"/>
      <c r="H222"/>
      <c r="I222"/>
      <c r="J222"/>
      <c r="K222"/>
      <c r="L222"/>
      <c r="M222"/>
    </row>
    <row r="223" spans="1:13" ht="14" customHeight="1">
      <c r="A223" s="42">
        <v>20</v>
      </c>
      <c r="B223" s="43" t="s">
        <v>834</v>
      </c>
      <c r="C223" s="43">
        <v>4</v>
      </c>
      <c r="D223" s="43" t="s">
        <v>370</v>
      </c>
      <c r="E223" s="43" t="s">
        <v>626</v>
      </c>
      <c r="G223"/>
      <c r="H223"/>
      <c r="I223"/>
      <c r="J223"/>
      <c r="K223"/>
      <c r="L223"/>
      <c r="M223"/>
    </row>
    <row r="224" spans="1:13" ht="14" customHeight="1">
      <c r="A224" s="42">
        <v>21</v>
      </c>
      <c r="B224" s="43" t="s">
        <v>832</v>
      </c>
      <c r="C224" s="43">
        <v>1</v>
      </c>
      <c r="D224" s="43" t="s">
        <v>369</v>
      </c>
      <c r="E224" s="43" t="s">
        <v>14</v>
      </c>
      <c r="G224"/>
      <c r="H224"/>
      <c r="I224"/>
      <c r="J224"/>
      <c r="K224"/>
      <c r="L224"/>
      <c r="M224"/>
    </row>
    <row r="225" spans="1:13" ht="14" customHeight="1">
      <c r="A225" s="42">
        <v>21</v>
      </c>
      <c r="B225" s="43" t="s">
        <v>832</v>
      </c>
      <c r="C225" s="43">
        <v>2</v>
      </c>
      <c r="D225" s="43" t="s">
        <v>369</v>
      </c>
      <c r="E225" s="43" t="s">
        <v>575</v>
      </c>
      <c r="G225"/>
      <c r="H225"/>
      <c r="I225"/>
      <c r="J225"/>
      <c r="K225"/>
      <c r="L225"/>
      <c r="M225"/>
    </row>
    <row r="226" spans="1:13" ht="14" customHeight="1">
      <c r="A226" s="42">
        <v>21</v>
      </c>
      <c r="B226" s="43" t="s">
        <v>832</v>
      </c>
      <c r="C226" s="43">
        <v>3</v>
      </c>
      <c r="D226" s="43" t="s">
        <v>370</v>
      </c>
      <c r="E226" s="43" t="s">
        <v>102</v>
      </c>
      <c r="G226"/>
      <c r="H226"/>
      <c r="I226"/>
      <c r="J226"/>
      <c r="K226"/>
      <c r="L226"/>
      <c r="M226"/>
    </row>
    <row r="227" spans="1:13" ht="14" customHeight="1">
      <c r="A227" s="42">
        <v>21</v>
      </c>
      <c r="B227" s="43" t="s">
        <v>832</v>
      </c>
      <c r="C227" s="43">
        <v>4</v>
      </c>
      <c r="D227" s="43" t="s">
        <v>370</v>
      </c>
      <c r="E227" s="43" t="s">
        <v>391</v>
      </c>
      <c r="G227"/>
      <c r="H227"/>
      <c r="I227"/>
      <c r="J227"/>
      <c r="K227"/>
      <c r="L227"/>
      <c r="M227"/>
    </row>
    <row r="228" spans="1:13" ht="14" customHeight="1">
      <c r="A228" s="42">
        <v>21</v>
      </c>
      <c r="B228" s="43" t="s">
        <v>833</v>
      </c>
      <c r="C228" s="43">
        <v>1</v>
      </c>
      <c r="D228" s="43" t="s">
        <v>369</v>
      </c>
      <c r="E228" s="43" t="s">
        <v>579</v>
      </c>
      <c r="G228"/>
      <c r="H228"/>
      <c r="I228"/>
      <c r="J228"/>
      <c r="K228"/>
      <c r="L228"/>
      <c r="M228"/>
    </row>
    <row r="229" spans="1:13" ht="14" customHeight="1">
      <c r="A229" s="42">
        <v>21</v>
      </c>
      <c r="B229" s="43" t="s">
        <v>833</v>
      </c>
      <c r="C229" s="43">
        <v>2</v>
      </c>
      <c r="D229" s="43" t="s">
        <v>370</v>
      </c>
      <c r="E229" s="43" t="s">
        <v>687</v>
      </c>
      <c r="G229"/>
      <c r="H229"/>
      <c r="I229"/>
      <c r="J229"/>
      <c r="K229"/>
      <c r="L229"/>
      <c r="M229"/>
    </row>
    <row r="230" spans="1:13" ht="14" customHeight="1">
      <c r="A230" s="42">
        <v>21</v>
      </c>
      <c r="B230" s="43" t="s">
        <v>833</v>
      </c>
      <c r="C230" s="43">
        <v>3</v>
      </c>
      <c r="D230" s="43" t="s">
        <v>370</v>
      </c>
      <c r="E230" s="43" t="s">
        <v>623</v>
      </c>
      <c r="G230"/>
      <c r="H230"/>
      <c r="I230"/>
      <c r="J230"/>
      <c r="K230"/>
      <c r="L230"/>
      <c r="M230"/>
    </row>
    <row r="231" spans="1:13" ht="14" customHeight="1">
      <c r="A231" s="42">
        <v>21</v>
      </c>
      <c r="B231" s="43" t="s">
        <v>834</v>
      </c>
      <c r="C231" s="43">
        <v>1</v>
      </c>
      <c r="D231" s="43" t="s">
        <v>369</v>
      </c>
      <c r="E231" s="43" t="s">
        <v>564</v>
      </c>
      <c r="G231"/>
      <c r="H231"/>
      <c r="I231"/>
      <c r="J231"/>
      <c r="K231"/>
      <c r="L231"/>
      <c r="M231"/>
    </row>
    <row r="232" spans="1:13" ht="14" customHeight="1">
      <c r="A232" s="42">
        <v>21</v>
      </c>
      <c r="B232" s="43" t="s">
        <v>834</v>
      </c>
      <c r="C232" s="43">
        <v>2</v>
      </c>
      <c r="D232" s="43" t="s">
        <v>369</v>
      </c>
      <c r="E232" s="43" t="s">
        <v>603</v>
      </c>
      <c r="G232"/>
      <c r="H232"/>
      <c r="I232"/>
      <c r="J232"/>
      <c r="K232"/>
      <c r="L232"/>
      <c r="M232"/>
    </row>
    <row r="233" spans="1:13" ht="14" customHeight="1">
      <c r="A233" s="42">
        <v>21</v>
      </c>
      <c r="B233" s="43" t="s">
        <v>834</v>
      </c>
      <c r="C233" s="43">
        <v>3</v>
      </c>
      <c r="D233" s="43" t="s">
        <v>370</v>
      </c>
      <c r="E233" s="43" t="s">
        <v>624</v>
      </c>
      <c r="G233"/>
      <c r="H233"/>
      <c r="I233"/>
      <c r="J233"/>
      <c r="K233"/>
      <c r="L233"/>
      <c r="M233"/>
    </row>
    <row r="234" spans="1:13" ht="14" customHeight="1">
      <c r="A234" s="42">
        <v>21</v>
      </c>
      <c r="B234" s="43" t="s">
        <v>834</v>
      </c>
      <c r="C234" s="43">
        <v>4</v>
      </c>
      <c r="D234" s="43" t="s">
        <v>370</v>
      </c>
      <c r="E234" s="43" t="s">
        <v>501</v>
      </c>
      <c r="G234"/>
      <c r="H234"/>
      <c r="I234"/>
      <c r="J234"/>
      <c r="K234"/>
      <c r="L234"/>
      <c r="M234"/>
    </row>
    <row r="235" spans="1:13" ht="14" customHeight="1">
      <c r="A235" s="42">
        <v>22</v>
      </c>
      <c r="B235" s="43" t="s">
        <v>832</v>
      </c>
      <c r="C235" s="43">
        <v>1</v>
      </c>
      <c r="D235" s="43" t="s">
        <v>370</v>
      </c>
      <c r="E235" s="43" t="s">
        <v>611</v>
      </c>
      <c r="G235"/>
      <c r="H235"/>
      <c r="I235"/>
      <c r="J235"/>
      <c r="K235"/>
      <c r="L235"/>
      <c r="M235"/>
    </row>
    <row r="236" spans="1:13" ht="14" customHeight="1">
      <c r="A236" s="42">
        <v>22</v>
      </c>
      <c r="B236" s="43" t="s">
        <v>832</v>
      </c>
      <c r="C236" s="43">
        <v>2</v>
      </c>
      <c r="D236" s="43" t="s">
        <v>370</v>
      </c>
      <c r="E236" s="43" t="s">
        <v>619</v>
      </c>
      <c r="G236"/>
      <c r="H236"/>
      <c r="I236"/>
      <c r="J236"/>
      <c r="K236"/>
      <c r="L236"/>
      <c r="M236"/>
    </row>
    <row r="237" spans="1:13" ht="14" customHeight="1">
      <c r="A237" s="42">
        <v>22</v>
      </c>
      <c r="B237" s="43" t="s">
        <v>832</v>
      </c>
      <c r="C237" s="43">
        <v>3</v>
      </c>
      <c r="D237" s="43" t="s">
        <v>370</v>
      </c>
      <c r="E237" s="43" t="s">
        <v>620</v>
      </c>
      <c r="G237"/>
      <c r="H237"/>
      <c r="I237"/>
      <c r="J237"/>
      <c r="K237"/>
      <c r="L237"/>
      <c r="M237"/>
    </row>
    <row r="238" spans="1:13">
      <c r="A238" s="42">
        <v>22</v>
      </c>
      <c r="B238" s="43" t="s">
        <v>833</v>
      </c>
      <c r="C238" s="43">
        <v>1</v>
      </c>
      <c r="D238" s="43" t="s">
        <v>369</v>
      </c>
      <c r="E238" s="43" t="s">
        <v>561</v>
      </c>
      <c r="G238"/>
      <c r="H238"/>
      <c r="I238"/>
      <c r="J238"/>
      <c r="K238"/>
      <c r="L238"/>
      <c r="M238"/>
    </row>
    <row r="239" spans="1:13">
      <c r="A239" s="42">
        <v>22</v>
      </c>
      <c r="B239" s="43" t="s">
        <v>833</v>
      </c>
      <c r="C239" s="43">
        <v>2</v>
      </c>
      <c r="D239" s="43" t="s">
        <v>369</v>
      </c>
      <c r="E239" s="43" t="s">
        <v>577</v>
      </c>
      <c r="G239"/>
      <c r="H239"/>
      <c r="I239"/>
      <c r="J239"/>
      <c r="K239"/>
      <c r="L239"/>
      <c r="M239"/>
    </row>
    <row r="240" spans="1:13">
      <c r="A240" s="42">
        <v>22</v>
      </c>
      <c r="B240" s="43" t="s">
        <v>833</v>
      </c>
      <c r="C240" s="43">
        <v>3</v>
      </c>
      <c r="D240" s="43" t="s">
        <v>369</v>
      </c>
      <c r="E240" s="43" t="s">
        <v>582</v>
      </c>
      <c r="G240"/>
      <c r="H240"/>
      <c r="I240"/>
      <c r="J240"/>
      <c r="K240"/>
      <c r="L240"/>
      <c r="M240"/>
    </row>
    <row r="241" spans="1:14">
      <c r="A241" s="42">
        <v>22</v>
      </c>
      <c r="B241" s="43" t="s">
        <v>833</v>
      </c>
      <c r="C241" s="43">
        <v>4</v>
      </c>
      <c r="D241" s="43" t="s">
        <v>370</v>
      </c>
      <c r="E241" s="43" t="s">
        <v>499</v>
      </c>
      <c r="G241"/>
      <c r="H241"/>
      <c r="I241"/>
      <c r="J241"/>
      <c r="K241"/>
      <c r="L241"/>
      <c r="M241"/>
    </row>
    <row r="242" spans="1:14">
      <c r="A242" s="42">
        <v>22</v>
      </c>
      <c r="B242" s="43" t="s">
        <v>834</v>
      </c>
      <c r="C242" s="43">
        <v>1</v>
      </c>
      <c r="D242" s="43" t="s">
        <v>369</v>
      </c>
      <c r="E242" s="43" t="s">
        <v>581</v>
      </c>
      <c r="G242"/>
      <c r="H242"/>
      <c r="I242"/>
      <c r="J242"/>
      <c r="K242"/>
      <c r="L242"/>
      <c r="M242"/>
    </row>
    <row r="243" spans="1:14">
      <c r="A243" s="42">
        <v>22</v>
      </c>
      <c r="B243" s="43" t="s">
        <v>834</v>
      </c>
      <c r="C243" s="43">
        <v>2</v>
      </c>
      <c r="D243" s="43" t="s">
        <v>369</v>
      </c>
      <c r="E243" s="43" t="s">
        <v>580</v>
      </c>
      <c r="G243"/>
      <c r="H243"/>
      <c r="I243"/>
      <c r="J243"/>
      <c r="K243"/>
      <c r="L243"/>
      <c r="M243"/>
    </row>
    <row r="244" spans="1:14">
      <c r="A244" s="42">
        <v>22</v>
      </c>
      <c r="B244" s="43" t="s">
        <v>834</v>
      </c>
      <c r="C244" s="43">
        <v>3</v>
      </c>
      <c r="D244" s="43" t="s">
        <v>370</v>
      </c>
      <c r="E244" s="43" t="s">
        <v>591</v>
      </c>
      <c r="G244"/>
      <c r="H244"/>
      <c r="I244"/>
      <c r="J244"/>
      <c r="K244"/>
      <c r="L244"/>
      <c r="M244"/>
    </row>
    <row r="245" spans="1:14">
      <c r="A245" s="42">
        <v>22</v>
      </c>
      <c r="B245" s="43" t="s">
        <v>834</v>
      </c>
      <c r="C245" s="43">
        <v>4</v>
      </c>
      <c r="D245" s="43" t="s">
        <v>370</v>
      </c>
      <c r="E245" s="43" t="s">
        <v>504</v>
      </c>
      <c r="G245"/>
      <c r="H245"/>
      <c r="I245"/>
      <c r="J245"/>
      <c r="K245"/>
      <c r="L245"/>
      <c r="M245"/>
    </row>
    <row r="246" spans="1:14">
      <c r="A246" s="42">
        <v>23</v>
      </c>
      <c r="B246" s="43" t="s">
        <v>832</v>
      </c>
      <c r="C246" s="43">
        <v>1</v>
      </c>
      <c r="D246" s="43" t="s">
        <v>831</v>
      </c>
      <c r="E246" s="43" t="s">
        <v>373</v>
      </c>
      <c r="G246"/>
      <c r="H246"/>
      <c r="I246"/>
      <c r="J246"/>
      <c r="K246"/>
      <c r="L246"/>
      <c r="M246"/>
    </row>
    <row r="247" spans="1:14">
      <c r="G247"/>
      <c r="H247"/>
      <c r="I247"/>
      <c r="J247"/>
      <c r="K247"/>
      <c r="L247"/>
      <c r="M247"/>
    </row>
    <row r="248" spans="1:14">
      <c r="G248"/>
      <c r="H248"/>
      <c r="I248"/>
      <c r="J248"/>
      <c r="K248"/>
      <c r="L248"/>
      <c r="M248"/>
    </row>
    <row r="249" spans="1:14" ht="15.5">
      <c r="B249" s="92" t="s">
        <v>1664</v>
      </c>
      <c r="C249" s="92"/>
      <c r="D249" s="92"/>
      <c r="E249" s="92"/>
      <c r="F249" s="92"/>
      <c r="G249" s="92"/>
      <c r="H249" s="93"/>
      <c r="I249" s="92"/>
      <c r="J249" s="92"/>
      <c r="K249" s="92"/>
      <c r="L249" s="92"/>
      <c r="M249" s="92"/>
      <c r="N249" s="92"/>
    </row>
    <row r="250" spans="1:14" ht="14.5">
      <c r="B250" s="90" t="s">
        <v>1261</v>
      </c>
      <c r="C250" s="94" t="s">
        <v>1665</v>
      </c>
      <c r="D250" s="94"/>
      <c r="E250" s="94"/>
      <c r="F250" s="94" t="s">
        <v>1263</v>
      </c>
      <c r="G250" s="94"/>
      <c r="H250"/>
      <c r="I250" s="88" t="s">
        <v>1261</v>
      </c>
      <c r="J250" s="95" t="s">
        <v>1677</v>
      </c>
      <c r="K250" s="95"/>
      <c r="L250" s="95"/>
      <c r="M250" s="95" t="s">
        <v>1263</v>
      </c>
      <c r="N250" s="95"/>
    </row>
    <row r="251" spans="1:14" ht="14.5">
      <c r="B251" s="89">
        <v>1</v>
      </c>
      <c r="C251" s="96" t="s">
        <v>1666</v>
      </c>
      <c r="D251" s="96"/>
      <c r="E251" s="96"/>
      <c r="F251" s="96" t="s">
        <v>1266</v>
      </c>
      <c r="G251" s="96"/>
      <c r="H251"/>
      <c r="I251" s="87">
        <v>12</v>
      </c>
      <c r="J251" s="97" t="s">
        <v>1678</v>
      </c>
      <c r="K251" s="97"/>
      <c r="L251" s="97"/>
      <c r="M251" s="97" t="s">
        <v>1266</v>
      </c>
      <c r="N251" s="97"/>
    </row>
    <row r="252" spans="1:14" ht="14.5">
      <c r="B252" s="89">
        <v>2</v>
      </c>
      <c r="C252" s="96" t="s">
        <v>1667</v>
      </c>
      <c r="D252" s="96"/>
      <c r="E252" s="96"/>
      <c r="F252" s="96" t="s">
        <v>1266</v>
      </c>
      <c r="G252" s="96"/>
      <c r="H252"/>
      <c r="I252" s="87">
        <v>13</v>
      </c>
      <c r="J252" s="97" t="s">
        <v>1679</v>
      </c>
      <c r="K252" s="97"/>
      <c r="L252" s="97"/>
      <c r="M252" s="97" t="s">
        <v>1266</v>
      </c>
      <c r="N252" s="97"/>
    </row>
    <row r="253" spans="1:14" ht="14.5">
      <c r="B253" s="89">
        <v>3</v>
      </c>
      <c r="C253" s="96" t="s">
        <v>1668</v>
      </c>
      <c r="D253" s="96"/>
      <c r="E253" s="96"/>
      <c r="F253" s="96" t="s">
        <v>1271</v>
      </c>
      <c r="G253" s="96"/>
      <c r="H253"/>
      <c r="I253" s="87">
        <v>14</v>
      </c>
      <c r="J253" s="97" t="s">
        <v>1680</v>
      </c>
      <c r="K253" s="97"/>
      <c r="L253" s="97"/>
      <c r="M253" s="97" t="s">
        <v>1266</v>
      </c>
      <c r="N253" s="97"/>
    </row>
    <row r="254" spans="1:14" ht="14.5">
      <c r="B254" s="89">
        <v>4</v>
      </c>
      <c r="C254" s="96" t="s">
        <v>1669</v>
      </c>
      <c r="D254" s="96"/>
      <c r="E254" s="96"/>
      <c r="F254" s="96" t="s">
        <v>1271</v>
      </c>
      <c r="G254" s="96"/>
      <c r="H254"/>
      <c r="I254" s="87">
        <v>15</v>
      </c>
      <c r="J254" s="97" t="s">
        <v>1681</v>
      </c>
      <c r="K254" s="97"/>
      <c r="L254" s="97"/>
      <c r="M254" s="97" t="s">
        <v>1271</v>
      </c>
      <c r="N254" s="97"/>
    </row>
    <row r="255" spans="1:14" ht="14.5">
      <c r="B255" s="89">
        <v>5</v>
      </c>
      <c r="C255" s="96" t="s">
        <v>1670</v>
      </c>
      <c r="D255" s="96"/>
      <c r="E255" s="96"/>
      <c r="F255" s="96" t="s">
        <v>1271</v>
      </c>
      <c r="G255" s="96"/>
      <c r="H255"/>
      <c r="I255" s="87">
        <v>16</v>
      </c>
      <c r="J255" s="97" t="s">
        <v>1682</v>
      </c>
      <c r="K255" s="97"/>
      <c r="L255" s="97"/>
      <c r="M255" s="97" t="s">
        <v>1271</v>
      </c>
      <c r="N255" s="97"/>
    </row>
    <row r="256" spans="1:14" ht="14.5">
      <c r="B256" s="89">
        <v>6</v>
      </c>
      <c r="C256" s="96" t="s">
        <v>1671</v>
      </c>
      <c r="D256" s="96"/>
      <c r="E256" s="96"/>
      <c r="F256" s="96" t="s">
        <v>1271</v>
      </c>
      <c r="G256" s="96"/>
      <c r="H256"/>
      <c r="I256" s="87">
        <v>17</v>
      </c>
      <c r="J256" s="97" t="s">
        <v>1683</v>
      </c>
      <c r="K256" s="97"/>
      <c r="L256" s="97"/>
      <c r="M256" s="97" t="s">
        <v>1271</v>
      </c>
      <c r="N256" s="97"/>
    </row>
    <row r="257" spans="2:14" ht="14.5">
      <c r="B257" s="89">
        <v>7</v>
      </c>
      <c r="C257" s="96" t="s">
        <v>1672</v>
      </c>
      <c r="D257" s="96"/>
      <c r="E257" s="96"/>
      <c r="F257" s="96" t="s">
        <v>1271</v>
      </c>
      <c r="G257" s="96"/>
      <c r="H257"/>
      <c r="I257" s="87">
        <v>18</v>
      </c>
      <c r="J257" s="97" t="s">
        <v>1684</v>
      </c>
      <c r="K257" s="97"/>
      <c r="L257" s="97"/>
      <c r="M257" s="97" t="s">
        <v>1271</v>
      </c>
      <c r="N257" s="97"/>
    </row>
    <row r="258" spans="2:14" ht="14.5">
      <c r="B258" s="89">
        <v>8</v>
      </c>
      <c r="C258" s="96" t="s">
        <v>1673</v>
      </c>
      <c r="D258" s="96"/>
      <c r="E258" s="96"/>
      <c r="F258" s="96" t="s">
        <v>1271</v>
      </c>
      <c r="G258" s="96"/>
      <c r="H258"/>
      <c r="I258" s="87">
        <v>19</v>
      </c>
      <c r="J258" s="97" t="s">
        <v>1685</v>
      </c>
      <c r="K258" s="97"/>
      <c r="L258" s="97"/>
      <c r="M258" s="97" t="s">
        <v>1271</v>
      </c>
      <c r="N258" s="97"/>
    </row>
    <row r="259" spans="2:14" ht="14.5">
      <c r="B259" s="89">
        <v>9</v>
      </c>
      <c r="C259" s="96" t="s">
        <v>1674</v>
      </c>
      <c r="D259" s="96"/>
      <c r="E259" s="96"/>
      <c r="F259" s="96" t="s">
        <v>1284</v>
      </c>
      <c r="G259" s="96"/>
      <c r="H259"/>
      <c r="I259" s="87">
        <v>20</v>
      </c>
      <c r="J259" s="97" t="s">
        <v>1686</v>
      </c>
      <c r="K259" s="97"/>
      <c r="L259" s="97"/>
      <c r="M259" s="97" t="s">
        <v>1271</v>
      </c>
      <c r="N259" s="97"/>
    </row>
    <row r="260" spans="2:14" ht="14.5">
      <c r="B260" s="89">
        <v>10</v>
      </c>
      <c r="C260" s="96" t="s">
        <v>1675</v>
      </c>
      <c r="D260" s="96"/>
      <c r="E260" s="96"/>
      <c r="F260" s="96" t="s">
        <v>1284</v>
      </c>
      <c r="G260" s="96"/>
      <c r="H260"/>
      <c r="I260" s="87">
        <v>21</v>
      </c>
      <c r="J260" s="97" t="s">
        <v>1687</v>
      </c>
      <c r="K260" s="97"/>
      <c r="L260" s="97"/>
      <c r="M260" s="97" t="s">
        <v>1284</v>
      </c>
      <c r="N260" s="97"/>
    </row>
    <row r="261" spans="2:14" ht="14.5">
      <c r="B261" s="89">
        <v>11</v>
      </c>
      <c r="C261" s="96" t="s">
        <v>1676</v>
      </c>
      <c r="D261" s="96"/>
      <c r="E261" s="96"/>
      <c r="F261" s="96" t="s">
        <v>1284</v>
      </c>
      <c r="G261" s="96"/>
      <c r="H261"/>
      <c r="I261" s="87">
        <v>22</v>
      </c>
      <c r="J261" s="97" t="s">
        <v>1688</v>
      </c>
      <c r="K261" s="97"/>
      <c r="L261" s="97"/>
      <c r="M261" s="97" t="s">
        <v>1284</v>
      </c>
      <c r="N261" s="97"/>
    </row>
    <row r="262" spans="2:14" ht="14.5">
      <c r="G262"/>
      <c r="H262"/>
      <c r="I262" s="87">
        <v>23</v>
      </c>
      <c r="J262" s="97" t="s">
        <v>1689</v>
      </c>
      <c r="K262" s="97"/>
      <c r="L262" s="97"/>
      <c r="M262" s="97" t="s">
        <v>1284</v>
      </c>
      <c r="N262" s="97"/>
    </row>
    <row r="263" spans="2:14">
      <c r="G263"/>
      <c r="H263"/>
      <c r="I263"/>
      <c r="J263"/>
      <c r="K263"/>
      <c r="L263"/>
      <c r="M263"/>
    </row>
    <row r="264" spans="2:14">
      <c r="G264"/>
      <c r="H264"/>
      <c r="I264"/>
      <c r="J264"/>
      <c r="K264"/>
      <c r="L264"/>
      <c r="M264"/>
    </row>
    <row r="265" spans="2:14">
      <c r="G265"/>
      <c r="H265"/>
      <c r="I265"/>
      <c r="J265"/>
      <c r="K265"/>
      <c r="L265"/>
      <c r="M265"/>
    </row>
    <row r="266" spans="2:14">
      <c r="G266"/>
      <c r="H266"/>
      <c r="I266"/>
      <c r="J266"/>
      <c r="K266"/>
      <c r="L266"/>
      <c r="M266"/>
    </row>
    <row r="267" spans="2:14">
      <c r="G267"/>
      <c r="H267"/>
      <c r="I267"/>
      <c r="J267"/>
      <c r="K267"/>
      <c r="L267"/>
      <c r="M267"/>
    </row>
    <row r="268" spans="2:14">
      <c r="G268"/>
      <c r="H268"/>
      <c r="I268"/>
      <c r="J268"/>
      <c r="K268"/>
      <c r="L268"/>
      <c r="M268"/>
    </row>
    <row r="269" spans="2:14">
      <c r="G269"/>
      <c r="H269"/>
      <c r="I269"/>
      <c r="J269"/>
      <c r="K269"/>
      <c r="L269"/>
      <c r="M269"/>
    </row>
    <row r="270" spans="2:14">
      <c r="G270"/>
      <c r="H270"/>
      <c r="I270"/>
      <c r="J270"/>
      <c r="K270"/>
      <c r="L270"/>
      <c r="M270"/>
    </row>
    <row r="271" spans="2:14">
      <c r="G271"/>
      <c r="H271"/>
      <c r="I271"/>
      <c r="J271"/>
      <c r="K271"/>
      <c r="L271"/>
      <c r="M271"/>
    </row>
    <row r="272" spans="2:14">
      <c r="G272"/>
      <c r="H272"/>
      <c r="I272"/>
      <c r="J272"/>
      <c r="K272"/>
      <c r="L272"/>
      <c r="M272"/>
    </row>
    <row r="273" spans="7:13">
      <c r="G273"/>
      <c r="H273"/>
      <c r="I273"/>
      <c r="J273"/>
      <c r="K273"/>
      <c r="L273"/>
      <c r="M273"/>
    </row>
    <row r="274" spans="7:13">
      <c r="G274"/>
      <c r="H274"/>
      <c r="I274"/>
      <c r="J274"/>
      <c r="K274"/>
      <c r="L274"/>
      <c r="M274"/>
    </row>
    <row r="275" spans="7:13">
      <c r="G275"/>
      <c r="H275"/>
      <c r="I275"/>
      <c r="J275"/>
      <c r="K275"/>
      <c r="L275"/>
      <c r="M275"/>
    </row>
    <row r="276" spans="7:13">
      <c r="G276"/>
      <c r="H276"/>
      <c r="I276"/>
      <c r="J276"/>
      <c r="K276"/>
      <c r="L276"/>
      <c r="M276"/>
    </row>
    <row r="277" spans="7:13">
      <c r="G277"/>
      <c r="H277"/>
      <c r="I277"/>
      <c r="J277"/>
      <c r="K277"/>
      <c r="L277"/>
      <c r="M277"/>
    </row>
    <row r="278" spans="7:13">
      <c r="G278"/>
      <c r="H278"/>
      <c r="I278"/>
      <c r="J278"/>
      <c r="K278"/>
      <c r="L278"/>
      <c r="M278"/>
    </row>
    <row r="279" spans="7:13">
      <c r="G279"/>
      <c r="H279"/>
      <c r="I279"/>
      <c r="J279"/>
      <c r="K279"/>
      <c r="L279"/>
      <c r="M279"/>
    </row>
    <row r="280" spans="7:13">
      <c r="G280"/>
      <c r="H280"/>
      <c r="I280"/>
      <c r="J280"/>
      <c r="K280"/>
      <c r="L280"/>
      <c r="M280"/>
    </row>
    <row r="281" spans="7:13">
      <c r="G281"/>
      <c r="H281"/>
      <c r="I281"/>
      <c r="J281"/>
      <c r="K281"/>
      <c r="L281"/>
      <c r="M281"/>
    </row>
    <row r="282" spans="7:13">
      <c r="G282"/>
      <c r="H282"/>
      <c r="I282"/>
      <c r="J282"/>
      <c r="K282"/>
      <c r="L282"/>
      <c r="M282"/>
    </row>
    <row r="283" spans="7:13">
      <c r="G283"/>
      <c r="H283"/>
      <c r="I283"/>
      <c r="J283"/>
      <c r="K283"/>
      <c r="L283"/>
      <c r="M283"/>
    </row>
    <row r="284" spans="7:13">
      <c r="G284"/>
      <c r="H284"/>
      <c r="I284"/>
      <c r="J284"/>
      <c r="K284"/>
      <c r="L284"/>
      <c r="M284"/>
    </row>
    <row r="285" spans="7:13">
      <c r="G285"/>
      <c r="H285"/>
      <c r="I285"/>
      <c r="J285"/>
      <c r="K285"/>
      <c r="L285"/>
      <c r="M285"/>
    </row>
    <row r="286" spans="7:13">
      <c r="G286"/>
      <c r="H286"/>
      <c r="I286"/>
      <c r="J286"/>
      <c r="K286"/>
      <c r="L286"/>
      <c r="M286"/>
    </row>
    <row r="287" spans="7:13">
      <c r="G287"/>
      <c r="H287"/>
      <c r="I287"/>
      <c r="J287"/>
      <c r="K287"/>
      <c r="L287"/>
      <c r="M287"/>
    </row>
    <row r="288" spans="7:13">
      <c r="G288"/>
      <c r="H288"/>
      <c r="I288"/>
      <c r="J288"/>
      <c r="K288"/>
      <c r="L288"/>
      <c r="M288"/>
    </row>
    <row r="289" spans="7:13">
      <c r="G289"/>
      <c r="H289"/>
      <c r="I289"/>
      <c r="J289"/>
      <c r="K289"/>
      <c r="L289"/>
      <c r="M289"/>
    </row>
    <row r="290" spans="7:13">
      <c r="G290"/>
      <c r="H290"/>
      <c r="I290"/>
      <c r="J290"/>
      <c r="K290"/>
      <c r="L290"/>
      <c r="M290"/>
    </row>
    <row r="291" spans="7:13">
      <c r="G291"/>
      <c r="H291"/>
      <c r="I291"/>
      <c r="J291"/>
      <c r="K291"/>
      <c r="L291"/>
      <c r="M291"/>
    </row>
    <row r="292" spans="7:13">
      <c r="G292"/>
      <c r="H292"/>
      <c r="I292"/>
      <c r="J292"/>
      <c r="K292"/>
      <c r="L292"/>
      <c r="M292"/>
    </row>
    <row r="293" spans="7:13">
      <c r="G293"/>
      <c r="H293"/>
      <c r="I293"/>
      <c r="J293"/>
      <c r="K293"/>
      <c r="L293"/>
      <c r="M293"/>
    </row>
    <row r="294" spans="7:13">
      <c r="G294"/>
      <c r="H294"/>
      <c r="I294"/>
      <c r="J294"/>
      <c r="K294"/>
      <c r="L294"/>
      <c r="M294"/>
    </row>
    <row r="295" spans="7:13">
      <c r="G295"/>
      <c r="H295"/>
      <c r="I295"/>
      <c r="J295"/>
      <c r="K295"/>
      <c r="L295"/>
      <c r="M295"/>
    </row>
    <row r="296" spans="7:13">
      <c r="G296"/>
      <c r="H296"/>
      <c r="I296"/>
      <c r="J296"/>
      <c r="K296"/>
      <c r="L296"/>
      <c r="M296"/>
    </row>
    <row r="297" spans="7:13">
      <c r="G297"/>
      <c r="H297"/>
      <c r="I297"/>
      <c r="J297"/>
      <c r="K297"/>
      <c r="L297"/>
      <c r="M297"/>
    </row>
    <row r="298" spans="7:13">
      <c r="G298"/>
      <c r="H298"/>
      <c r="I298"/>
      <c r="J298"/>
      <c r="K298"/>
      <c r="L298"/>
      <c r="M298"/>
    </row>
    <row r="299" spans="7:13">
      <c r="G299"/>
      <c r="H299"/>
      <c r="I299"/>
      <c r="J299"/>
      <c r="K299"/>
      <c r="L299"/>
      <c r="M299"/>
    </row>
    <row r="300" spans="7:13">
      <c r="G300"/>
      <c r="H300"/>
      <c r="I300"/>
      <c r="J300"/>
      <c r="K300"/>
      <c r="L300"/>
      <c r="M300"/>
    </row>
    <row r="301" spans="7:13">
      <c r="G301"/>
      <c r="H301"/>
      <c r="I301"/>
      <c r="J301"/>
      <c r="K301"/>
      <c r="L301"/>
      <c r="M301"/>
    </row>
    <row r="302" spans="7:13">
      <c r="G302"/>
      <c r="H302"/>
      <c r="I302"/>
      <c r="J302"/>
      <c r="K302"/>
      <c r="L302"/>
      <c r="M302"/>
    </row>
    <row r="303" spans="7:13">
      <c r="G303"/>
      <c r="H303"/>
      <c r="I303"/>
      <c r="J303"/>
      <c r="K303"/>
      <c r="L303"/>
      <c r="M303"/>
    </row>
    <row r="304" spans="7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52">
    <mergeCell ref="M260:N260"/>
    <mergeCell ref="J261:L261"/>
    <mergeCell ref="M261:N261"/>
    <mergeCell ref="J262:L262"/>
    <mergeCell ref="M262:N262"/>
    <mergeCell ref="M257:N257"/>
    <mergeCell ref="J258:L258"/>
    <mergeCell ref="M258:N258"/>
    <mergeCell ref="J259:L259"/>
    <mergeCell ref="M259:N259"/>
    <mergeCell ref="M254:N254"/>
    <mergeCell ref="J255:L255"/>
    <mergeCell ref="M255:N255"/>
    <mergeCell ref="J256:L256"/>
    <mergeCell ref="M256:N256"/>
    <mergeCell ref="M251:N251"/>
    <mergeCell ref="J252:L252"/>
    <mergeCell ref="M252:N252"/>
    <mergeCell ref="J253:L253"/>
    <mergeCell ref="M253:N253"/>
    <mergeCell ref="C260:E260"/>
    <mergeCell ref="F260:G260"/>
    <mergeCell ref="C261:E261"/>
    <mergeCell ref="F261:G261"/>
    <mergeCell ref="J250:L250"/>
    <mergeCell ref="J251:L251"/>
    <mergeCell ref="J254:L254"/>
    <mergeCell ref="J257:L257"/>
    <mergeCell ref="J260:L260"/>
    <mergeCell ref="C257:E257"/>
    <mergeCell ref="F257:G257"/>
    <mergeCell ref="C258:E258"/>
    <mergeCell ref="F258:G258"/>
    <mergeCell ref="C259:E259"/>
    <mergeCell ref="F259:G259"/>
    <mergeCell ref="C254:E254"/>
    <mergeCell ref="F254:G254"/>
    <mergeCell ref="C255:E255"/>
    <mergeCell ref="F255:G255"/>
    <mergeCell ref="C256:E256"/>
    <mergeCell ref="F256:G256"/>
    <mergeCell ref="C251:E251"/>
    <mergeCell ref="F251:G251"/>
    <mergeCell ref="C252:E252"/>
    <mergeCell ref="F252:G252"/>
    <mergeCell ref="C253:E253"/>
    <mergeCell ref="F253:G253"/>
    <mergeCell ref="A1:E1"/>
    <mergeCell ref="B249:N249"/>
    <mergeCell ref="C250:E250"/>
    <mergeCell ref="F250:G250"/>
    <mergeCell ref="M250:N25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A9E3-98E8-4C98-88FA-E92329C37DB5}">
  <dimension ref="A1:Z2000"/>
  <sheetViews>
    <sheetView rightToLeft="1" workbookViewId="0">
      <pane ySplit="3" topLeftCell="A220" activePane="bottomLeft" state="frozen"/>
      <selection pane="bottomLeft" activeCell="M262" sqref="I262:N268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540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370</v>
      </c>
      <c r="E4" s="43" t="s">
        <v>63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371</v>
      </c>
      <c r="E5" s="43" t="s">
        <v>124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372</v>
      </c>
      <c r="E6" s="43" t="s">
        <v>177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372</v>
      </c>
      <c r="E7" s="43" t="s">
        <v>172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1</v>
      </c>
      <c r="D8" s="43" t="s">
        <v>369</v>
      </c>
      <c r="E8" s="43" t="s">
        <v>7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2</v>
      </c>
      <c r="D9" s="43" t="s">
        <v>369</v>
      </c>
      <c r="E9" s="43" t="s">
        <v>19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833</v>
      </c>
      <c r="C10" s="43">
        <v>3</v>
      </c>
      <c r="D10" s="43" t="s">
        <v>370</v>
      </c>
      <c r="E10" s="43" t="s">
        <v>53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833</v>
      </c>
      <c r="C11" s="43">
        <v>4</v>
      </c>
      <c r="D11" s="43" t="s">
        <v>370</v>
      </c>
      <c r="E11" s="43" t="s">
        <v>46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834</v>
      </c>
      <c r="C12" s="43">
        <v>1</v>
      </c>
      <c r="D12" s="43" t="s">
        <v>369</v>
      </c>
      <c r="E12" s="43" t="s">
        <v>15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834</v>
      </c>
      <c r="C13" s="43">
        <v>2</v>
      </c>
      <c r="D13" s="43" t="s">
        <v>371</v>
      </c>
      <c r="E13" s="43" t="s">
        <v>120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834</v>
      </c>
      <c r="C14" s="43">
        <v>3</v>
      </c>
      <c r="D14" s="43" t="s">
        <v>371</v>
      </c>
      <c r="E14" s="43" t="s">
        <v>109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834</v>
      </c>
      <c r="C15" s="43">
        <v>4</v>
      </c>
      <c r="D15" s="43" t="s">
        <v>372</v>
      </c>
      <c r="E15" s="43" t="s">
        <v>188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832</v>
      </c>
      <c r="C16" s="43">
        <v>1</v>
      </c>
      <c r="D16" s="43" t="s">
        <v>369</v>
      </c>
      <c r="E16" s="43" t="s">
        <v>20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832</v>
      </c>
      <c r="C17" s="43">
        <v>2</v>
      </c>
      <c r="D17" s="43" t="s">
        <v>369</v>
      </c>
      <c r="E17" s="43" t="s">
        <v>17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832</v>
      </c>
      <c r="C18" s="43">
        <v>3</v>
      </c>
      <c r="D18" s="43" t="s">
        <v>369</v>
      </c>
      <c r="E18" s="43" t="s">
        <v>388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832</v>
      </c>
      <c r="C19" s="43">
        <v>4</v>
      </c>
      <c r="D19" s="43" t="s">
        <v>370</v>
      </c>
      <c r="E19" s="43" t="s">
        <v>41</v>
      </c>
      <c r="G19"/>
      <c r="H19"/>
      <c r="I19"/>
      <c r="J19"/>
      <c r="K19"/>
      <c r="L19"/>
      <c r="M19"/>
    </row>
    <row r="20" spans="1:13" ht="14" customHeight="1">
      <c r="A20" s="42">
        <v>2</v>
      </c>
      <c r="B20" s="43" t="s">
        <v>833</v>
      </c>
      <c r="C20" s="43">
        <v>1</v>
      </c>
      <c r="D20" s="43" t="s">
        <v>371</v>
      </c>
      <c r="E20" s="43" t="s">
        <v>118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833</v>
      </c>
      <c r="C21" s="43">
        <v>2</v>
      </c>
      <c r="D21" s="43" t="s">
        <v>371</v>
      </c>
      <c r="E21" s="43" t="s">
        <v>103</v>
      </c>
      <c r="G21"/>
      <c r="H21"/>
      <c r="I21"/>
      <c r="J21"/>
      <c r="K21"/>
      <c r="L21"/>
      <c r="M21"/>
    </row>
    <row r="22" spans="1:13" ht="14" customHeight="1">
      <c r="A22" s="42">
        <v>2</v>
      </c>
      <c r="B22" s="43" t="s">
        <v>833</v>
      </c>
      <c r="C22" s="43">
        <v>3</v>
      </c>
      <c r="D22" s="43" t="s">
        <v>372</v>
      </c>
      <c r="E22" s="43" t="s">
        <v>169</v>
      </c>
      <c r="G22"/>
      <c r="H22"/>
      <c r="I22"/>
      <c r="J22"/>
      <c r="K22"/>
      <c r="L22"/>
      <c r="M22"/>
    </row>
    <row r="23" spans="1:13" ht="14" customHeight="1">
      <c r="A23" s="42">
        <v>2</v>
      </c>
      <c r="B23" s="43" t="s">
        <v>833</v>
      </c>
      <c r="C23" s="43">
        <v>4</v>
      </c>
      <c r="D23" s="43" t="s">
        <v>372</v>
      </c>
      <c r="E23" s="43" t="s">
        <v>165</v>
      </c>
      <c r="G23"/>
      <c r="H23"/>
      <c r="I23"/>
      <c r="J23"/>
      <c r="K23"/>
      <c r="L23"/>
      <c r="M23"/>
    </row>
    <row r="24" spans="1:13" ht="14" customHeight="1">
      <c r="A24" s="42">
        <v>2</v>
      </c>
      <c r="B24" s="43" t="s">
        <v>834</v>
      </c>
      <c r="C24" s="43">
        <v>1</v>
      </c>
      <c r="D24" s="43" t="s">
        <v>370</v>
      </c>
      <c r="E24" s="43" t="s">
        <v>60</v>
      </c>
      <c r="G24"/>
      <c r="H24"/>
      <c r="I24"/>
      <c r="J24"/>
      <c r="K24"/>
      <c r="L24"/>
      <c r="M24"/>
    </row>
    <row r="25" spans="1:13" ht="14" customHeight="1">
      <c r="A25" s="42">
        <v>2</v>
      </c>
      <c r="B25" s="43" t="s">
        <v>834</v>
      </c>
      <c r="C25" s="43">
        <v>2</v>
      </c>
      <c r="D25" s="43" t="s">
        <v>370</v>
      </c>
      <c r="E25" s="43" t="s">
        <v>409</v>
      </c>
      <c r="G25"/>
      <c r="H25"/>
      <c r="I25"/>
      <c r="J25"/>
      <c r="K25"/>
      <c r="L25"/>
      <c r="M25"/>
    </row>
    <row r="26" spans="1:13" ht="14" customHeight="1">
      <c r="A26" s="42">
        <v>2</v>
      </c>
      <c r="B26" s="43" t="s">
        <v>834</v>
      </c>
      <c r="C26" s="43">
        <v>3</v>
      </c>
      <c r="D26" s="43" t="s">
        <v>371</v>
      </c>
      <c r="E26" s="43" t="s">
        <v>492</v>
      </c>
      <c r="G26"/>
      <c r="H26"/>
      <c r="I26"/>
      <c r="J26"/>
      <c r="K26"/>
      <c r="L26"/>
      <c r="M26"/>
    </row>
    <row r="27" spans="1:13" ht="14" customHeight="1">
      <c r="A27" s="42">
        <v>2</v>
      </c>
      <c r="B27" s="43" t="s">
        <v>834</v>
      </c>
      <c r="C27" s="43">
        <v>4</v>
      </c>
      <c r="D27" s="43" t="s">
        <v>372</v>
      </c>
      <c r="E27" s="43" t="s">
        <v>621</v>
      </c>
      <c r="G27"/>
      <c r="H27"/>
      <c r="I27"/>
      <c r="J27"/>
      <c r="K27"/>
      <c r="L27"/>
      <c r="M27"/>
    </row>
    <row r="28" spans="1:13" ht="14" customHeight="1">
      <c r="A28" s="42">
        <v>3</v>
      </c>
      <c r="B28" s="43" t="s">
        <v>832</v>
      </c>
      <c r="C28" s="43">
        <v>1</v>
      </c>
      <c r="D28" s="43" t="s">
        <v>370</v>
      </c>
      <c r="E28" s="43" t="s">
        <v>49</v>
      </c>
      <c r="G28"/>
      <c r="H28"/>
      <c r="I28"/>
      <c r="J28"/>
      <c r="K28"/>
      <c r="L28"/>
      <c r="M28"/>
    </row>
    <row r="29" spans="1:13" ht="14" customHeight="1">
      <c r="A29" s="42">
        <v>3</v>
      </c>
      <c r="B29" s="43" t="s">
        <v>832</v>
      </c>
      <c r="C29" s="43">
        <v>2</v>
      </c>
      <c r="D29" s="43" t="s">
        <v>371</v>
      </c>
      <c r="E29" s="43" t="s">
        <v>110</v>
      </c>
      <c r="G29"/>
      <c r="H29"/>
      <c r="I29"/>
      <c r="J29"/>
      <c r="K29"/>
      <c r="L29"/>
      <c r="M29"/>
    </row>
    <row r="30" spans="1:13" ht="14" customHeight="1">
      <c r="A30" s="42">
        <v>3</v>
      </c>
      <c r="B30" s="43" t="s">
        <v>832</v>
      </c>
      <c r="C30" s="43">
        <v>3</v>
      </c>
      <c r="D30" s="43" t="s">
        <v>371</v>
      </c>
      <c r="E30" s="43" t="s">
        <v>411</v>
      </c>
      <c r="G30"/>
      <c r="H30"/>
      <c r="I30"/>
      <c r="J30"/>
      <c r="K30"/>
      <c r="L30"/>
      <c r="M30"/>
    </row>
    <row r="31" spans="1:13" ht="14" customHeight="1">
      <c r="A31" s="42">
        <v>3</v>
      </c>
      <c r="B31" s="43" t="s">
        <v>832</v>
      </c>
      <c r="C31" s="43">
        <v>4</v>
      </c>
      <c r="D31" s="43" t="s">
        <v>372</v>
      </c>
      <c r="E31" s="43" t="s">
        <v>173</v>
      </c>
      <c r="G31"/>
      <c r="H31"/>
      <c r="I31"/>
      <c r="J31"/>
      <c r="K31"/>
      <c r="L31"/>
      <c r="M31"/>
    </row>
    <row r="32" spans="1:13" ht="14" customHeight="1">
      <c r="A32" s="42">
        <v>3</v>
      </c>
      <c r="B32" s="43" t="s">
        <v>833</v>
      </c>
      <c r="C32" s="43">
        <v>1</v>
      </c>
      <c r="D32" s="43" t="s">
        <v>369</v>
      </c>
      <c r="E32" s="43" t="s">
        <v>399</v>
      </c>
      <c r="G32"/>
      <c r="H32"/>
      <c r="I32"/>
      <c r="J32"/>
      <c r="K32"/>
      <c r="L32"/>
      <c r="M32"/>
    </row>
    <row r="33" spans="1:13" ht="14" customHeight="1">
      <c r="A33" s="42">
        <v>3</v>
      </c>
      <c r="B33" s="43" t="s">
        <v>833</v>
      </c>
      <c r="C33" s="43">
        <v>2</v>
      </c>
      <c r="D33" s="43" t="s">
        <v>370</v>
      </c>
      <c r="E33" s="43" t="s">
        <v>426</v>
      </c>
      <c r="G33"/>
      <c r="H33"/>
      <c r="I33"/>
      <c r="J33"/>
      <c r="K33"/>
      <c r="L33"/>
      <c r="M33"/>
    </row>
    <row r="34" spans="1:13" ht="14" customHeight="1">
      <c r="A34" s="42">
        <v>3</v>
      </c>
      <c r="B34" s="43" t="s">
        <v>833</v>
      </c>
      <c r="C34" s="43">
        <v>3</v>
      </c>
      <c r="D34" s="43" t="s">
        <v>370</v>
      </c>
      <c r="E34" s="43" t="s">
        <v>427</v>
      </c>
      <c r="G34"/>
      <c r="H34"/>
      <c r="I34"/>
      <c r="J34"/>
      <c r="K34"/>
      <c r="L34"/>
      <c r="M34"/>
    </row>
    <row r="35" spans="1:13" ht="14" customHeight="1">
      <c r="A35" s="42">
        <v>3</v>
      </c>
      <c r="B35" s="43" t="s">
        <v>833</v>
      </c>
      <c r="C35" s="43">
        <v>4</v>
      </c>
      <c r="D35" s="43" t="s">
        <v>372</v>
      </c>
      <c r="E35" s="43" t="s">
        <v>457</v>
      </c>
      <c r="G35"/>
      <c r="H35"/>
      <c r="I35"/>
      <c r="J35"/>
      <c r="K35"/>
      <c r="L35"/>
      <c r="M35"/>
    </row>
    <row r="36" spans="1:13" ht="14" customHeight="1">
      <c r="A36" s="42">
        <v>3</v>
      </c>
      <c r="B36" s="43" t="s">
        <v>834</v>
      </c>
      <c r="C36" s="43">
        <v>1</v>
      </c>
      <c r="D36" s="43" t="s">
        <v>369</v>
      </c>
      <c r="E36" s="43" t="s">
        <v>18</v>
      </c>
      <c r="G36"/>
      <c r="H36"/>
      <c r="I36"/>
      <c r="J36"/>
      <c r="K36"/>
      <c r="L36"/>
      <c r="M36"/>
    </row>
    <row r="37" spans="1:13" ht="14" customHeight="1">
      <c r="A37" s="42">
        <v>3</v>
      </c>
      <c r="B37" s="43" t="s">
        <v>834</v>
      </c>
      <c r="C37" s="43">
        <v>2</v>
      </c>
      <c r="D37" s="43" t="s">
        <v>369</v>
      </c>
      <c r="E37" s="43" t="s">
        <v>398</v>
      </c>
      <c r="G37"/>
      <c r="H37"/>
      <c r="I37"/>
      <c r="J37"/>
      <c r="K37"/>
      <c r="L37"/>
      <c r="M37"/>
    </row>
    <row r="38" spans="1:13" ht="14" customHeight="1">
      <c r="A38" s="42">
        <v>3</v>
      </c>
      <c r="B38" s="43" t="s">
        <v>834</v>
      </c>
      <c r="C38" s="43">
        <v>3</v>
      </c>
      <c r="D38" s="43" t="s">
        <v>371</v>
      </c>
      <c r="E38" s="43" t="s">
        <v>495</v>
      </c>
      <c r="G38"/>
      <c r="H38"/>
      <c r="I38"/>
      <c r="J38"/>
      <c r="K38"/>
      <c r="L38"/>
      <c r="M38"/>
    </row>
    <row r="39" spans="1:13" ht="14" customHeight="1">
      <c r="A39" s="42">
        <v>3</v>
      </c>
      <c r="B39" s="43" t="s">
        <v>834</v>
      </c>
      <c r="C39" s="43">
        <v>4</v>
      </c>
      <c r="D39" s="43" t="s">
        <v>372</v>
      </c>
      <c r="E39" s="43" t="s">
        <v>154</v>
      </c>
      <c r="G39"/>
      <c r="H39"/>
      <c r="I39"/>
      <c r="J39"/>
      <c r="K39"/>
      <c r="L39"/>
      <c r="M39"/>
    </row>
    <row r="40" spans="1:13" ht="14" customHeight="1">
      <c r="A40" s="42">
        <v>4</v>
      </c>
      <c r="B40" s="43" t="s">
        <v>832</v>
      </c>
      <c r="C40" s="43">
        <v>1</v>
      </c>
      <c r="D40" s="43" t="s">
        <v>369</v>
      </c>
      <c r="E40" s="43" t="s">
        <v>16</v>
      </c>
      <c r="G40"/>
      <c r="H40"/>
      <c r="I40"/>
      <c r="J40"/>
      <c r="K40"/>
      <c r="L40"/>
      <c r="M40"/>
    </row>
    <row r="41" spans="1:13" ht="14" customHeight="1">
      <c r="A41" s="42">
        <v>4</v>
      </c>
      <c r="B41" s="43" t="s">
        <v>832</v>
      </c>
      <c r="C41" s="43">
        <v>2</v>
      </c>
      <c r="D41" s="43" t="s">
        <v>370</v>
      </c>
      <c r="E41" s="43" t="s">
        <v>72</v>
      </c>
      <c r="G41"/>
      <c r="H41"/>
      <c r="I41"/>
      <c r="J41"/>
      <c r="K41"/>
      <c r="L41"/>
      <c r="M41"/>
    </row>
    <row r="42" spans="1:13" ht="14" customHeight="1">
      <c r="A42" s="42">
        <v>4</v>
      </c>
      <c r="B42" s="43" t="s">
        <v>832</v>
      </c>
      <c r="C42" s="43">
        <v>3</v>
      </c>
      <c r="D42" s="43" t="s">
        <v>372</v>
      </c>
      <c r="E42" s="43" t="s">
        <v>170</v>
      </c>
      <c r="G42"/>
      <c r="H42"/>
      <c r="I42"/>
      <c r="J42"/>
      <c r="K42"/>
      <c r="L42"/>
      <c r="M42"/>
    </row>
    <row r="43" spans="1:13" ht="14" customHeight="1">
      <c r="A43" s="42">
        <v>4</v>
      </c>
      <c r="B43" s="43" t="s">
        <v>832</v>
      </c>
      <c r="C43" s="43">
        <v>4</v>
      </c>
      <c r="D43" s="43" t="s">
        <v>372</v>
      </c>
      <c r="E43" s="43" t="s">
        <v>466</v>
      </c>
      <c r="G43"/>
      <c r="H43"/>
      <c r="I43"/>
      <c r="J43"/>
      <c r="K43"/>
      <c r="L43"/>
      <c r="M43"/>
    </row>
    <row r="44" spans="1:13" ht="14" customHeight="1">
      <c r="A44" s="42">
        <v>4</v>
      </c>
      <c r="B44" s="43" t="s">
        <v>833</v>
      </c>
      <c r="C44" s="43">
        <v>1</v>
      </c>
      <c r="D44" s="43" t="s">
        <v>369</v>
      </c>
      <c r="E44" s="43" t="s">
        <v>8</v>
      </c>
      <c r="G44"/>
      <c r="H44"/>
      <c r="I44"/>
      <c r="J44"/>
      <c r="K44"/>
      <c r="L44"/>
      <c r="M44"/>
    </row>
    <row r="45" spans="1:13" ht="14" customHeight="1">
      <c r="A45" s="42">
        <v>4</v>
      </c>
      <c r="B45" s="43" t="s">
        <v>833</v>
      </c>
      <c r="C45" s="43">
        <v>2</v>
      </c>
      <c r="D45" s="43" t="s">
        <v>371</v>
      </c>
      <c r="E45" s="43" t="s">
        <v>102</v>
      </c>
      <c r="G45"/>
      <c r="H45"/>
      <c r="I45"/>
      <c r="J45"/>
      <c r="K45"/>
      <c r="L45"/>
      <c r="M45"/>
    </row>
    <row r="46" spans="1:13" ht="14" customHeight="1">
      <c r="A46" s="42">
        <v>4</v>
      </c>
      <c r="B46" s="43" t="s">
        <v>833</v>
      </c>
      <c r="C46" s="43">
        <v>3</v>
      </c>
      <c r="D46" s="43" t="s">
        <v>371</v>
      </c>
      <c r="E46" s="43" t="s">
        <v>374</v>
      </c>
      <c r="G46"/>
      <c r="H46"/>
      <c r="I46"/>
      <c r="J46"/>
      <c r="K46"/>
      <c r="L46"/>
      <c r="M46"/>
    </row>
    <row r="47" spans="1:13" ht="14" customHeight="1">
      <c r="A47" s="42">
        <v>4</v>
      </c>
      <c r="B47" s="43" t="s">
        <v>833</v>
      </c>
      <c r="C47" s="43">
        <v>4</v>
      </c>
      <c r="D47" s="43" t="s">
        <v>371</v>
      </c>
      <c r="E47" s="43" t="s">
        <v>127</v>
      </c>
      <c r="G47"/>
      <c r="H47"/>
      <c r="I47"/>
      <c r="J47"/>
      <c r="K47"/>
      <c r="L47"/>
      <c r="M47"/>
    </row>
    <row r="48" spans="1:13" ht="14" customHeight="1">
      <c r="A48" s="42">
        <v>4</v>
      </c>
      <c r="B48" s="43" t="s">
        <v>834</v>
      </c>
      <c r="C48" s="43">
        <v>1</v>
      </c>
      <c r="D48" s="43" t="s">
        <v>369</v>
      </c>
      <c r="E48" s="43" t="s">
        <v>408</v>
      </c>
      <c r="G48"/>
      <c r="H48"/>
      <c r="I48"/>
      <c r="J48"/>
      <c r="K48"/>
      <c r="L48"/>
      <c r="M48"/>
    </row>
    <row r="49" spans="1:13" ht="14" customHeight="1">
      <c r="A49" s="42">
        <v>4</v>
      </c>
      <c r="B49" s="43" t="s">
        <v>834</v>
      </c>
      <c r="C49" s="43">
        <v>2</v>
      </c>
      <c r="D49" s="43" t="s">
        <v>370</v>
      </c>
      <c r="E49" s="43" t="s">
        <v>42</v>
      </c>
      <c r="G49"/>
      <c r="H49"/>
      <c r="I49"/>
      <c r="J49"/>
      <c r="K49"/>
      <c r="L49"/>
      <c r="M49"/>
    </row>
    <row r="50" spans="1:13" ht="14" customHeight="1">
      <c r="A50" s="42">
        <v>4</v>
      </c>
      <c r="B50" s="43" t="s">
        <v>834</v>
      </c>
      <c r="C50" s="43">
        <v>3</v>
      </c>
      <c r="D50" s="43" t="s">
        <v>370</v>
      </c>
      <c r="E50" s="43" t="s">
        <v>432</v>
      </c>
      <c r="G50"/>
      <c r="H50"/>
      <c r="I50"/>
      <c r="J50"/>
      <c r="K50"/>
      <c r="L50"/>
      <c r="M50"/>
    </row>
    <row r="51" spans="1:13" ht="14" customHeight="1">
      <c r="A51" s="42">
        <v>4</v>
      </c>
      <c r="B51" s="43" t="s">
        <v>834</v>
      </c>
      <c r="C51" s="43">
        <v>4</v>
      </c>
      <c r="D51" s="43" t="s">
        <v>372</v>
      </c>
      <c r="E51" s="43" t="s">
        <v>375</v>
      </c>
      <c r="G51"/>
      <c r="H51"/>
      <c r="I51"/>
      <c r="J51"/>
      <c r="K51"/>
      <c r="L51"/>
      <c r="M51"/>
    </row>
    <row r="52" spans="1:13" ht="14" customHeight="1">
      <c r="A52" s="42">
        <v>5</v>
      </c>
      <c r="B52" s="43" t="s">
        <v>832</v>
      </c>
      <c r="C52" s="43">
        <v>1</v>
      </c>
      <c r="D52" s="43" t="s">
        <v>369</v>
      </c>
      <c r="E52" s="43" t="s">
        <v>12</v>
      </c>
      <c r="G52"/>
      <c r="H52"/>
      <c r="I52"/>
      <c r="J52"/>
      <c r="K52"/>
      <c r="L52"/>
      <c r="M52"/>
    </row>
    <row r="53" spans="1:13" ht="14" customHeight="1">
      <c r="A53" s="42">
        <v>5</v>
      </c>
      <c r="B53" s="43" t="s">
        <v>832</v>
      </c>
      <c r="C53" s="43">
        <v>2</v>
      </c>
      <c r="D53" s="43" t="s">
        <v>370</v>
      </c>
      <c r="E53" s="43" t="s">
        <v>30</v>
      </c>
      <c r="G53"/>
      <c r="H53"/>
      <c r="I53"/>
      <c r="J53"/>
      <c r="K53"/>
      <c r="L53"/>
      <c r="M53"/>
    </row>
    <row r="54" spans="1:13" ht="14" customHeight="1">
      <c r="A54" s="42">
        <v>5</v>
      </c>
      <c r="B54" s="43" t="s">
        <v>832</v>
      </c>
      <c r="C54" s="43">
        <v>3</v>
      </c>
      <c r="D54" s="43" t="s">
        <v>370</v>
      </c>
      <c r="E54" s="43" t="s">
        <v>56</v>
      </c>
      <c r="G54"/>
      <c r="H54"/>
      <c r="I54"/>
      <c r="J54"/>
      <c r="K54"/>
      <c r="L54"/>
      <c r="M54"/>
    </row>
    <row r="55" spans="1:13" ht="14" customHeight="1">
      <c r="A55" s="42">
        <v>5</v>
      </c>
      <c r="B55" s="43" t="s">
        <v>832</v>
      </c>
      <c r="C55" s="43">
        <v>4</v>
      </c>
      <c r="D55" s="43" t="s">
        <v>372</v>
      </c>
      <c r="E55" s="43" t="s">
        <v>383</v>
      </c>
      <c r="G55"/>
      <c r="H55"/>
      <c r="I55"/>
      <c r="J55"/>
      <c r="K55"/>
      <c r="L55"/>
      <c r="M55"/>
    </row>
    <row r="56" spans="1:13" ht="14" customHeight="1">
      <c r="A56" s="42">
        <v>5</v>
      </c>
      <c r="B56" s="43" t="s">
        <v>833</v>
      </c>
      <c r="C56" s="43">
        <v>1</v>
      </c>
      <c r="D56" s="43" t="s">
        <v>369</v>
      </c>
      <c r="E56" s="43" t="s">
        <v>10</v>
      </c>
      <c r="G56"/>
      <c r="H56"/>
      <c r="I56"/>
      <c r="J56"/>
      <c r="K56"/>
      <c r="L56"/>
      <c r="M56"/>
    </row>
    <row r="57" spans="1:13" ht="14" customHeight="1">
      <c r="A57" s="42">
        <v>5</v>
      </c>
      <c r="B57" s="43" t="s">
        <v>833</v>
      </c>
      <c r="C57" s="43">
        <v>2</v>
      </c>
      <c r="D57" s="43" t="s">
        <v>370</v>
      </c>
      <c r="E57" s="43" t="s">
        <v>67</v>
      </c>
      <c r="G57"/>
      <c r="H57"/>
      <c r="I57"/>
      <c r="J57"/>
      <c r="K57"/>
      <c r="L57"/>
      <c r="M57"/>
    </row>
    <row r="58" spans="1:13" ht="14" customHeight="1">
      <c r="A58" s="42">
        <v>5</v>
      </c>
      <c r="B58" s="43" t="s">
        <v>833</v>
      </c>
      <c r="C58" s="43">
        <v>3</v>
      </c>
      <c r="D58" s="43" t="s">
        <v>372</v>
      </c>
      <c r="E58" s="43" t="s">
        <v>166</v>
      </c>
      <c r="G58"/>
      <c r="H58"/>
      <c r="I58"/>
      <c r="J58"/>
      <c r="K58"/>
      <c r="L58"/>
      <c r="M58"/>
    </row>
    <row r="59" spans="1:13" ht="14" customHeight="1">
      <c r="A59" s="42">
        <v>5</v>
      </c>
      <c r="B59" s="43" t="s">
        <v>833</v>
      </c>
      <c r="C59" s="43">
        <v>4</v>
      </c>
      <c r="D59" s="43" t="s">
        <v>372</v>
      </c>
      <c r="E59" s="43" t="s">
        <v>382</v>
      </c>
      <c r="G59"/>
      <c r="H59"/>
      <c r="I59"/>
      <c r="J59"/>
      <c r="K59"/>
      <c r="L59"/>
      <c r="M59"/>
    </row>
    <row r="60" spans="1:13" ht="14" customHeight="1">
      <c r="A60" s="42">
        <v>5</v>
      </c>
      <c r="B60" s="43" t="s">
        <v>834</v>
      </c>
      <c r="C60" s="43">
        <v>1</v>
      </c>
      <c r="D60" s="43" t="s">
        <v>369</v>
      </c>
      <c r="E60" s="43" t="s">
        <v>11</v>
      </c>
      <c r="G60"/>
      <c r="H60"/>
      <c r="I60"/>
      <c r="J60"/>
      <c r="K60"/>
      <c r="L60"/>
      <c r="M60"/>
    </row>
    <row r="61" spans="1:13" ht="14" customHeight="1">
      <c r="A61" s="42">
        <v>5</v>
      </c>
      <c r="B61" s="43" t="s">
        <v>834</v>
      </c>
      <c r="C61" s="43">
        <v>2</v>
      </c>
      <c r="D61" s="43" t="s">
        <v>371</v>
      </c>
      <c r="E61" s="43" t="s">
        <v>98</v>
      </c>
      <c r="G61"/>
      <c r="H61"/>
      <c r="I61"/>
      <c r="J61"/>
      <c r="K61"/>
      <c r="L61"/>
      <c r="M61"/>
    </row>
    <row r="62" spans="1:13" ht="14" customHeight="1">
      <c r="A62" s="42">
        <v>5</v>
      </c>
      <c r="B62" s="43" t="s">
        <v>834</v>
      </c>
      <c r="C62" s="43">
        <v>3</v>
      </c>
      <c r="D62" s="43" t="s">
        <v>371</v>
      </c>
      <c r="E62" s="43" t="s">
        <v>128</v>
      </c>
      <c r="G62"/>
      <c r="H62"/>
      <c r="I62"/>
      <c r="J62"/>
      <c r="K62"/>
      <c r="L62"/>
      <c r="M62"/>
    </row>
    <row r="63" spans="1:13" ht="14" customHeight="1">
      <c r="A63" s="42">
        <v>5</v>
      </c>
      <c r="B63" s="43" t="s">
        <v>834</v>
      </c>
      <c r="C63" s="43">
        <v>4</v>
      </c>
      <c r="D63" s="43" t="s">
        <v>371</v>
      </c>
      <c r="E63" s="43" t="s">
        <v>119</v>
      </c>
      <c r="G63"/>
      <c r="H63"/>
      <c r="I63"/>
      <c r="J63"/>
      <c r="K63"/>
      <c r="L63"/>
      <c r="M63"/>
    </row>
    <row r="64" spans="1:13" ht="14" customHeight="1">
      <c r="A64" s="42">
        <v>6</v>
      </c>
      <c r="B64" s="43" t="s">
        <v>832</v>
      </c>
      <c r="C64" s="43">
        <v>1</v>
      </c>
      <c r="D64" s="43" t="s">
        <v>369</v>
      </c>
      <c r="E64" s="43" t="s">
        <v>563</v>
      </c>
      <c r="G64"/>
      <c r="H64"/>
      <c r="I64"/>
      <c r="J64"/>
      <c r="K64"/>
      <c r="L64"/>
      <c r="M64"/>
    </row>
    <row r="65" spans="1:13" ht="14" customHeight="1">
      <c r="A65" s="42">
        <v>6</v>
      </c>
      <c r="B65" s="43" t="s">
        <v>832</v>
      </c>
      <c r="C65" s="43">
        <v>2</v>
      </c>
      <c r="D65" s="43" t="s">
        <v>370</v>
      </c>
      <c r="E65" s="43" t="s">
        <v>608</v>
      </c>
      <c r="G65"/>
      <c r="H65"/>
      <c r="I65"/>
      <c r="J65"/>
      <c r="K65"/>
      <c r="L65"/>
      <c r="M65"/>
    </row>
    <row r="66" spans="1:13" ht="14" customHeight="1">
      <c r="A66" s="42">
        <v>6</v>
      </c>
      <c r="B66" s="43" t="s">
        <v>832</v>
      </c>
      <c r="C66" s="43">
        <v>3</v>
      </c>
      <c r="D66" s="43" t="s">
        <v>371</v>
      </c>
      <c r="E66" s="43" t="s">
        <v>630</v>
      </c>
      <c r="G66"/>
      <c r="H66"/>
      <c r="I66"/>
      <c r="J66"/>
      <c r="K66"/>
      <c r="L66"/>
      <c r="M66"/>
    </row>
    <row r="67" spans="1:13" ht="14" customHeight="1">
      <c r="A67" s="42">
        <v>6</v>
      </c>
      <c r="B67" s="43" t="s">
        <v>832</v>
      </c>
      <c r="C67" s="43">
        <v>4</v>
      </c>
      <c r="D67" s="43" t="s">
        <v>371</v>
      </c>
      <c r="E67" s="43" t="s">
        <v>610</v>
      </c>
      <c r="G67"/>
      <c r="H67"/>
      <c r="I67"/>
      <c r="J67"/>
      <c r="K67"/>
      <c r="L67"/>
      <c r="M67"/>
    </row>
    <row r="68" spans="1:13" ht="14" customHeight="1">
      <c r="A68" s="42">
        <v>6</v>
      </c>
      <c r="B68" s="43" t="s">
        <v>833</v>
      </c>
      <c r="C68" s="43">
        <v>1</v>
      </c>
      <c r="D68" s="43" t="s">
        <v>369</v>
      </c>
      <c r="E68" s="43" t="s">
        <v>566</v>
      </c>
      <c r="G68"/>
      <c r="H68"/>
      <c r="I68"/>
      <c r="J68"/>
      <c r="K68"/>
      <c r="L68"/>
      <c r="M68"/>
    </row>
    <row r="69" spans="1:13" ht="14" customHeight="1">
      <c r="A69" s="42">
        <v>6</v>
      </c>
      <c r="B69" s="43" t="s">
        <v>833</v>
      </c>
      <c r="C69" s="43">
        <v>2</v>
      </c>
      <c r="D69" s="43" t="s">
        <v>371</v>
      </c>
      <c r="E69" s="43" t="s">
        <v>609</v>
      </c>
      <c r="G69"/>
      <c r="H69"/>
      <c r="I69"/>
      <c r="J69"/>
      <c r="K69"/>
      <c r="L69"/>
      <c r="M69"/>
    </row>
    <row r="70" spans="1:13" ht="14" customHeight="1">
      <c r="A70" s="42">
        <v>6</v>
      </c>
      <c r="B70" s="43" t="s">
        <v>833</v>
      </c>
      <c r="C70" s="43">
        <v>3</v>
      </c>
      <c r="D70" s="43" t="s">
        <v>372</v>
      </c>
      <c r="E70" s="43" t="s">
        <v>394</v>
      </c>
      <c r="G70"/>
      <c r="H70"/>
      <c r="I70"/>
      <c r="J70"/>
      <c r="K70"/>
      <c r="L70"/>
      <c r="M70"/>
    </row>
    <row r="71" spans="1:13" ht="14" customHeight="1">
      <c r="A71" s="42">
        <v>6</v>
      </c>
      <c r="B71" s="43" t="s">
        <v>833</v>
      </c>
      <c r="C71" s="43">
        <v>4</v>
      </c>
      <c r="D71" s="43" t="s">
        <v>372</v>
      </c>
      <c r="E71" s="43" t="s">
        <v>181</v>
      </c>
      <c r="G71"/>
      <c r="H71"/>
      <c r="I71"/>
      <c r="J71"/>
      <c r="K71"/>
      <c r="L71"/>
      <c r="M71"/>
    </row>
    <row r="72" spans="1:13" ht="14" customHeight="1">
      <c r="A72" s="42">
        <v>6</v>
      </c>
      <c r="B72" s="43" t="s">
        <v>834</v>
      </c>
      <c r="C72" s="43">
        <v>1</v>
      </c>
      <c r="D72" s="43" t="s">
        <v>369</v>
      </c>
      <c r="E72" s="43" t="s">
        <v>604</v>
      </c>
      <c r="G72"/>
      <c r="H72"/>
      <c r="I72"/>
      <c r="J72"/>
      <c r="K72"/>
      <c r="L72"/>
      <c r="M72"/>
    </row>
    <row r="73" spans="1:13" ht="14" customHeight="1">
      <c r="A73" s="42">
        <v>6</v>
      </c>
      <c r="B73" s="43" t="s">
        <v>834</v>
      </c>
      <c r="C73" s="43">
        <v>2</v>
      </c>
      <c r="D73" s="43" t="s">
        <v>370</v>
      </c>
      <c r="E73" s="43" t="s">
        <v>596</v>
      </c>
      <c r="G73"/>
      <c r="H73"/>
      <c r="I73"/>
      <c r="J73"/>
      <c r="K73"/>
      <c r="L73"/>
      <c r="M73"/>
    </row>
    <row r="74" spans="1:13" ht="14" customHeight="1">
      <c r="A74" s="42">
        <v>6</v>
      </c>
      <c r="B74" s="43" t="s">
        <v>834</v>
      </c>
      <c r="C74" s="43">
        <v>3</v>
      </c>
      <c r="D74" s="43" t="s">
        <v>370</v>
      </c>
      <c r="E74" s="43" t="s">
        <v>585</v>
      </c>
      <c r="G74"/>
      <c r="H74"/>
      <c r="I74"/>
      <c r="J74"/>
      <c r="K74"/>
      <c r="L74"/>
      <c r="M74"/>
    </row>
    <row r="75" spans="1:13" ht="14" customHeight="1">
      <c r="A75" s="42">
        <v>6</v>
      </c>
      <c r="B75" s="43" t="s">
        <v>834</v>
      </c>
      <c r="C75" s="43">
        <v>4</v>
      </c>
      <c r="D75" s="43" t="s">
        <v>372</v>
      </c>
      <c r="E75" s="43" t="s">
        <v>150</v>
      </c>
      <c r="G75"/>
      <c r="H75"/>
      <c r="I75"/>
      <c r="J75"/>
      <c r="K75"/>
      <c r="L75"/>
      <c r="M75"/>
    </row>
    <row r="76" spans="1:13" ht="14" customHeight="1">
      <c r="A76" s="42">
        <v>7</v>
      </c>
      <c r="B76" s="43" t="s">
        <v>832</v>
      </c>
      <c r="C76" s="43">
        <v>1</v>
      </c>
      <c r="D76" s="43" t="s">
        <v>369</v>
      </c>
      <c r="E76" s="43" t="s">
        <v>605</v>
      </c>
      <c r="G76"/>
      <c r="H76"/>
      <c r="I76"/>
      <c r="J76"/>
      <c r="K76"/>
      <c r="L76"/>
      <c r="M76"/>
    </row>
    <row r="77" spans="1:13" ht="14" customHeight="1">
      <c r="A77" s="42">
        <v>7</v>
      </c>
      <c r="B77" s="43" t="s">
        <v>832</v>
      </c>
      <c r="C77" s="43">
        <v>2</v>
      </c>
      <c r="D77" s="43" t="s">
        <v>370</v>
      </c>
      <c r="E77" s="43" t="s">
        <v>575</v>
      </c>
      <c r="G77"/>
      <c r="H77"/>
      <c r="I77"/>
      <c r="J77"/>
      <c r="K77"/>
      <c r="L77"/>
      <c r="M77"/>
    </row>
    <row r="78" spans="1:13" ht="14" customHeight="1">
      <c r="A78" s="42">
        <v>7</v>
      </c>
      <c r="B78" s="43" t="s">
        <v>832</v>
      </c>
      <c r="C78" s="43">
        <v>3</v>
      </c>
      <c r="D78" s="43" t="s">
        <v>372</v>
      </c>
      <c r="E78" s="43" t="s">
        <v>145</v>
      </c>
      <c r="G78"/>
      <c r="H78"/>
      <c r="I78"/>
      <c r="J78"/>
      <c r="K78"/>
      <c r="L78"/>
      <c r="M78"/>
    </row>
    <row r="79" spans="1:13" ht="14" customHeight="1">
      <c r="A79" s="42">
        <v>7</v>
      </c>
      <c r="B79" s="43" t="s">
        <v>832</v>
      </c>
      <c r="C79" s="43">
        <v>4</v>
      </c>
      <c r="D79" s="43" t="s">
        <v>372</v>
      </c>
      <c r="E79" s="43" t="s">
        <v>178</v>
      </c>
      <c r="G79"/>
      <c r="H79"/>
      <c r="I79"/>
      <c r="J79"/>
      <c r="K79"/>
      <c r="L79"/>
      <c r="M79"/>
    </row>
    <row r="80" spans="1:13" ht="14" customHeight="1">
      <c r="A80" s="42">
        <v>7</v>
      </c>
      <c r="B80" s="43" t="s">
        <v>833</v>
      </c>
      <c r="C80" s="43">
        <v>1</v>
      </c>
      <c r="D80" s="43" t="s">
        <v>369</v>
      </c>
      <c r="E80" s="43" t="s">
        <v>9</v>
      </c>
      <c r="G80"/>
      <c r="H80"/>
      <c r="I80"/>
      <c r="J80"/>
      <c r="K80"/>
      <c r="L80"/>
      <c r="M80"/>
    </row>
    <row r="81" spans="1:13" ht="14" customHeight="1">
      <c r="A81" s="42">
        <v>7</v>
      </c>
      <c r="B81" s="43" t="s">
        <v>833</v>
      </c>
      <c r="C81" s="43">
        <v>2</v>
      </c>
      <c r="D81" s="43" t="s">
        <v>370</v>
      </c>
      <c r="E81" s="43" t="s">
        <v>64</v>
      </c>
      <c r="G81"/>
      <c r="H81"/>
      <c r="I81"/>
      <c r="J81"/>
      <c r="K81"/>
      <c r="L81"/>
      <c r="M81"/>
    </row>
    <row r="82" spans="1:13" ht="14" customHeight="1">
      <c r="A82" s="42">
        <v>7</v>
      </c>
      <c r="B82" s="43" t="s">
        <v>833</v>
      </c>
      <c r="C82" s="43">
        <v>3</v>
      </c>
      <c r="D82" s="43" t="s">
        <v>371</v>
      </c>
      <c r="E82" s="43" t="s">
        <v>125</v>
      </c>
      <c r="G82"/>
      <c r="H82"/>
      <c r="I82"/>
      <c r="J82"/>
      <c r="K82"/>
      <c r="L82"/>
      <c r="M82"/>
    </row>
    <row r="83" spans="1:13" ht="14" customHeight="1">
      <c r="A83" s="42">
        <v>7</v>
      </c>
      <c r="B83" s="43" t="s">
        <v>833</v>
      </c>
      <c r="C83" s="43">
        <v>4</v>
      </c>
      <c r="D83" s="43" t="s">
        <v>372</v>
      </c>
      <c r="E83" s="43" t="s">
        <v>176</v>
      </c>
      <c r="G83"/>
      <c r="H83"/>
      <c r="I83"/>
      <c r="J83"/>
      <c r="K83"/>
      <c r="L83"/>
      <c r="M83"/>
    </row>
    <row r="84" spans="1:13" ht="14" customHeight="1">
      <c r="A84" s="42">
        <v>7</v>
      </c>
      <c r="B84" s="43" t="s">
        <v>834</v>
      </c>
      <c r="C84" s="43">
        <v>1</v>
      </c>
      <c r="D84" s="43" t="s">
        <v>369</v>
      </c>
      <c r="E84" s="43" t="s">
        <v>559</v>
      </c>
      <c r="G84"/>
      <c r="H84"/>
      <c r="I84"/>
      <c r="J84"/>
      <c r="K84"/>
      <c r="L84"/>
      <c r="M84"/>
    </row>
    <row r="85" spans="1:13" ht="14" customHeight="1">
      <c r="A85" s="42">
        <v>7</v>
      </c>
      <c r="B85" s="43" t="s">
        <v>834</v>
      </c>
      <c r="C85" s="43">
        <v>2</v>
      </c>
      <c r="D85" s="43" t="s">
        <v>370</v>
      </c>
      <c r="E85" s="43" t="s">
        <v>433</v>
      </c>
      <c r="G85"/>
      <c r="H85"/>
      <c r="I85"/>
      <c r="J85"/>
      <c r="K85"/>
      <c r="L85"/>
      <c r="M85"/>
    </row>
    <row r="86" spans="1:13" ht="14" customHeight="1">
      <c r="A86" s="42">
        <v>7</v>
      </c>
      <c r="B86" s="43" t="s">
        <v>834</v>
      </c>
      <c r="C86" s="43">
        <v>3</v>
      </c>
      <c r="D86" s="43" t="s">
        <v>371</v>
      </c>
      <c r="E86" s="43" t="s">
        <v>599</v>
      </c>
      <c r="G86"/>
      <c r="H86"/>
      <c r="I86"/>
      <c r="J86"/>
      <c r="K86"/>
      <c r="L86"/>
      <c r="M86"/>
    </row>
    <row r="87" spans="1:13" ht="14" customHeight="1">
      <c r="A87" s="42">
        <v>7</v>
      </c>
      <c r="B87" s="43" t="s">
        <v>834</v>
      </c>
      <c r="C87" s="43">
        <v>4</v>
      </c>
      <c r="D87" s="43" t="s">
        <v>371</v>
      </c>
      <c r="E87" s="43" t="s">
        <v>413</v>
      </c>
      <c r="G87"/>
      <c r="H87"/>
      <c r="I87"/>
      <c r="J87"/>
      <c r="K87"/>
      <c r="L87"/>
      <c r="M87"/>
    </row>
    <row r="88" spans="1:13" ht="14" customHeight="1">
      <c r="A88" s="42">
        <v>8</v>
      </c>
      <c r="B88" s="43" t="s">
        <v>832</v>
      </c>
      <c r="C88" s="43">
        <v>1</v>
      </c>
      <c r="D88" s="43" t="s">
        <v>369</v>
      </c>
      <c r="E88" s="43" t="s">
        <v>13</v>
      </c>
      <c r="G88"/>
      <c r="H88"/>
      <c r="I88"/>
      <c r="J88"/>
      <c r="K88"/>
      <c r="L88"/>
      <c r="M88"/>
    </row>
    <row r="89" spans="1:13" ht="14" customHeight="1">
      <c r="A89" s="42">
        <v>8</v>
      </c>
      <c r="B89" s="43" t="s">
        <v>832</v>
      </c>
      <c r="C89" s="43">
        <v>2</v>
      </c>
      <c r="D89" s="43" t="s">
        <v>370</v>
      </c>
      <c r="E89" s="43" t="s">
        <v>603</v>
      </c>
      <c r="G89"/>
      <c r="H89"/>
      <c r="I89"/>
      <c r="J89"/>
      <c r="K89"/>
      <c r="L89"/>
      <c r="M89"/>
    </row>
    <row r="90" spans="1:13" ht="14" customHeight="1">
      <c r="A90" s="42">
        <v>8</v>
      </c>
      <c r="B90" s="43" t="s">
        <v>832</v>
      </c>
      <c r="C90" s="43">
        <v>3</v>
      </c>
      <c r="D90" s="43" t="s">
        <v>371</v>
      </c>
      <c r="E90" s="43" t="s">
        <v>126</v>
      </c>
      <c r="G90"/>
      <c r="H90"/>
      <c r="I90"/>
      <c r="J90"/>
      <c r="K90"/>
      <c r="L90"/>
      <c r="M90"/>
    </row>
    <row r="91" spans="1:13" ht="14" customHeight="1">
      <c r="A91" s="42">
        <v>8</v>
      </c>
      <c r="B91" s="43" t="s">
        <v>832</v>
      </c>
      <c r="C91" s="43">
        <v>4</v>
      </c>
      <c r="D91" s="43" t="s">
        <v>372</v>
      </c>
      <c r="E91" s="43" t="s">
        <v>632</v>
      </c>
      <c r="G91"/>
      <c r="H91"/>
      <c r="I91"/>
      <c r="J91"/>
      <c r="K91"/>
      <c r="L91"/>
      <c r="M91"/>
    </row>
    <row r="92" spans="1:13" ht="14" customHeight="1">
      <c r="A92" s="42">
        <v>8</v>
      </c>
      <c r="B92" s="43" t="s">
        <v>833</v>
      </c>
      <c r="C92" s="43">
        <v>1</v>
      </c>
      <c r="D92" s="43" t="s">
        <v>369</v>
      </c>
      <c r="E92" s="43" t="s">
        <v>21</v>
      </c>
      <c r="G92"/>
      <c r="H92"/>
      <c r="I92"/>
      <c r="J92"/>
      <c r="K92"/>
      <c r="L92"/>
      <c r="M92"/>
    </row>
    <row r="93" spans="1:13" ht="14" customHeight="1">
      <c r="A93" s="42">
        <v>8</v>
      </c>
      <c r="B93" s="43" t="s">
        <v>833</v>
      </c>
      <c r="C93" s="43">
        <v>2</v>
      </c>
      <c r="D93" s="43" t="s">
        <v>370</v>
      </c>
      <c r="E93" s="43" t="s">
        <v>52</v>
      </c>
      <c r="G93"/>
      <c r="H93"/>
      <c r="I93"/>
      <c r="J93"/>
      <c r="K93"/>
      <c r="L93"/>
      <c r="M93"/>
    </row>
    <row r="94" spans="1:13" ht="14" customHeight="1">
      <c r="A94" s="42">
        <v>8</v>
      </c>
      <c r="B94" s="43" t="s">
        <v>833</v>
      </c>
      <c r="C94" s="43">
        <v>3</v>
      </c>
      <c r="D94" s="43" t="s">
        <v>371</v>
      </c>
      <c r="E94" s="43" t="s">
        <v>117</v>
      </c>
      <c r="G94"/>
      <c r="H94"/>
      <c r="I94"/>
      <c r="J94"/>
      <c r="K94"/>
      <c r="L94"/>
      <c r="M94"/>
    </row>
    <row r="95" spans="1:13" ht="14" customHeight="1">
      <c r="A95" s="42">
        <v>8</v>
      </c>
      <c r="B95" s="43" t="s">
        <v>833</v>
      </c>
      <c r="C95" s="43">
        <v>4</v>
      </c>
      <c r="D95" s="43" t="s">
        <v>372</v>
      </c>
      <c r="E95" s="43" t="s">
        <v>733</v>
      </c>
      <c r="G95"/>
      <c r="H95"/>
      <c r="I95"/>
      <c r="J95"/>
      <c r="K95"/>
      <c r="L95"/>
      <c r="M95"/>
    </row>
    <row r="96" spans="1:13" ht="14" customHeight="1">
      <c r="A96" s="42">
        <v>8</v>
      </c>
      <c r="B96" s="43" t="s">
        <v>834</v>
      </c>
      <c r="C96" s="43">
        <v>1</v>
      </c>
      <c r="D96" s="43" t="s">
        <v>369</v>
      </c>
      <c r="E96" s="43" t="s">
        <v>567</v>
      </c>
      <c r="G96"/>
      <c r="H96"/>
      <c r="I96"/>
      <c r="J96"/>
      <c r="K96"/>
      <c r="L96"/>
      <c r="M96"/>
    </row>
    <row r="97" spans="1:13" ht="14" customHeight="1">
      <c r="A97" s="42">
        <v>8</v>
      </c>
      <c r="B97" s="43" t="s">
        <v>834</v>
      </c>
      <c r="C97" s="43">
        <v>2</v>
      </c>
      <c r="D97" s="43" t="s">
        <v>370</v>
      </c>
      <c r="E97" s="43" t="s">
        <v>68</v>
      </c>
      <c r="G97"/>
      <c r="H97"/>
      <c r="I97"/>
      <c r="J97"/>
      <c r="K97"/>
      <c r="L97"/>
      <c r="M97"/>
    </row>
    <row r="98" spans="1:13" ht="14" customHeight="1">
      <c r="A98" s="42">
        <v>8</v>
      </c>
      <c r="B98" s="43" t="s">
        <v>834</v>
      </c>
      <c r="C98" s="43">
        <v>3</v>
      </c>
      <c r="D98" s="43" t="s">
        <v>371</v>
      </c>
      <c r="E98" s="43" t="s">
        <v>602</v>
      </c>
      <c r="G98"/>
      <c r="H98"/>
      <c r="I98"/>
      <c r="J98"/>
      <c r="K98"/>
      <c r="L98"/>
      <c r="M98"/>
    </row>
    <row r="99" spans="1:13" ht="14" customHeight="1">
      <c r="A99" s="42">
        <v>8</v>
      </c>
      <c r="B99" s="43" t="s">
        <v>834</v>
      </c>
      <c r="C99" s="43">
        <v>4</v>
      </c>
      <c r="D99" s="43" t="s">
        <v>372</v>
      </c>
      <c r="E99" s="43" t="s">
        <v>700</v>
      </c>
      <c r="G99"/>
      <c r="H99"/>
      <c r="I99"/>
      <c r="J99"/>
      <c r="K99"/>
      <c r="L99"/>
      <c r="M99"/>
    </row>
    <row r="100" spans="1:13" ht="14" customHeight="1">
      <c r="A100" s="42">
        <v>9</v>
      </c>
      <c r="B100" s="43" t="s">
        <v>832</v>
      </c>
      <c r="C100" s="43">
        <v>1</v>
      </c>
      <c r="D100" s="43" t="s">
        <v>369</v>
      </c>
      <c r="E100" s="43" t="s">
        <v>14</v>
      </c>
      <c r="G100"/>
      <c r="H100"/>
      <c r="I100"/>
      <c r="J100"/>
      <c r="K100"/>
      <c r="L100"/>
      <c r="M100"/>
    </row>
    <row r="101" spans="1:13" ht="14" customHeight="1">
      <c r="A101" s="42">
        <v>9</v>
      </c>
      <c r="B101" s="43" t="s">
        <v>832</v>
      </c>
      <c r="C101" s="43">
        <v>2</v>
      </c>
      <c r="D101" s="43" t="s">
        <v>370</v>
      </c>
      <c r="E101" s="43" t="s">
        <v>726</v>
      </c>
      <c r="G101"/>
      <c r="H101"/>
      <c r="I101"/>
      <c r="J101"/>
      <c r="K101"/>
      <c r="L101"/>
      <c r="M101"/>
    </row>
    <row r="102" spans="1:13" ht="14" customHeight="1">
      <c r="A102" s="42">
        <v>9</v>
      </c>
      <c r="B102" s="43" t="s">
        <v>832</v>
      </c>
      <c r="C102" s="43">
        <v>3</v>
      </c>
      <c r="D102" s="43" t="s">
        <v>371</v>
      </c>
      <c r="E102" s="43" t="s">
        <v>104</v>
      </c>
      <c r="G102"/>
      <c r="H102"/>
      <c r="I102"/>
      <c r="J102"/>
      <c r="K102"/>
      <c r="L102"/>
      <c r="M102"/>
    </row>
    <row r="103" spans="1:13" ht="14" customHeight="1">
      <c r="A103" s="42">
        <v>9</v>
      </c>
      <c r="B103" s="43" t="s">
        <v>832</v>
      </c>
      <c r="C103" s="43">
        <v>4</v>
      </c>
      <c r="D103" s="43" t="s">
        <v>371</v>
      </c>
      <c r="E103" s="43" t="s">
        <v>380</v>
      </c>
      <c r="G103"/>
      <c r="H103"/>
      <c r="I103"/>
      <c r="J103"/>
      <c r="K103"/>
      <c r="L103"/>
      <c r="M103"/>
    </row>
    <row r="104" spans="1:13" ht="14" customHeight="1">
      <c r="A104" s="42">
        <v>9</v>
      </c>
      <c r="B104" s="43" t="s">
        <v>833</v>
      </c>
      <c r="C104" s="43">
        <v>1</v>
      </c>
      <c r="D104" s="43" t="s">
        <v>369</v>
      </c>
      <c r="E104" s="43" t="s">
        <v>564</v>
      </c>
      <c r="G104"/>
      <c r="H104"/>
      <c r="I104"/>
      <c r="J104"/>
      <c r="K104"/>
      <c r="L104"/>
      <c r="M104"/>
    </row>
    <row r="105" spans="1:13" ht="14" customHeight="1">
      <c r="A105" s="42">
        <v>9</v>
      </c>
      <c r="B105" s="43" t="s">
        <v>833</v>
      </c>
      <c r="C105" s="43">
        <v>2</v>
      </c>
      <c r="D105" s="43" t="s">
        <v>372</v>
      </c>
      <c r="E105" s="43" t="s">
        <v>732</v>
      </c>
      <c r="G105"/>
      <c r="H105"/>
      <c r="I105"/>
      <c r="J105"/>
      <c r="K105"/>
      <c r="L105"/>
      <c r="M105"/>
    </row>
    <row r="106" spans="1:13" ht="14" customHeight="1">
      <c r="A106" s="42">
        <v>9</v>
      </c>
      <c r="B106" s="43" t="s">
        <v>833</v>
      </c>
      <c r="C106" s="43">
        <v>3</v>
      </c>
      <c r="D106" s="43" t="s">
        <v>372</v>
      </c>
      <c r="E106" s="43" t="s">
        <v>631</v>
      </c>
      <c r="G106"/>
      <c r="H106"/>
      <c r="I106"/>
      <c r="J106"/>
      <c r="K106"/>
      <c r="L106"/>
      <c r="M106"/>
    </row>
    <row r="107" spans="1:13" ht="14" customHeight="1">
      <c r="A107" s="42">
        <v>9</v>
      </c>
      <c r="B107" s="43" t="s">
        <v>833</v>
      </c>
      <c r="C107" s="43">
        <v>4</v>
      </c>
      <c r="D107" s="43" t="s">
        <v>372</v>
      </c>
      <c r="E107" s="43" t="s">
        <v>471</v>
      </c>
      <c r="G107"/>
      <c r="H107"/>
      <c r="I107"/>
      <c r="J107"/>
      <c r="K107"/>
      <c r="L107"/>
      <c r="M107"/>
    </row>
    <row r="108" spans="1:13" ht="14" customHeight="1">
      <c r="A108" s="42">
        <v>9</v>
      </c>
      <c r="B108" s="43" t="s">
        <v>834</v>
      </c>
      <c r="C108" s="43">
        <v>1</v>
      </c>
      <c r="D108" s="43" t="s">
        <v>369</v>
      </c>
      <c r="E108" s="43" t="s">
        <v>565</v>
      </c>
      <c r="G108"/>
      <c r="H108"/>
      <c r="I108"/>
      <c r="J108"/>
      <c r="K108"/>
      <c r="L108"/>
      <c r="M108"/>
    </row>
    <row r="109" spans="1:13" ht="14" customHeight="1">
      <c r="A109" s="42">
        <v>9</v>
      </c>
      <c r="B109" s="43" t="s">
        <v>834</v>
      </c>
      <c r="C109" s="43">
        <v>2</v>
      </c>
      <c r="D109" s="43" t="s">
        <v>370</v>
      </c>
      <c r="E109" s="43" t="s">
        <v>45</v>
      </c>
      <c r="G109"/>
      <c r="H109"/>
      <c r="I109"/>
      <c r="J109"/>
      <c r="K109"/>
      <c r="L109"/>
      <c r="M109"/>
    </row>
    <row r="110" spans="1:13" ht="14" customHeight="1">
      <c r="A110" s="42">
        <v>9</v>
      </c>
      <c r="B110" s="43" t="s">
        <v>834</v>
      </c>
      <c r="C110" s="43">
        <v>3</v>
      </c>
      <c r="D110" s="43" t="s">
        <v>370</v>
      </c>
      <c r="E110" s="43" t="s">
        <v>441</v>
      </c>
      <c r="G110"/>
      <c r="H110"/>
      <c r="I110"/>
      <c r="J110"/>
      <c r="K110"/>
      <c r="L110"/>
      <c r="M110"/>
    </row>
    <row r="111" spans="1:13" ht="14" customHeight="1">
      <c r="A111" s="42">
        <v>9</v>
      </c>
      <c r="B111" s="43" t="s">
        <v>834</v>
      </c>
      <c r="C111" s="43">
        <v>4</v>
      </c>
      <c r="D111" s="43" t="s">
        <v>371</v>
      </c>
      <c r="E111" s="43" t="s">
        <v>729</v>
      </c>
      <c r="G111"/>
      <c r="H111"/>
      <c r="I111"/>
      <c r="J111"/>
      <c r="K111"/>
      <c r="L111"/>
      <c r="M111"/>
    </row>
    <row r="112" spans="1:13" ht="14" customHeight="1">
      <c r="A112" s="42">
        <v>10</v>
      </c>
      <c r="B112" s="43" t="s">
        <v>832</v>
      </c>
      <c r="C112" s="43">
        <v>1</v>
      </c>
      <c r="D112" s="43" t="s">
        <v>369</v>
      </c>
      <c r="E112" s="43" t="s">
        <v>560</v>
      </c>
      <c r="G112"/>
      <c r="H112"/>
      <c r="I112"/>
      <c r="J112"/>
      <c r="K112"/>
      <c r="L112"/>
      <c r="M112"/>
    </row>
    <row r="113" spans="1:13" ht="14" customHeight="1">
      <c r="A113" s="42">
        <v>10</v>
      </c>
      <c r="B113" s="43" t="s">
        <v>832</v>
      </c>
      <c r="C113" s="43">
        <v>2</v>
      </c>
      <c r="D113" s="43" t="s">
        <v>371</v>
      </c>
      <c r="E113" s="43" t="s">
        <v>607</v>
      </c>
      <c r="G113"/>
      <c r="H113"/>
      <c r="I113"/>
      <c r="J113"/>
      <c r="K113"/>
      <c r="L113"/>
      <c r="M113"/>
    </row>
    <row r="114" spans="1:13" ht="14" customHeight="1">
      <c r="A114" s="42">
        <v>10</v>
      </c>
      <c r="B114" s="43" t="s">
        <v>832</v>
      </c>
      <c r="C114" s="43">
        <v>3</v>
      </c>
      <c r="D114" s="43" t="s">
        <v>372</v>
      </c>
      <c r="E114" s="43" t="s">
        <v>641</v>
      </c>
      <c r="G114"/>
      <c r="H114"/>
      <c r="I114"/>
      <c r="J114"/>
      <c r="K114"/>
      <c r="L114"/>
      <c r="M114"/>
    </row>
    <row r="115" spans="1:13" ht="14" customHeight="1">
      <c r="A115" s="42">
        <v>10</v>
      </c>
      <c r="B115" s="43" t="s">
        <v>832</v>
      </c>
      <c r="C115" s="43">
        <v>4</v>
      </c>
      <c r="D115" s="43" t="s">
        <v>372</v>
      </c>
      <c r="E115" s="43" t="s">
        <v>633</v>
      </c>
      <c r="G115"/>
      <c r="H115"/>
      <c r="I115"/>
      <c r="J115"/>
      <c r="K115"/>
      <c r="L115"/>
      <c r="M115"/>
    </row>
    <row r="116" spans="1:13" ht="14" customHeight="1">
      <c r="A116" s="42">
        <v>10</v>
      </c>
      <c r="B116" s="43" t="s">
        <v>833</v>
      </c>
      <c r="C116" s="43">
        <v>1</v>
      </c>
      <c r="D116" s="43" t="s">
        <v>369</v>
      </c>
      <c r="E116" s="43" t="s">
        <v>562</v>
      </c>
      <c r="G116"/>
      <c r="H116"/>
      <c r="I116"/>
      <c r="J116"/>
      <c r="K116"/>
      <c r="L116"/>
      <c r="M116"/>
    </row>
    <row r="117" spans="1:13" ht="14" customHeight="1">
      <c r="A117" s="42">
        <v>10</v>
      </c>
      <c r="B117" s="43" t="s">
        <v>833</v>
      </c>
      <c r="C117" s="43">
        <v>2</v>
      </c>
      <c r="D117" s="43" t="s">
        <v>370</v>
      </c>
      <c r="E117" s="43" t="s">
        <v>577</v>
      </c>
      <c r="G117"/>
      <c r="H117"/>
      <c r="I117"/>
      <c r="J117"/>
      <c r="K117"/>
      <c r="L117"/>
      <c r="M117"/>
    </row>
    <row r="118" spans="1:13" ht="14" customHeight="1">
      <c r="A118" s="42">
        <v>10</v>
      </c>
      <c r="B118" s="43" t="s">
        <v>833</v>
      </c>
      <c r="C118" s="43">
        <v>3</v>
      </c>
      <c r="D118" s="43" t="s">
        <v>370</v>
      </c>
      <c r="E118" s="43" t="s">
        <v>725</v>
      </c>
      <c r="G118"/>
      <c r="H118"/>
      <c r="I118"/>
      <c r="J118"/>
      <c r="K118"/>
      <c r="L118"/>
      <c r="M118"/>
    </row>
    <row r="119" spans="1:13" ht="14" customHeight="1">
      <c r="A119" s="42">
        <v>10</v>
      </c>
      <c r="B119" s="43" t="s">
        <v>833</v>
      </c>
      <c r="C119" s="43">
        <v>4</v>
      </c>
      <c r="D119" s="43" t="s">
        <v>370</v>
      </c>
      <c r="E119" s="43" t="s">
        <v>592</v>
      </c>
      <c r="G119"/>
      <c r="H119"/>
      <c r="I119"/>
      <c r="J119"/>
      <c r="K119"/>
      <c r="L119"/>
      <c r="M119"/>
    </row>
    <row r="120" spans="1:13" ht="14" customHeight="1">
      <c r="A120" s="42">
        <v>10</v>
      </c>
      <c r="B120" s="43" t="s">
        <v>834</v>
      </c>
      <c r="C120" s="43">
        <v>1</v>
      </c>
      <c r="D120" s="43" t="s">
        <v>369</v>
      </c>
      <c r="E120" s="43" t="s">
        <v>561</v>
      </c>
      <c r="G120"/>
      <c r="H120"/>
      <c r="I120"/>
      <c r="J120"/>
      <c r="K120"/>
      <c r="L120"/>
      <c r="M120"/>
    </row>
    <row r="121" spans="1:13" ht="14" customHeight="1">
      <c r="A121" s="42">
        <v>10</v>
      </c>
      <c r="B121" s="43" t="s">
        <v>834</v>
      </c>
      <c r="C121" s="43">
        <v>2</v>
      </c>
      <c r="D121" s="43" t="s">
        <v>371</v>
      </c>
      <c r="E121" s="43" t="s">
        <v>595</v>
      </c>
      <c r="G121"/>
      <c r="H121"/>
      <c r="I121"/>
      <c r="J121"/>
      <c r="K121"/>
      <c r="L121"/>
      <c r="M121"/>
    </row>
    <row r="122" spans="1:13" ht="14" customHeight="1">
      <c r="A122" s="42">
        <v>10</v>
      </c>
      <c r="B122" s="43" t="s">
        <v>834</v>
      </c>
      <c r="C122" s="43">
        <v>3</v>
      </c>
      <c r="D122" s="43" t="s">
        <v>371</v>
      </c>
      <c r="E122" s="43" t="s">
        <v>606</v>
      </c>
      <c r="G122"/>
      <c r="H122"/>
      <c r="I122"/>
      <c r="J122"/>
      <c r="K122"/>
      <c r="L122"/>
      <c r="M122"/>
    </row>
    <row r="123" spans="1:13" ht="14" customHeight="1">
      <c r="A123" s="42">
        <v>10</v>
      </c>
      <c r="B123" s="43" t="s">
        <v>834</v>
      </c>
      <c r="C123" s="43">
        <v>4</v>
      </c>
      <c r="D123" s="43" t="s">
        <v>372</v>
      </c>
      <c r="E123" s="43" t="s">
        <v>180</v>
      </c>
      <c r="G123"/>
      <c r="H123"/>
      <c r="I123"/>
      <c r="J123"/>
      <c r="K123"/>
      <c r="L123"/>
      <c r="M123"/>
    </row>
    <row r="124" spans="1:13" ht="14" customHeight="1">
      <c r="A124" s="42">
        <v>11</v>
      </c>
      <c r="B124" s="43" t="s">
        <v>832</v>
      </c>
      <c r="C124" s="43">
        <v>1</v>
      </c>
      <c r="D124" s="43" t="s">
        <v>369</v>
      </c>
      <c r="E124" s="43" t="s">
        <v>7</v>
      </c>
      <c r="G124"/>
      <c r="H124"/>
      <c r="I124"/>
      <c r="J124"/>
      <c r="K124"/>
      <c r="L124"/>
      <c r="M124"/>
    </row>
    <row r="125" spans="1:13" ht="14" customHeight="1">
      <c r="A125" s="42">
        <v>11</v>
      </c>
      <c r="B125" s="43" t="s">
        <v>832</v>
      </c>
      <c r="C125" s="43">
        <v>2</v>
      </c>
      <c r="D125" s="43" t="s">
        <v>370</v>
      </c>
      <c r="E125" s="43" t="s">
        <v>63</v>
      </c>
      <c r="G125"/>
      <c r="H125"/>
      <c r="I125"/>
      <c r="J125"/>
      <c r="K125"/>
      <c r="L125"/>
      <c r="M125"/>
    </row>
    <row r="126" spans="1:13" ht="14" customHeight="1">
      <c r="A126" s="42">
        <v>11</v>
      </c>
      <c r="B126" s="43" t="s">
        <v>832</v>
      </c>
      <c r="C126" s="43">
        <v>3</v>
      </c>
      <c r="D126" s="43" t="s">
        <v>371</v>
      </c>
      <c r="E126" s="43" t="s">
        <v>124</v>
      </c>
      <c r="G126"/>
      <c r="H126"/>
      <c r="I126"/>
      <c r="J126"/>
      <c r="K126"/>
      <c r="L126"/>
      <c r="M126"/>
    </row>
    <row r="127" spans="1:13" ht="14" customHeight="1">
      <c r="A127" s="42">
        <v>11</v>
      </c>
      <c r="B127" s="43" t="s">
        <v>832</v>
      </c>
      <c r="C127" s="43">
        <v>4</v>
      </c>
      <c r="D127" s="43" t="s">
        <v>371</v>
      </c>
      <c r="E127" s="43" t="s">
        <v>120</v>
      </c>
      <c r="G127"/>
      <c r="H127"/>
      <c r="I127"/>
      <c r="J127"/>
      <c r="K127"/>
      <c r="L127"/>
      <c r="M127"/>
    </row>
    <row r="128" spans="1:13" ht="14" customHeight="1">
      <c r="A128" s="42">
        <v>11</v>
      </c>
      <c r="B128" s="43" t="s">
        <v>833</v>
      </c>
      <c r="C128" s="43">
        <v>1</v>
      </c>
      <c r="D128" s="43" t="s">
        <v>369</v>
      </c>
      <c r="E128" s="43" t="s">
        <v>15</v>
      </c>
      <c r="G128"/>
      <c r="H128"/>
      <c r="I128"/>
      <c r="J128"/>
      <c r="K128"/>
      <c r="L128"/>
      <c r="M128"/>
    </row>
    <row r="129" spans="1:13" ht="14" customHeight="1">
      <c r="A129" s="42">
        <v>11</v>
      </c>
      <c r="B129" s="43" t="s">
        <v>833</v>
      </c>
      <c r="C129" s="43">
        <v>2</v>
      </c>
      <c r="D129" s="43" t="s">
        <v>371</v>
      </c>
      <c r="E129" s="43" t="s">
        <v>109</v>
      </c>
      <c r="G129"/>
      <c r="H129"/>
      <c r="I129"/>
      <c r="J129"/>
      <c r="K129"/>
      <c r="L129"/>
      <c r="M129"/>
    </row>
    <row r="130" spans="1:13" ht="14" customHeight="1">
      <c r="A130" s="42">
        <v>11</v>
      </c>
      <c r="B130" s="43" t="s">
        <v>833</v>
      </c>
      <c r="C130" s="43">
        <v>3</v>
      </c>
      <c r="D130" s="43" t="s">
        <v>372</v>
      </c>
      <c r="E130" s="43" t="s">
        <v>174</v>
      </c>
      <c r="G130"/>
      <c r="H130"/>
      <c r="I130"/>
      <c r="J130"/>
      <c r="K130"/>
      <c r="L130"/>
      <c r="M130"/>
    </row>
    <row r="131" spans="1:13" ht="14" customHeight="1">
      <c r="A131" s="42">
        <v>11</v>
      </c>
      <c r="B131" s="43" t="s">
        <v>833</v>
      </c>
      <c r="C131" s="43">
        <v>4</v>
      </c>
      <c r="D131" s="43" t="s">
        <v>372</v>
      </c>
      <c r="E131" s="43" t="s">
        <v>395</v>
      </c>
      <c r="G131"/>
      <c r="H131"/>
      <c r="I131"/>
      <c r="J131"/>
      <c r="K131"/>
      <c r="L131"/>
      <c r="M131"/>
    </row>
    <row r="132" spans="1:13" ht="14" customHeight="1">
      <c r="A132" s="42">
        <v>11</v>
      </c>
      <c r="B132" s="43" t="s">
        <v>834</v>
      </c>
      <c r="C132" s="43">
        <v>1</v>
      </c>
      <c r="D132" s="43" t="s">
        <v>369</v>
      </c>
      <c r="E132" s="43" t="s">
        <v>19</v>
      </c>
      <c r="G132"/>
      <c r="H132"/>
      <c r="I132"/>
      <c r="J132"/>
      <c r="K132"/>
      <c r="L132"/>
      <c r="M132"/>
    </row>
    <row r="133" spans="1:13" ht="14" customHeight="1">
      <c r="A133" s="42">
        <v>11</v>
      </c>
      <c r="B133" s="43" t="s">
        <v>834</v>
      </c>
      <c r="C133" s="43">
        <v>2</v>
      </c>
      <c r="D133" s="43" t="s">
        <v>370</v>
      </c>
      <c r="E133" s="43" t="s">
        <v>53</v>
      </c>
      <c r="G133"/>
      <c r="H133"/>
      <c r="I133"/>
      <c r="J133"/>
      <c r="K133"/>
      <c r="L133"/>
      <c r="M133"/>
    </row>
    <row r="134" spans="1:13" ht="14" customHeight="1">
      <c r="A134" s="42">
        <v>11</v>
      </c>
      <c r="B134" s="43" t="s">
        <v>834</v>
      </c>
      <c r="C134" s="43">
        <v>3</v>
      </c>
      <c r="D134" s="43" t="s">
        <v>370</v>
      </c>
      <c r="E134" s="43" t="s">
        <v>46</v>
      </c>
      <c r="G134"/>
      <c r="H134"/>
      <c r="I134"/>
      <c r="J134"/>
      <c r="K134"/>
      <c r="L134"/>
      <c r="M134"/>
    </row>
    <row r="135" spans="1:13" ht="14" customHeight="1">
      <c r="A135" s="42">
        <v>11</v>
      </c>
      <c r="B135" s="43" t="s">
        <v>834</v>
      </c>
      <c r="C135" s="43">
        <v>4</v>
      </c>
      <c r="D135" s="43" t="s">
        <v>372</v>
      </c>
      <c r="E135" s="43" t="s">
        <v>179</v>
      </c>
      <c r="G135"/>
      <c r="H135"/>
      <c r="I135"/>
      <c r="J135"/>
      <c r="K135"/>
      <c r="L135"/>
      <c r="M135"/>
    </row>
    <row r="136" spans="1:13" ht="14" customHeight="1">
      <c r="A136" s="42">
        <v>12</v>
      </c>
      <c r="B136" s="43" t="s">
        <v>832</v>
      </c>
      <c r="C136" s="43">
        <v>1</v>
      </c>
      <c r="D136" s="43" t="s">
        <v>370</v>
      </c>
      <c r="E136" s="43" t="s">
        <v>41</v>
      </c>
      <c r="G136"/>
      <c r="H136"/>
      <c r="I136"/>
      <c r="J136"/>
      <c r="K136"/>
      <c r="L136"/>
      <c r="M136"/>
    </row>
    <row r="137" spans="1:13" ht="14" customHeight="1">
      <c r="A137" s="42">
        <v>12</v>
      </c>
      <c r="B137" s="43" t="s">
        <v>832</v>
      </c>
      <c r="C137" s="43">
        <v>2</v>
      </c>
      <c r="D137" s="43" t="s">
        <v>372</v>
      </c>
      <c r="E137" s="43" t="s">
        <v>175</v>
      </c>
      <c r="G137"/>
      <c r="H137"/>
      <c r="I137"/>
      <c r="J137"/>
      <c r="K137"/>
      <c r="L137"/>
      <c r="M137"/>
    </row>
    <row r="138" spans="1:13" ht="14" customHeight="1">
      <c r="A138" s="42">
        <v>12</v>
      </c>
      <c r="B138" s="43" t="s">
        <v>832</v>
      </c>
      <c r="C138" s="43">
        <v>3</v>
      </c>
      <c r="D138" s="43" t="s">
        <v>372</v>
      </c>
      <c r="E138" s="43" t="s">
        <v>171</v>
      </c>
      <c r="G138"/>
      <c r="H138"/>
      <c r="I138"/>
      <c r="J138"/>
      <c r="K138"/>
      <c r="L138"/>
      <c r="M138"/>
    </row>
    <row r="139" spans="1:13" ht="14" customHeight="1">
      <c r="A139" s="42">
        <v>12</v>
      </c>
      <c r="B139" s="43" t="s">
        <v>832</v>
      </c>
      <c r="C139" s="43">
        <v>4</v>
      </c>
      <c r="D139" s="43" t="s">
        <v>372</v>
      </c>
      <c r="E139" s="43" t="s">
        <v>626</v>
      </c>
      <c r="G139"/>
      <c r="H139"/>
      <c r="I139"/>
      <c r="J139"/>
      <c r="K139"/>
      <c r="L139"/>
      <c r="M139"/>
    </row>
    <row r="140" spans="1:13" ht="14" customHeight="1">
      <c r="A140" s="42">
        <v>12</v>
      </c>
      <c r="B140" s="43" t="s">
        <v>833</v>
      </c>
      <c r="C140" s="43">
        <v>1</v>
      </c>
      <c r="D140" s="43" t="s">
        <v>370</v>
      </c>
      <c r="E140" s="43" t="s">
        <v>60</v>
      </c>
      <c r="G140"/>
      <c r="H140"/>
      <c r="I140"/>
      <c r="J140"/>
      <c r="K140"/>
      <c r="L140"/>
      <c r="M140"/>
    </row>
    <row r="141" spans="1:13" ht="14" customHeight="1">
      <c r="A141" s="42">
        <v>12</v>
      </c>
      <c r="B141" s="43" t="s">
        <v>833</v>
      </c>
      <c r="C141" s="43">
        <v>2</v>
      </c>
      <c r="D141" s="43" t="s">
        <v>370</v>
      </c>
      <c r="E141" s="43" t="s">
        <v>409</v>
      </c>
      <c r="G141"/>
      <c r="H141"/>
      <c r="I141"/>
      <c r="J141"/>
      <c r="K141"/>
      <c r="L141"/>
      <c r="M141"/>
    </row>
    <row r="142" spans="1:13" ht="14" customHeight="1">
      <c r="A142" s="42">
        <v>12</v>
      </c>
      <c r="B142" s="43" t="s">
        <v>833</v>
      </c>
      <c r="C142" s="43">
        <v>3</v>
      </c>
      <c r="D142" s="43" t="s">
        <v>371</v>
      </c>
      <c r="E142" s="43" t="s">
        <v>118</v>
      </c>
      <c r="G142"/>
      <c r="H142"/>
      <c r="I142"/>
      <c r="J142"/>
      <c r="K142"/>
      <c r="L142"/>
      <c r="M142"/>
    </row>
    <row r="143" spans="1:13" ht="14" customHeight="1">
      <c r="A143" s="42">
        <v>12</v>
      </c>
      <c r="B143" s="43" t="s">
        <v>833</v>
      </c>
      <c r="C143" s="43">
        <v>4</v>
      </c>
      <c r="D143" s="43" t="s">
        <v>371</v>
      </c>
      <c r="E143" s="43" t="s">
        <v>492</v>
      </c>
      <c r="G143"/>
      <c r="H143"/>
      <c r="I143"/>
      <c r="J143"/>
      <c r="K143"/>
      <c r="L143"/>
      <c r="M143"/>
    </row>
    <row r="144" spans="1:13" ht="14" customHeight="1">
      <c r="A144" s="42">
        <v>12</v>
      </c>
      <c r="B144" s="43" t="s">
        <v>834</v>
      </c>
      <c r="C144" s="43">
        <v>1</v>
      </c>
      <c r="D144" s="43" t="s">
        <v>369</v>
      </c>
      <c r="E144" s="43" t="s">
        <v>20</v>
      </c>
      <c r="G144"/>
      <c r="H144"/>
      <c r="I144"/>
      <c r="J144"/>
      <c r="K144"/>
      <c r="L144"/>
      <c r="M144"/>
    </row>
    <row r="145" spans="1:13" ht="14" customHeight="1">
      <c r="A145" s="42">
        <v>12</v>
      </c>
      <c r="B145" s="43" t="s">
        <v>834</v>
      </c>
      <c r="C145" s="43">
        <v>2</v>
      </c>
      <c r="D145" s="43" t="s">
        <v>369</v>
      </c>
      <c r="E145" s="43" t="s">
        <v>17</v>
      </c>
      <c r="G145"/>
      <c r="H145"/>
      <c r="I145"/>
      <c r="J145"/>
      <c r="K145"/>
      <c r="L145"/>
      <c r="M145"/>
    </row>
    <row r="146" spans="1:13" ht="14" customHeight="1">
      <c r="A146" s="42">
        <v>12</v>
      </c>
      <c r="B146" s="43" t="s">
        <v>834</v>
      </c>
      <c r="C146" s="43">
        <v>3</v>
      </c>
      <c r="D146" s="43" t="s">
        <v>369</v>
      </c>
      <c r="E146" s="43" t="s">
        <v>388</v>
      </c>
      <c r="G146"/>
      <c r="H146"/>
      <c r="I146"/>
      <c r="J146"/>
      <c r="K146"/>
      <c r="L146"/>
      <c r="M146"/>
    </row>
    <row r="147" spans="1:13" ht="14" customHeight="1">
      <c r="A147" s="42">
        <v>12</v>
      </c>
      <c r="B147" s="43" t="s">
        <v>834</v>
      </c>
      <c r="C147" s="43">
        <v>4</v>
      </c>
      <c r="D147" s="43" t="s">
        <v>371</v>
      </c>
      <c r="E147" s="43" t="s">
        <v>103</v>
      </c>
      <c r="G147"/>
      <c r="H147"/>
      <c r="I147"/>
      <c r="J147"/>
      <c r="K147"/>
      <c r="L147"/>
      <c r="M147"/>
    </row>
    <row r="148" spans="1:13" ht="14" customHeight="1">
      <c r="A148" s="42">
        <v>13</v>
      </c>
      <c r="B148" s="43" t="s">
        <v>832</v>
      </c>
      <c r="C148" s="43">
        <v>1</v>
      </c>
      <c r="D148" s="43" t="s">
        <v>369</v>
      </c>
      <c r="E148" s="43" t="s">
        <v>18</v>
      </c>
      <c r="G148"/>
      <c r="H148"/>
      <c r="I148"/>
      <c r="J148"/>
      <c r="K148"/>
      <c r="L148"/>
      <c r="M148"/>
    </row>
    <row r="149" spans="1:13" ht="14" customHeight="1">
      <c r="A149" s="42">
        <v>13</v>
      </c>
      <c r="B149" s="43" t="s">
        <v>832</v>
      </c>
      <c r="C149" s="43">
        <v>2</v>
      </c>
      <c r="D149" s="43" t="s">
        <v>371</v>
      </c>
      <c r="E149" s="43" t="s">
        <v>411</v>
      </c>
      <c r="G149"/>
      <c r="H149"/>
      <c r="I149"/>
      <c r="J149"/>
      <c r="K149"/>
      <c r="L149"/>
      <c r="M149"/>
    </row>
    <row r="150" spans="1:13" ht="14" customHeight="1">
      <c r="A150" s="42">
        <v>13</v>
      </c>
      <c r="B150" s="43" t="s">
        <v>832</v>
      </c>
      <c r="C150" s="43">
        <v>3</v>
      </c>
      <c r="D150" s="43" t="s">
        <v>371</v>
      </c>
      <c r="E150" s="43" t="s">
        <v>495</v>
      </c>
      <c r="G150"/>
      <c r="H150"/>
      <c r="I150"/>
      <c r="J150"/>
      <c r="K150"/>
      <c r="L150"/>
      <c r="M150"/>
    </row>
    <row r="151" spans="1:13" ht="14" customHeight="1">
      <c r="A151" s="42">
        <v>13</v>
      </c>
      <c r="B151" s="43" t="s">
        <v>832</v>
      </c>
      <c r="C151" s="43">
        <v>4</v>
      </c>
      <c r="D151" s="43" t="s">
        <v>372</v>
      </c>
      <c r="E151" s="43" t="s">
        <v>161</v>
      </c>
      <c r="G151"/>
      <c r="H151"/>
      <c r="I151"/>
      <c r="J151"/>
      <c r="K151"/>
      <c r="L151"/>
      <c r="M151"/>
    </row>
    <row r="152" spans="1:13" ht="14" customHeight="1">
      <c r="A152" s="42">
        <v>13</v>
      </c>
      <c r="B152" s="43" t="s">
        <v>833</v>
      </c>
      <c r="C152" s="43">
        <v>1</v>
      </c>
      <c r="D152" s="43" t="s">
        <v>369</v>
      </c>
      <c r="E152" s="43" t="s">
        <v>398</v>
      </c>
      <c r="G152"/>
      <c r="H152"/>
      <c r="I152"/>
      <c r="J152"/>
      <c r="K152"/>
      <c r="L152"/>
      <c r="M152"/>
    </row>
    <row r="153" spans="1:13" ht="14" customHeight="1">
      <c r="A153" s="42">
        <v>13</v>
      </c>
      <c r="B153" s="43" t="s">
        <v>833</v>
      </c>
      <c r="C153" s="43">
        <v>2</v>
      </c>
      <c r="D153" s="43" t="s">
        <v>369</v>
      </c>
      <c r="E153" s="43" t="s">
        <v>399</v>
      </c>
      <c r="G153"/>
      <c r="H153"/>
      <c r="I153"/>
      <c r="J153"/>
      <c r="K153"/>
      <c r="L153"/>
      <c r="M153"/>
    </row>
    <row r="154" spans="1:13" ht="14" customHeight="1">
      <c r="A154" s="42">
        <v>13</v>
      </c>
      <c r="B154" s="43" t="s">
        <v>833</v>
      </c>
      <c r="C154" s="43">
        <v>3</v>
      </c>
      <c r="D154" s="43" t="s">
        <v>370</v>
      </c>
      <c r="E154" s="43" t="s">
        <v>427</v>
      </c>
      <c r="G154"/>
      <c r="H154"/>
      <c r="I154"/>
      <c r="J154"/>
      <c r="K154"/>
      <c r="L154"/>
      <c r="M154"/>
    </row>
    <row r="155" spans="1:13" ht="14" customHeight="1">
      <c r="A155" s="42">
        <v>13</v>
      </c>
      <c r="B155" s="43" t="s">
        <v>833</v>
      </c>
      <c r="C155" s="43">
        <v>4</v>
      </c>
      <c r="D155" s="43" t="s">
        <v>372</v>
      </c>
      <c r="E155" s="43" t="s">
        <v>402</v>
      </c>
      <c r="G155"/>
      <c r="H155"/>
      <c r="I155"/>
      <c r="J155"/>
      <c r="K155"/>
      <c r="L155"/>
      <c r="M155"/>
    </row>
    <row r="156" spans="1:13" ht="14" customHeight="1">
      <c r="A156" s="42">
        <v>13</v>
      </c>
      <c r="B156" s="43" t="s">
        <v>834</v>
      </c>
      <c r="C156" s="43">
        <v>1</v>
      </c>
      <c r="D156" s="43" t="s">
        <v>370</v>
      </c>
      <c r="E156" s="43" t="s">
        <v>49</v>
      </c>
      <c r="G156"/>
      <c r="H156"/>
      <c r="I156"/>
      <c r="J156"/>
      <c r="K156"/>
      <c r="L156"/>
      <c r="M156"/>
    </row>
    <row r="157" spans="1:13" ht="14" customHeight="1">
      <c r="A157" s="42">
        <v>13</v>
      </c>
      <c r="B157" s="43" t="s">
        <v>834</v>
      </c>
      <c r="C157" s="43">
        <v>2</v>
      </c>
      <c r="D157" s="43" t="s">
        <v>370</v>
      </c>
      <c r="E157" s="43" t="s">
        <v>426</v>
      </c>
      <c r="G157"/>
      <c r="H157"/>
      <c r="I157"/>
      <c r="J157"/>
      <c r="K157"/>
      <c r="L157"/>
      <c r="M157"/>
    </row>
    <row r="158" spans="1:13" ht="14" customHeight="1">
      <c r="A158" s="42">
        <v>13</v>
      </c>
      <c r="B158" s="43" t="s">
        <v>834</v>
      </c>
      <c r="C158" s="43">
        <v>3</v>
      </c>
      <c r="D158" s="43" t="s">
        <v>371</v>
      </c>
      <c r="E158" s="43" t="s">
        <v>110</v>
      </c>
      <c r="G158"/>
      <c r="H158"/>
      <c r="I158"/>
      <c r="J158"/>
      <c r="K158"/>
      <c r="L158"/>
      <c r="M158"/>
    </row>
    <row r="159" spans="1:13" ht="14" customHeight="1">
      <c r="A159" s="42">
        <v>13</v>
      </c>
      <c r="B159" s="43" t="s">
        <v>834</v>
      </c>
      <c r="C159" s="43">
        <v>4</v>
      </c>
      <c r="D159" s="43" t="s">
        <v>372</v>
      </c>
      <c r="E159" s="43" t="s">
        <v>734</v>
      </c>
      <c r="G159"/>
      <c r="H159"/>
      <c r="I159"/>
      <c r="J159"/>
      <c r="K159"/>
      <c r="L159"/>
      <c r="M159"/>
    </row>
    <row r="160" spans="1:13" ht="14" customHeight="1">
      <c r="A160" s="42">
        <v>14</v>
      </c>
      <c r="B160" s="43" t="s">
        <v>832</v>
      </c>
      <c r="C160" s="43">
        <v>1</v>
      </c>
      <c r="D160" s="43" t="s">
        <v>369</v>
      </c>
      <c r="E160" s="43" t="s">
        <v>408</v>
      </c>
      <c r="G160"/>
      <c r="H160"/>
      <c r="I160"/>
      <c r="J160"/>
      <c r="K160"/>
      <c r="L160"/>
      <c r="M160"/>
    </row>
    <row r="161" spans="1:13" ht="14" customHeight="1">
      <c r="A161" s="42">
        <v>14</v>
      </c>
      <c r="B161" s="43" t="s">
        <v>832</v>
      </c>
      <c r="C161" s="43">
        <v>2</v>
      </c>
      <c r="D161" s="43" t="s">
        <v>369</v>
      </c>
      <c r="E161" s="43" t="s">
        <v>16</v>
      </c>
      <c r="G161"/>
      <c r="H161"/>
      <c r="I161"/>
      <c r="J161"/>
      <c r="K161"/>
      <c r="L161"/>
      <c r="M161"/>
    </row>
    <row r="162" spans="1:13" ht="14" customHeight="1">
      <c r="A162" s="42">
        <v>14</v>
      </c>
      <c r="B162" s="43" t="s">
        <v>832</v>
      </c>
      <c r="C162" s="43">
        <v>3</v>
      </c>
      <c r="D162" s="43" t="s">
        <v>370</v>
      </c>
      <c r="E162" s="43" t="s">
        <v>42</v>
      </c>
      <c r="G162"/>
      <c r="H162"/>
      <c r="I162"/>
      <c r="J162"/>
      <c r="K162"/>
      <c r="L162"/>
      <c r="M162"/>
    </row>
    <row r="163" spans="1:13" ht="14" customHeight="1">
      <c r="A163" s="42">
        <v>14</v>
      </c>
      <c r="B163" s="43" t="s">
        <v>832</v>
      </c>
      <c r="C163" s="43">
        <v>4</v>
      </c>
      <c r="D163" s="43" t="s">
        <v>370</v>
      </c>
      <c r="E163" s="43" t="s">
        <v>432</v>
      </c>
      <c r="G163"/>
      <c r="H163"/>
      <c r="I163"/>
      <c r="J163"/>
      <c r="K163"/>
      <c r="L163"/>
      <c r="M163"/>
    </row>
    <row r="164" spans="1:13" ht="14" customHeight="1">
      <c r="A164" s="42">
        <v>14</v>
      </c>
      <c r="B164" s="43" t="s">
        <v>833</v>
      </c>
      <c r="C164" s="43">
        <v>1</v>
      </c>
      <c r="D164" s="43" t="s">
        <v>369</v>
      </c>
      <c r="E164" s="43" t="s">
        <v>8</v>
      </c>
      <c r="G164"/>
      <c r="H164"/>
      <c r="I164"/>
      <c r="J164"/>
      <c r="K164"/>
      <c r="L164"/>
      <c r="M164"/>
    </row>
    <row r="165" spans="1:13" ht="14" customHeight="1">
      <c r="A165" s="42">
        <v>14</v>
      </c>
      <c r="B165" s="43" t="s">
        <v>833</v>
      </c>
      <c r="C165" s="43">
        <v>2</v>
      </c>
      <c r="D165" s="43" t="s">
        <v>371</v>
      </c>
      <c r="E165" s="43" t="s">
        <v>102</v>
      </c>
      <c r="G165"/>
      <c r="H165"/>
      <c r="I165"/>
      <c r="J165"/>
      <c r="K165"/>
      <c r="L165"/>
      <c r="M165"/>
    </row>
    <row r="166" spans="1:13" ht="14" customHeight="1">
      <c r="A166" s="42">
        <v>14</v>
      </c>
      <c r="B166" s="43" t="s">
        <v>833</v>
      </c>
      <c r="C166" s="43">
        <v>3</v>
      </c>
      <c r="D166" s="43" t="s">
        <v>371</v>
      </c>
      <c r="E166" s="43" t="s">
        <v>374</v>
      </c>
      <c r="G166"/>
      <c r="H166"/>
      <c r="I166"/>
      <c r="J166"/>
      <c r="K166"/>
      <c r="L166"/>
      <c r="M166"/>
    </row>
    <row r="167" spans="1:13" ht="14" customHeight="1">
      <c r="A167" s="42">
        <v>14</v>
      </c>
      <c r="B167" s="43" t="s">
        <v>833</v>
      </c>
      <c r="C167" s="43">
        <v>4</v>
      </c>
      <c r="D167" s="43" t="s">
        <v>371</v>
      </c>
      <c r="E167" s="43" t="s">
        <v>127</v>
      </c>
      <c r="G167"/>
      <c r="H167"/>
      <c r="I167"/>
      <c r="J167"/>
      <c r="K167"/>
      <c r="L167"/>
      <c r="M167"/>
    </row>
    <row r="168" spans="1:13" ht="14" customHeight="1">
      <c r="A168" s="42">
        <v>14</v>
      </c>
      <c r="B168" s="43" t="s">
        <v>834</v>
      </c>
      <c r="C168" s="43">
        <v>1</v>
      </c>
      <c r="D168" s="43" t="s">
        <v>370</v>
      </c>
      <c r="E168" s="43" t="s">
        <v>72</v>
      </c>
      <c r="G168"/>
      <c r="H168"/>
      <c r="I168"/>
      <c r="J168"/>
      <c r="K168"/>
      <c r="L168"/>
      <c r="M168"/>
    </row>
    <row r="169" spans="1:13" ht="14" customHeight="1">
      <c r="A169" s="42">
        <v>14</v>
      </c>
      <c r="B169" s="43" t="s">
        <v>834</v>
      </c>
      <c r="C169" s="43">
        <v>2</v>
      </c>
      <c r="D169" s="43" t="s">
        <v>372</v>
      </c>
      <c r="E169" s="43" t="s">
        <v>687</v>
      </c>
      <c r="G169"/>
      <c r="H169"/>
      <c r="I169"/>
      <c r="J169"/>
      <c r="K169"/>
      <c r="L169"/>
      <c r="M169"/>
    </row>
    <row r="170" spans="1:13" ht="14" customHeight="1">
      <c r="A170" s="42">
        <v>14</v>
      </c>
      <c r="B170" s="43" t="s">
        <v>834</v>
      </c>
      <c r="C170" s="43">
        <v>3</v>
      </c>
      <c r="D170" s="43" t="s">
        <v>372</v>
      </c>
      <c r="E170" s="43" t="s">
        <v>735</v>
      </c>
      <c r="G170"/>
      <c r="H170"/>
      <c r="I170"/>
      <c r="J170"/>
      <c r="K170"/>
      <c r="L170"/>
      <c r="M170"/>
    </row>
    <row r="171" spans="1:13" ht="14" customHeight="1">
      <c r="A171" s="42">
        <v>14</v>
      </c>
      <c r="B171" s="43" t="s">
        <v>834</v>
      </c>
      <c r="C171" s="43">
        <v>4</v>
      </c>
      <c r="D171" s="43" t="s">
        <v>372</v>
      </c>
      <c r="E171" s="43" t="s">
        <v>678</v>
      </c>
      <c r="G171"/>
      <c r="H171"/>
      <c r="I171"/>
      <c r="J171"/>
      <c r="K171"/>
      <c r="L171"/>
      <c r="M171"/>
    </row>
    <row r="172" spans="1:13" ht="14" customHeight="1">
      <c r="A172" s="42">
        <v>15</v>
      </c>
      <c r="B172" s="43" t="s">
        <v>832</v>
      </c>
      <c r="C172" s="43">
        <v>1</v>
      </c>
      <c r="D172" s="43" t="s">
        <v>370</v>
      </c>
      <c r="E172" s="43" t="s">
        <v>67</v>
      </c>
      <c r="G172"/>
      <c r="H172"/>
      <c r="I172"/>
      <c r="J172"/>
      <c r="K172"/>
      <c r="L172"/>
      <c r="M172"/>
    </row>
    <row r="173" spans="1:13" ht="14" customHeight="1">
      <c r="A173" s="42">
        <v>15</v>
      </c>
      <c r="B173" s="43" t="s">
        <v>832</v>
      </c>
      <c r="C173" s="43">
        <v>2</v>
      </c>
      <c r="D173" s="43" t="s">
        <v>371</v>
      </c>
      <c r="E173" s="43" t="s">
        <v>98</v>
      </c>
      <c r="G173"/>
      <c r="H173"/>
      <c r="I173"/>
      <c r="J173"/>
      <c r="K173"/>
      <c r="L173"/>
      <c r="M173"/>
    </row>
    <row r="174" spans="1:13" ht="14" customHeight="1">
      <c r="A174" s="42">
        <v>15</v>
      </c>
      <c r="B174" s="43" t="s">
        <v>832</v>
      </c>
      <c r="C174" s="43">
        <v>3</v>
      </c>
      <c r="D174" s="43" t="s">
        <v>372</v>
      </c>
      <c r="E174" s="43" t="s">
        <v>188</v>
      </c>
      <c r="G174"/>
      <c r="H174"/>
      <c r="I174"/>
      <c r="J174"/>
      <c r="K174"/>
      <c r="L174"/>
      <c r="M174"/>
    </row>
    <row r="175" spans="1:13" ht="14" customHeight="1">
      <c r="A175" s="42">
        <v>15</v>
      </c>
      <c r="B175" s="43" t="s">
        <v>832</v>
      </c>
      <c r="C175" s="43">
        <v>4</v>
      </c>
      <c r="D175" s="43" t="s">
        <v>372</v>
      </c>
      <c r="E175" s="43" t="s">
        <v>172</v>
      </c>
      <c r="G175"/>
      <c r="H175"/>
      <c r="I175"/>
      <c r="J175"/>
      <c r="K175"/>
      <c r="L175"/>
      <c r="M175"/>
    </row>
    <row r="176" spans="1:13" ht="14" customHeight="1">
      <c r="A176" s="42">
        <v>15</v>
      </c>
      <c r="B176" s="43" t="s">
        <v>833</v>
      </c>
      <c r="C176" s="43">
        <v>1</v>
      </c>
      <c r="D176" s="43" t="s">
        <v>369</v>
      </c>
      <c r="E176" s="43" t="s">
        <v>11</v>
      </c>
      <c r="G176"/>
      <c r="H176"/>
      <c r="I176"/>
      <c r="J176"/>
      <c r="K176"/>
      <c r="L176"/>
      <c r="M176"/>
    </row>
    <row r="177" spans="1:13" ht="14" customHeight="1">
      <c r="A177" s="42">
        <v>15</v>
      </c>
      <c r="B177" s="43" t="s">
        <v>833</v>
      </c>
      <c r="C177" s="43">
        <v>2</v>
      </c>
      <c r="D177" s="43" t="s">
        <v>370</v>
      </c>
      <c r="E177" s="43" t="s">
        <v>30</v>
      </c>
      <c r="G177"/>
      <c r="H177"/>
      <c r="I177"/>
      <c r="J177"/>
      <c r="K177"/>
      <c r="L177"/>
      <c r="M177"/>
    </row>
    <row r="178" spans="1:13" ht="14" customHeight="1">
      <c r="A178" s="42">
        <v>15</v>
      </c>
      <c r="B178" s="43" t="s">
        <v>833</v>
      </c>
      <c r="C178" s="43">
        <v>3</v>
      </c>
      <c r="D178" s="43" t="s">
        <v>370</v>
      </c>
      <c r="E178" s="43" t="s">
        <v>56</v>
      </c>
      <c r="G178"/>
      <c r="H178"/>
      <c r="I178"/>
      <c r="J178"/>
      <c r="K178"/>
      <c r="L178"/>
      <c r="M178"/>
    </row>
    <row r="179" spans="1:13" ht="14" customHeight="1">
      <c r="A179" s="42">
        <v>15</v>
      </c>
      <c r="B179" s="43" t="s">
        <v>833</v>
      </c>
      <c r="C179" s="43">
        <v>4</v>
      </c>
      <c r="D179" s="43" t="s">
        <v>372</v>
      </c>
      <c r="E179" s="43" t="s">
        <v>177</v>
      </c>
      <c r="G179"/>
      <c r="H179"/>
      <c r="I179"/>
      <c r="J179"/>
      <c r="K179"/>
      <c r="L179"/>
      <c r="M179"/>
    </row>
    <row r="180" spans="1:13" ht="14" customHeight="1">
      <c r="A180" s="42">
        <v>15</v>
      </c>
      <c r="B180" s="43" t="s">
        <v>834</v>
      </c>
      <c r="C180" s="43">
        <v>1</v>
      </c>
      <c r="D180" s="43" t="s">
        <v>369</v>
      </c>
      <c r="E180" s="43" t="s">
        <v>12</v>
      </c>
      <c r="G180"/>
      <c r="H180"/>
      <c r="I180"/>
      <c r="J180"/>
      <c r="K180"/>
      <c r="L180"/>
      <c r="M180"/>
    </row>
    <row r="181" spans="1:13" ht="14" customHeight="1">
      <c r="A181" s="42">
        <v>15</v>
      </c>
      <c r="B181" s="43" t="s">
        <v>834</v>
      </c>
      <c r="C181" s="43">
        <v>2</v>
      </c>
      <c r="D181" s="43" t="s">
        <v>369</v>
      </c>
      <c r="E181" s="43" t="s">
        <v>10</v>
      </c>
      <c r="G181"/>
      <c r="H181"/>
      <c r="I181"/>
      <c r="J181"/>
      <c r="K181"/>
      <c r="L181"/>
      <c r="M181"/>
    </row>
    <row r="182" spans="1:13" ht="14" customHeight="1">
      <c r="A182" s="42">
        <v>15</v>
      </c>
      <c r="B182" s="43" t="s">
        <v>834</v>
      </c>
      <c r="C182" s="43">
        <v>3</v>
      </c>
      <c r="D182" s="43" t="s">
        <v>371</v>
      </c>
      <c r="E182" s="43" t="s">
        <v>128</v>
      </c>
      <c r="G182"/>
      <c r="H182"/>
      <c r="I182"/>
      <c r="J182"/>
      <c r="K182"/>
      <c r="L182"/>
      <c r="M182"/>
    </row>
    <row r="183" spans="1:13" ht="14" customHeight="1">
      <c r="A183" s="42">
        <v>15</v>
      </c>
      <c r="B183" s="43" t="s">
        <v>834</v>
      </c>
      <c r="C183" s="43">
        <v>4</v>
      </c>
      <c r="D183" s="43" t="s">
        <v>371</v>
      </c>
      <c r="E183" s="43" t="s">
        <v>119</v>
      </c>
      <c r="G183"/>
      <c r="H183"/>
      <c r="I183"/>
      <c r="J183"/>
      <c r="K183"/>
      <c r="L183"/>
      <c r="M183"/>
    </row>
    <row r="184" spans="1:13" ht="14" customHeight="1">
      <c r="A184" s="42">
        <v>16</v>
      </c>
      <c r="B184" s="43" t="s">
        <v>832</v>
      </c>
      <c r="C184" s="43">
        <v>1</v>
      </c>
      <c r="D184" s="43" t="s">
        <v>370</v>
      </c>
      <c r="E184" s="43" t="s">
        <v>596</v>
      </c>
      <c r="G184"/>
      <c r="H184"/>
      <c r="I184"/>
      <c r="J184"/>
      <c r="K184"/>
      <c r="L184"/>
      <c r="M184"/>
    </row>
    <row r="185" spans="1:13" ht="14" customHeight="1">
      <c r="A185" s="42">
        <v>16</v>
      </c>
      <c r="B185" s="43" t="s">
        <v>832</v>
      </c>
      <c r="C185" s="43">
        <v>2</v>
      </c>
      <c r="D185" s="43" t="s">
        <v>370</v>
      </c>
      <c r="E185" s="43" t="s">
        <v>585</v>
      </c>
      <c r="G185"/>
      <c r="H185"/>
      <c r="I185"/>
      <c r="J185"/>
      <c r="K185"/>
      <c r="L185"/>
      <c r="M185"/>
    </row>
    <row r="186" spans="1:13" ht="14" customHeight="1">
      <c r="A186" s="42">
        <v>16</v>
      </c>
      <c r="B186" s="43" t="s">
        <v>832</v>
      </c>
      <c r="C186" s="43">
        <v>3</v>
      </c>
      <c r="D186" s="43" t="s">
        <v>371</v>
      </c>
      <c r="E186" s="43" t="s">
        <v>630</v>
      </c>
      <c r="G186"/>
      <c r="H186"/>
      <c r="I186"/>
      <c r="J186"/>
      <c r="K186"/>
      <c r="L186"/>
      <c r="M186"/>
    </row>
    <row r="187" spans="1:13" ht="14" customHeight="1">
      <c r="A187" s="42">
        <v>16</v>
      </c>
      <c r="B187" s="43" t="s">
        <v>832</v>
      </c>
      <c r="C187" s="43">
        <v>4</v>
      </c>
      <c r="D187" s="43" t="s">
        <v>371</v>
      </c>
      <c r="E187" s="43" t="s">
        <v>609</v>
      </c>
      <c r="G187"/>
      <c r="H187"/>
      <c r="I187"/>
      <c r="J187"/>
      <c r="K187"/>
      <c r="L187"/>
      <c r="M187"/>
    </row>
    <row r="188" spans="1:13" ht="14" customHeight="1">
      <c r="A188" s="42">
        <v>16</v>
      </c>
      <c r="B188" s="43" t="s">
        <v>833</v>
      </c>
      <c r="C188" s="43">
        <v>1</v>
      </c>
      <c r="D188" s="43" t="s">
        <v>369</v>
      </c>
      <c r="E188" s="43" t="s">
        <v>604</v>
      </c>
      <c r="G188"/>
      <c r="H188"/>
      <c r="I188"/>
      <c r="J188"/>
      <c r="K188"/>
      <c r="L188"/>
      <c r="M188"/>
    </row>
    <row r="189" spans="1:13" ht="14" customHeight="1">
      <c r="A189" s="42">
        <v>16</v>
      </c>
      <c r="B189" s="43" t="s">
        <v>833</v>
      </c>
      <c r="C189" s="43">
        <v>2</v>
      </c>
      <c r="D189" s="43" t="s">
        <v>369</v>
      </c>
      <c r="E189" s="43" t="s">
        <v>563</v>
      </c>
      <c r="G189"/>
      <c r="H189"/>
      <c r="I189"/>
      <c r="J189"/>
      <c r="K189"/>
      <c r="L189"/>
      <c r="M189"/>
    </row>
    <row r="190" spans="1:13" ht="14" customHeight="1">
      <c r="A190" s="42">
        <v>16</v>
      </c>
      <c r="B190" s="43" t="s">
        <v>833</v>
      </c>
      <c r="C190" s="43">
        <v>3</v>
      </c>
      <c r="D190" s="43" t="s">
        <v>371</v>
      </c>
      <c r="E190" s="43" t="s">
        <v>610</v>
      </c>
      <c r="G190"/>
      <c r="H190"/>
      <c r="I190"/>
      <c r="J190"/>
      <c r="K190"/>
      <c r="L190"/>
      <c r="M190"/>
    </row>
    <row r="191" spans="1:13" ht="14" customHeight="1">
      <c r="A191" s="42">
        <v>16</v>
      </c>
      <c r="B191" s="43" t="s">
        <v>833</v>
      </c>
      <c r="C191" s="43">
        <v>4</v>
      </c>
      <c r="D191" s="43" t="s">
        <v>372</v>
      </c>
      <c r="E191" s="43" t="s">
        <v>621</v>
      </c>
      <c r="G191"/>
      <c r="H191"/>
      <c r="I191"/>
      <c r="J191"/>
      <c r="K191"/>
      <c r="L191"/>
      <c r="M191"/>
    </row>
    <row r="192" spans="1:13" ht="14" customHeight="1">
      <c r="A192" s="42">
        <v>16</v>
      </c>
      <c r="B192" s="43" t="s">
        <v>834</v>
      </c>
      <c r="C192" s="43">
        <v>1</v>
      </c>
      <c r="D192" s="43" t="s">
        <v>369</v>
      </c>
      <c r="E192" s="43" t="s">
        <v>566</v>
      </c>
      <c r="G192"/>
      <c r="H192"/>
      <c r="I192"/>
      <c r="J192"/>
      <c r="K192"/>
      <c r="L192"/>
      <c r="M192"/>
    </row>
    <row r="193" spans="1:13" ht="14" customHeight="1">
      <c r="A193" s="42">
        <v>16</v>
      </c>
      <c r="B193" s="43" t="s">
        <v>834</v>
      </c>
      <c r="C193" s="43">
        <v>2</v>
      </c>
      <c r="D193" s="43" t="s">
        <v>370</v>
      </c>
      <c r="E193" s="43" t="s">
        <v>608</v>
      </c>
      <c r="G193"/>
      <c r="H193"/>
      <c r="I193"/>
      <c r="J193"/>
      <c r="K193"/>
      <c r="L193"/>
      <c r="M193"/>
    </row>
    <row r="194" spans="1:13" ht="14" customHeight="1">
      <c r="A194" s="42">
        <v>16</v>
      </c>
      <c r="B194" s="43" t="s">
        <v>834</v>
      </c>
      <c r="C194" s="43">
        <v>3</v>
      </c>
      <c r="D194" s="43" t="s">
        <v>372</v>
      </c>
      <c r="E194" s="43" t="s">
        <v>169</v>
      </c>
      <c r="G194"/>
      <c r="H194"/>
      <c r="I194"/>
      <c r="J194"/>
      <c r="K194"/>
      <c r="L194"/>
      <c r="M194"/>
    </row>
    <row r="195" spans="1:13" ht="14" customHeight="1">
      <c r="A195" s="42">
        <v>16</v>
      </c>
      <c r="B195" s="43" t="s">
        <v>834</v>
      </c>
      <c r="C195" s="43">
        <v>4</v>
      </c>
      <c r="D195" s="43" t="s">
        <v>372</v>
      </c>
      <c r="E195" s="43" t="s">
        <v>165</v>
      </c>
      <c r="G195"/>
      <c r="H195"/>
      <c r="I195"/>
      <c r="J195"/>
      <c r="K195"/>
      <c r="L195"/>
      <c r="M195"/>
    </row>
    <row r="196" spans="1:13" ht="14" customHeight="1">
      <c r="A196" s="42">
        <v>17</v>
      </c>
      <c r="B196" s="43" t="s">
        <v>832</v>
      </c>
      <c r="C196" s="43">
        <v>1</v>
      </c>
      <c r="D196" s="43" t="s">
        <v>369</v>
      </c>
      <c r="E196" s="43" t="s">
        <v>605</v>
      </c>
      <c r="G196"/>
      <c r="H196"/>
      <c r="I196"/>
      <c r="J196"/>
      <c r="K196"/>
      <c r="L196"/>
      <c r="M196"/>
    </row>
    <row r="197" spans="1:13" ht="14" customHeight="1">
      <c r="A197" s="42">
        <v>17</v>
      </c>
      <c r="B197" s="43" t="s">
        <v>832</v>
      </c>
      <c r="C197" s="43">
        <v>2</v>
      </c>
      <c r="D197" s="43" t="s">
        <v>369</v>
      </c>
      <c r="E197" s="43" t="s">
        <v>9</v>
      </c>
      <c r="G197"/>
      <c r="H197"/>
      <c r="I197"/>
      <c r="J197"/>
      <c r="K197"/>
      <c r="L197"/>
      <c r="M197"/>
    </row>
    <row r="198" spans="1:13" ht="14" customHeight="1">
      <c r="A198" s="42">
        <v>17</v>
      </c>
      <c r="B198" s="43" t="s">
        <v>832</v>
      </c>
      <c r="C198" s="43">
        <v>3</v>
      </c>
      <c r="D198" s="43" t="s">
        <v>369</v>
      </c>
      <c r="E198" s="43" t="s">
        <v>559</v>
      </c>
      <c r="G198"/>
      <c r="H198"/>
      <c r="I198"/>
      <c r="J198"/>
      <c r="K198"/>
      <c r="L198"/>
      <c r="M198"/>
    </row>
    <row r="199" spans="1:13" ht="14" customHeight="1">
      <c r="A199" s="42">
        <v>17</v>
      </c>
      <c r="B199" s="43" t="s">
        <v>832</v>
      </c>
      <c r="C199" s="43">
        <v>4</v>
      </c>
      <c r="D199" s="43" t="s">
        <v>372</v>
      </c>
      <c r="E199" s="43" t="s">
        <v>457</v>
      </c>
      <c r="G199"/>
      <c r="H199"/>
      <c r="I199"/>
      <c r="J199"/>
      <c r="K199"/>
      <c r="L199"/>
      <c r="M199"/>
    </row>
    <row r="200" spans="1:13" ht="14" customHeight="1">
      <c r="A200" s="42">
        <v>17</v>
      </c>
      <c r="B200" s="43" t="s">
        <v>833</v>
      </c>
      <c r="C200" s="43">
        <v>1</v>
      </c>
      <c r="D200" s="43" t="s">
        <v>370</v>
      </c>
      <c r="E200" s="43" t="s">
        <v>575</v>
      </c>
      <c r="G200"/>
      <c r="H200"/>
      <c r="I200"/>
      <c r="J200"/>
      <c r="K200"/>
      <c r="L200"/>
      <c r="M200"/>
    </row>
    <row r="201" spans="1:13" ht="14" customHeight="1">
      <c r="A201" s="42">
        <v>17</v>
      </c>
      <c r="B201" s="43" t="s">
        <v>833</v>
      </c>
      <c r="C201" s="43">
        <v>2</v>
      </c>
      <c r="D201" s="43" t="s">
        <v>370</v>
      </c>
      <c r="E201" s="43" t="s">
        <v>433</v>
      </c>
      <c r="G201"/>
      <c r="H201"/>
      <c r="I201"/>
      <c r="J201"/>
      <c r="K201"/>
      <c r="L201"/>
      <c r="M201"/>
    </row>
    <row r="202" spans="1:13" ht="14" customHeight="1">
      <c r="A202" s="42">
        <v>17</v>
      </c>
      <c r="B202" s="43" t="s">
        <v>833</v>
      </c>
      <c r="C202" s="43">
        <v>3</v>
      </c>
      <c r="D202" s="43" t="s">
        <v>371</v>
      </c>
      <c r="E202" s="43" t="s">
        <v>125</v>
      </c>
      <c r="G202"/>
      <c r="H202"/>
      <c r="I202"/>
      <c r="J202"/>
      <c r="K202"/>
      <c r="L202"/>
      <c r="M202"/>
    </row>
    <row r="203" spans="1:13" ht="14" customHeight="1">
      <c r="A203" s="42">
        <v>17</v>
      </c>
      <c r="B203" s="43" t="s">
        <v>833</v>
      </c>
      <c r="C203" s="43">
        <v>4</v>
      </c>
      <c r="D203" s="43" t="s">
        <v>372</v>
      </c>
      <c r="E203" s="43" t="s">
        <v>154</v>
      </c>
      <c r="G203"/>
      <c r="H203"/>
      <c r="I203"/>
      <c r="J203"/>
      <c r="K203"/>
      <c r="L203"/>
      <c r="M203"/>
    </row>
    <row r="204" spans="1:13" ht="14" customHeight="1">
      <c r="A204" s="42">
        <v>17</v>
      </c>
      <c r="B204" s="43" t="s">
        <v>834</v>
      </c>
      <c r="C204" s="43">
        <v>1</v>
      </c>
      <c r="D204" s="43" t="s">
        <v>370</v>
      </c>
      <c r="E204" s="43" t="s">
        <v>64</v>
      </c>
      <c r="G204"/>
      <c r="H204"/>
      <c r="I204"/>
      <c r="J204"/>
      <c r="K204"/>
      <c r="L204"/>
      <c r="M204"/>
    </row>
    <row r="205" spans="1:13" ht="14" customHeight="1">
      <c r="A205" s="42">
        <v>17</v>
      </c>
      <c r="B205" s="43" t="s">
        <v>834</v>
      </c>
      <c r="C205" s="43">
        <v>2</v>
      </c>
      <c r="D205" s="43" t="s">
        <v>371</v>
      </c>
      <c r="E205" s="43" t="s">
        <v>599</v>
      </c>
      <c r="G205"/>
      <c r="H205"/>
      <c r="I205"/>
      <c r="J205"/>
      <c r="K205"/>
      <c r="L205"/>
      <c r="M205"/>
    </row>
    <row r="206" spans="1:13" ht="14" customHeight="1">
      <c r="A206" s="42">
        <v>17</v>
      </c>
      <c r="B206" s="43" t="s">
        <v>834</v>
      </c>
      <c r="C206" s="43">
        <v>3</v>
      </c>
      <c r="D206" s="43" t="s">
        <v>371</v>
      </c>
      <c r="E206" s="43" t="s">
        <v>413</v>
      </c>
      <c r="G206"/>
      <c r="H206"/>
      <c r="I206"/>
      <c r="J206"/>
      <c r="K206"/>
      <c r="L206"/>
      <c r="M206"/>
    </row>
    <row r="207" spans="1:13" ht="14" customHeight="1">
      <c r="A207" s="42">
        <v>17</v>
      </c>
      <c r="B207" s="43" t="s">
        <v>834</v>
      </c>
      <c r="C207" s="43">
        <v>4</v>
      </c>
      <c r="D207" s="43" t="s">
        <v>372</v>
      </c>
      <c r="E207" s="43" t="s">
        <v>173</v>
      </c>
      <c r="G207"/>
      <c r="H207"/>
      <c r="I207"/>
      <c r="J207"/>
      <c r="K207"/>
      <c r="L207"/>
      <c r="M207"/>
    </row>
    <row r="208" spans="1:13" ht="14" customHeight="1">
      <c r="A208" s="42">
        <v>18</v>
      </c>
      <c r="B208" s="43" t="s">
        <v>832</v>
      </c>
      <c r="C208" s="43">
        <v>1</v>
      </c>
      <c r="D208" s="43" t="s">
        <v>370</v>
      </c>
      <c r="E208" s="43" t="s">
        <v>52</v>
      </c>
      <c r="G208"/>
      <c r="H208"/>
      <c r="I208"/>
      <c r="J208"/>
      <c r="K208"/>
      <c r="L208"/>
      <c r="M208"/>
    </row>
    <row r="209" spans="1:13" ht="14" customHeight="1">
      <c r="A209" s="42">
        <v>18</v>
      </c>
      <c r="B209" s="43" t="s">
        <v>832</v>
      </c>
      <c r="C209" s="43">
        <v>2</v>
      </c>
      <c r="D209" s="43" t="s">
        <v>371</v>
      </c>
      <c r="E209" s="43" t="s">
        <v>126</v>
      </c>
      <c r="G209"/>
      <c r="H209"/>
      <c r="I209"/>
      <c r="J209"/>
      <c r="K209"/>
      <c r="L209"/>
      <c r="M209"/>
    </row>
    <row r="210" spans="1:13" ht="14" customHeight="1">
      <c r="A210" s="42">
        <v>18</v>
      </c>
      <c r="B210" s="43" t="s">
        <v>832</v>
      </c>
      <c r="C210" s="43">
        <v>3</v>
      </c>
      <c r="D210" s="43" t="s">
        <v>372</v>
      </c>
      <c r="E210" s="43" t="s">
        <v>170</v>
      </c>
      <c r="G210"/>
      <c r="H210"/>
      <c r="I210"/>
      <c r="J210"/>
      <c r="K210"/>
      <c r="L210"/>
      <c r="M210"/>
    </row>
    <row r="211" spans="1:13" ht="14" customHeight="1">
      <c r="A211" s="42">
        <v>18</v>
      </c>
      <c r="B211" s="43" t="s">
        <v>832</v>
      </c>
      <c r="C211" s="43">
        <v>4</v>
      </c>
      <c r="D211" s="43" t="s">
        <v>372</v>
      </c>
      <c r="E211" s="43" t="s">
        <v>466</v>
      </c>
      <c r="G211"/>
      <c r="H211"/>
      <c r="I211"/>
      <c r="J211"/>
      <c r="K211"/>
      <c r="L211"/>
      <c r="M211"/>
    </row>
    <row r="212" spans="1:13" ht="14" customHeight="1">
      <c r="A212" s="42">
        <v>18</v>
      </c>
      <c r="B212" s="43" t="s">
        <v>833</v>
      </c>
      <c r="C212" s="43">
        <v>1</v>
      </c>
      <c r="D212" s="43" t="s">
        <v>369</v>
      </c>
      <c r="E212" s="43" t="s">
        <v>567</v>
      </c>
      <c r="G212"/>
      <c r="H212"/>
      <c r="I212"/>
      <c r="J212"/>
      <c r="K212"/>
      <c r="L212"/>
      <c r="M212"/>
    </row>
    <row r="213" spans="1:13" ht="14" customHeight="1">
      <c r="A213" s="42">
        <v>18</v>
      </c>
      <c r="B213" s="43" t="s">
        <v>833</v>
      </c>
      <c r="C213" s="43">
        <v>2</v>
      </c>
      <c r="D213" s="43" t="s">
        <v>370</v>
      </c>
      <c r="E213" s="43" t="s">
        <v>603</v>
      </c>
      <c r="G213"/>
      <c r="H213"/>
      <c r="I213"/>
      <c r="J213"/>
      <c r="K213"/>
      <c r="L213"/>
      <c r="M213"/>
    </row>
    <row r="214" spans="1:13" ht="14" customHeight="1">
      <c r="A214" s="42">
        <v>18</v>
      </c>
      <c r="B214" s="43" t="s">
        <v>833</v>
      </c>
      <c r="C214" s="43">
        <v>3</v>
      </c>
      <c r="D214" s="43" t="s">
        <v>371</v>
      </c>
      <c r="E214" s="43" t="s">
        <v>117</v>
      </c>
      <c r="G214"/>
      <c r="H214"/>
      <c r="I214"/>
      <c r="J214"/>
      <c r="K214"/>
      <c r="L214"/>
      <c r="M214"/>
    </row>
    <row r="215" spans="1:13" ht="14" customHeight="1">
      <c r="A215" s="42">
        <v>18</v>
      </c>
      <c r="B215" s="43" t="s">
        <v>833</v>
      </c>
      <c r="C215" s="43">
        <v>4</v>
      </c>
      <c r="D215" s="43" t="s">
        <v>372</v>
      </c>
      <c r="E215" s="43" t="s">
        <v>375</v>
      </c>
      <c r="G215"/>
      <c r="H215"/>
      <c r="I215"/>
      <c r="J215"/>
      <c r="K215"/>
      <c r="L215"/>
      <c r="M215"/>
    </row>
    <row r="216" spans="1:13" ht="14" customHeight="1">
      <c r="A216" s="42">
        <v>18</v>
      </c>
      <c r="B216" s="43" t="s">
        <v>834</v>
      </c>
      <c r="C216" s="43">
        <v>1</v>
      </c>
      <c r="D216" s="43" t="s">
        <v>369</v>
      </c>
      <c r="E216" s="43" t="s">
        <v>21</v>
      </c>
      <c r="G216"/>
      <c r="H216"/>
      <c r="I216"/>
      <c r="J216"/>
      <c r="K216"/>
      <c r="L216"/>
      <c r="M216"/>
    </row>
    <row r="217" spans="1:13" ht="14" customHeight="1">
      <c r="A217" s="42">
        <v>18</v>
      </c>
      <c r="B217" s="43" t="s">
        <v>834</v>
      </c>
      <c r="C217" s="43">
        <v>2</v>
      </c>
      <c r="D217" s="43" t="s">
        <v>369</v>
      </c>
      <c r="E217" s="43" t="s">
        <v>13</v>
      </c>
      <c r="G217"/>
      <c r="H217"/>
      <c r="I217"/>
      <c r="J217"/>
      <c r="K217"/>
      <c r="L217"/>
      <c r="M217"/>
    </row>
    <row r="218" spans="1:13" ht="14" customHeight="1">
      <c r="A218" s="42">
        <v>18</v>
      </c>
      <c r="B218" s="43" t="s">
        <v>834</v>
      </c>
      <c r="C218" s="43">
        <v>3</v>
      </c>
      <c r="D218" s="43" t="s">
        <v>370</v>
      </c>
      <c r="E218" s="43" t="s">
        <v>68</v>
      </c>
      <c r="G218"/>
      <c r="H218"/>
      <c r="I218"/>
      <c r="J218"/>
      <c r="K218"/>
      <c r="L218"/>
      <c r="M218"/>
    </row>
    <row r="219" spans="1:13" ht="14" customHeight="1">
      <c r="A219" s="42">
        <v>18</v>
      </c>
      <c r="B219" s="43" t="s">
        <v>834</v>
      </c>
      <c r="C219" s="43">
        <v>4</v>
      </c>
      <c r="D219" s="43" t="s">
        <v>371</v>
      </c>
      <c r="E219" s="43" t="s">
        <v>602</v>
      </c>
      <c r="G219"/>
      <c r="H219"/>
      <c r="I219"/>
      <c r="J219"/>
      <c r="K219"/>
      <c r="L219"/>
      <c r="M219"/>
    </row>
    <row r="220" spans="1:13" ht="14" customHeight="1">
      <c r="A220" s="42">
        <v>19</v>
      </c>
      <c r="B220" s="43" t="s">
        <v>832</v>
      </c>
      <c r="C220" s="43">
        <v>1</v>
      </c>
      <c r="D220" s="43" t="s">
        <v>369</v>
      </c>
      <c r="E220" s="43" t="s">
        <v>564</v>
      </c>
      <c r="G220"/>
      <c r="H220"/>
      <c r="I220"/>
      <c r="J220"/>
      <c r="K220"/>
      <c r="L220"/>
      <c r="M220"/>
    </row>
    <row r="221" spans="1:13" ht="14" customHeight="1">
      <c r="A221" s="42">
        <v>19</v>
      </c>
      <c r="B221" s="43" t="s">
        <v>832</v>
      </c>
      <c r="C221" s="43">
        <v>2</v>
      </c>
      <c r="D221" s="43" t="s">
        <v>370</v>
      </c>
      <c r="E221" s="43" t="s">
        <v>45</v>
      </c>
      <c r="G221"/>
      <c r="H221"/>
      <c r="I221"/>
      <c r="J221"/>
      <c r="K221"/>
      <c r="L221"/>
      <c r="M221"/>
    </row>
    <row r="222" spans="1:13" ht="14" customHeight="1">
      <c r="A222" s="42">
        <v>19</v>
      </c>
      <c r="B222" s="43" t="s">
        <v>832</v>
      </c>
      <c r="C222" s="43">
        <v>3</v>
      </c>
      <c r="D222" s="43" t="s">
        <v>370</v>
      </c>
      <c r="E222" s="43" t="s">
        <v>726</v>
      </c>
      <c r="G222"/>
      <c r="H222"/>
      <c r="I222"/>
      <c r="J222"/>
      <c r="K222"/>
      <c r="L222"/>
      <c r="M222"/>
    </row>
    <row r="223" spans="1:13" ht="14" customHeight="1">
      <c r="A223" s="42">
        <v>19</v>
      </c>
      <c r="B223" s="43" t="s">
        <v>832</v>
      </c>
      <c r="C223" s="43">
        <v>4</v>
      </c>
      <c r="D223" s="43" t="s">
        <v>371</v>
      </c>
      <c r="E223" s="43" t="s">
        <v>380</v>
      </c>
      <c r="G223"/>
      <c r="H223"/>
      <c r="I223"/>
      <c r="J223"/>
      <c r="K223"/>
      <c r="L223"/>
      <c r="M223"/>
    </row>
    <row r="224" spans="1:13" ht="14" customHeight="1">
      <c r="A224" s="42">
        <v>19</v>
      </c>
      <c r="B224" s="43" t="s">
        <v>833</v>
      </c>
      <c r="C224" s="43">
        <v>1</v>
      </c>
      <c r="D224" s="43" t="s">
        <v>369</v>
      </c>
      <c r="E224" s="43" t="s">
        <v>14</v>
      </c>
      <c r="G224"/>
      <c r="H224"/>
      <c r="I224"/>
      <c r="J224"/>
      <c r="K224"/>
      <c r="L224"/>
      <c r="M224"/>
    </row>
    <row r="225" spans="1:13" ht="14" customHeight="1">
      <c r="A225" s="42">
        <v>19</v>
      </c>
      <c r="B225" s="43" t="s">
        <v>833</v>
      </c>
      <c r="C225" s="43">
        <v>2</v>
      </c>
      <c r="D225" s="43" t="s">
        <v>369</v>
      </c>
      <c r="E225" s="43" t="s">
        <v>565</v>
      </c>
      <c r="G225"/>
      <c r="H225"/>
      <c r="I225"/>
      <c r="J225"/>
      <c r="K225"/>
      <c r="L225"/>
      <c r="M225"/>
    </row>
    <row r="226" spans="1:13" ht="14" customHeight="1">
      <c r="A226" s="42">
        <v>19</v>
      </c>
      <c r="B226" s="43" t="s">
        <v>833</v>
      </c>
      <c r="C226" s="43">
        <v>3</v>
      </c>
      <c r="D226" s="43" t="s">
        <v>371</v>
      </c>
      <c r="E226" s="43" t="s">
        <v>104</v>
      </c>
      <c r="G226"/>
      <c r="H226"/>
      <c r="I226"/>
      <c r="J226"/>
      <c r="K226"/>
      <c r="L226"/>
      <c r="M226"/>
    </row>
    <row r="227" spans="1:13" ht="14" customHeight="1">
      <c r="A227" s="42">
        <v>19</v>
      </c>
      <c r="B227" s="43" t="s">
        <v>833</v>
      </c>
      <c r="C227" s="43">
        <v>4</v>
      </c>
      <c r="D227" s="43" t="s">
        <v>372</v>
      </c>
      <c r="E227" s="43" t="s">
        <v>382</v>
      </c>
      <c r="G227"/>
      <c r="H227"/>
      <c r="I227"/>
      <c r="J227"/>
      <c r="K227"/>
      <c r="L227"/>
      <c r="M227"/>
    </row>
    <row r="228" spans="1:13" ht="14" customHeight="1">
      <c r="A228" s="42">
        <v>19</v>
      </c>
      <c r="B228" s="43" t="s">
        <v>834</v>
      </c>
      <c r="C228" s="43">
        <v>1</v>
      </c>
      <c r="D228" s="43" t="s">
        <v>370</v>
      </c>
      <c r="E228" s="43" t="s">
        <v>441</v>
      </c>
      <c r="G228"/>
      <c r="H228"/>
      <c r="I228"/>
      <c r="J228"/>
      <c r="K228"/>
      <c r="L228"/>
      <c r="M228"/>
    </row>
    <row r="229" spans="1:13" ht="14" customHeight="1">
      <c r="A229" s="47">
        <v>19</v>
      </c>
      <c r="B229" s="47" t="s">
        <v>834</v>
      </c>
      <c r="C229" s="47">
        <v>2</v>
      </c>
      <c r="D229" s="47" t="s">
        <v>371</v>
      </c>
      <c r="E229" s="47" t="s">
        <v>729</v>
      </c>
      <c r="G229"/>
      <c r="H229"/>
      <c r="I229"/>
      <c r="J229"/>
      <c r="K229"/>
      <c r="L229"/>
      <c r="M229"/>
    </row>
    <row r="230" spans="1:13" ht="14" customHeight="1">
      <c r="A230" s="47">
        <v>19</v>
      </c>
      <c r="B230" s="47" t="s">
        <v>834</v>
      </c>
      <c r="C230" s="47">
        <v>3</v>
      </c>
      <c r="D230" s="47" t="s">
        <v>372</v>
      </c>
      <c r="E230" s="47" t="s">
        <v>166</v>
      </c>
      <c r="G230"/>
      <c r="H230"/>
      <c r="I230"/>
      <c r="J230"/>
      <c r="K230"/>
      <c r="L230"/>
      <c r="M230"/>
    </row>
    <row r="231" spans="1:13" ht="14" customHeight="1">
      <c r="A231" s="47">
        <v>19</v>
      </c>
      <c r="B231" s="47" t="s">
        <v>834</v>
      </c>
      <c r="C231" s="47">
        <v>4</v>
      </c>
      <c r="D231" s="47" t="s">
        <v>372</v>
      </c>
      <c r="E231" s="47" t="s">
        <v>383</v>
      </c>
      <c r="G231"/>
      <c r="H231"/>
      <c r="I231"/>
      <c r="J231"/>
      <c r="K231"/>
      <c r="L231"/>
      <c r="M231"/>
    </row>
    <row r="232" spans="1:13" ht="14" customHeight="1">
      <c r="A232" s="47">
        <v>20</v>
      </c>
      <c r="B232" s="47" t="s">
        <v>832</v>
      </c>
      <c r="C232" s="47">
        <v>1</v>
      </c>
      <c r="D232" s="47" t="s">
        <v>369</v>
      </c>
      <c r="E232" s="47" t="s">
        <v>561</v>
      </c>
      <c r="G232"/>
      <c r="H232"/>
      <c r="I232"/>
      <c r="J232"/>
      <c r="K232"/>
      <c r="L232"/>
      <c r="M232"/>
    </row>
    <row r="233" spans="1:13" ht="14" customHeight="1">
      <c r="A233" s="47">
        <v>20</v>
      </c>
      <c r="B233" s="47" t="s">
        <v>832</v>
      </c>
      <c r="C233" s="47">
        <v>2</v>
      </c>
      <c r="D233" s="47" t="s">
        <v>369</v>
      </c>
      <c r="E233" s="47" t="s">
        <v>562</v>
      </c>
      <c r="G233"/>
      <c r="H233"/>
      <c r="I233"/>
      <c r="J233"/>
      <c r="K233"/>
      <c r="L233"/>
      <c r="M233"/>
    </row>
    <row r="234" spans="1:13" ht="14" customHeight="1">
      <c r="A234" s="47">
        <v>20</v>
      </c>
      <c r="B234" s="47" t="s">
        <v>832</v>
      </c>
      <c r="C234" s="47">
        <v>3</v>
      </c>
      <c r="D234" s="47" t="s">
        <v>371</v>
      </c>
      <c r="E234" s="47" t="s">
        <v>607</v>
      </c>
      <c r="G234"/>
      <c r="H234"/>
      <c r="I234"/>
      <c r="J234"/>
      <c r="K234"/>
      <c r="L234"/>
      <c r="M234"/>
    </row>
    <row r="235" spans="1:13" ht="14" customHeight="1">
      <c r="A235" s="47">
        <v>20</v>
      </c>
      <c r="B235" s="47" t="s">
        <v>832</v>
      </c>
      <c r="C235" s="47">
        <v>4</v>
      </c>
      <c r="D235" s="47" t="s">
        <v>371</v>
      </c>
      <c r="E235" s="47" t="s">
        <v>606</v>
      </c>
      <c r="G235"/>
      <c r="H235"/>
      <c r="I235"/>
      <c r="J235"/>
      <c r="K235"/>
      <c r="L235"/>
      <c r="M235"/>
    </row>
    <row r="236" spans="1:13" ht="14" customHeight="1">
      <c r="A236" s="47">
        <v>20</v>
      </c>
      <c r="B236" s="47" t="s">
        <v>833</v>
      </c>
      <c r="C236" s="47">
        <v>1</v>
      </c>
      <c r="D236" s="47" t="s">
        <v>370</v>
      </c>
      <c r="E236" s="47" t="s">
        <v>577</v>
      </c>
      <c r="G236"/>
      <c r="H236"/>
      <c r="I236"/>
      <c r="J236"/>
      <c r="K236"/>
      <c r="L236"/>
      <c r="M236"/>
    </row>
    <row r="237" spans="1:13" ht="14" customHeight="1">
      <c r="A237" s="47">
        <v>20</v>
      </c>
      <c r="B237" s="47" t="s">
        <v>833</v>
      </c>
      <c r="C237" s="47">
        <v>2</v>
      </c>
      <c r="D237" s="47" t="s">
        <v>370</v>
      </c>
      <c r="E237" s="47" t="s">
        <v>592</v>
      </c>
      <c r="G237"/>
      <c r="H237"/>
      <c r="I237"/>
      <c r="J237"/>
      <c r="K237"/>
      <c r="L237"/>
      <c r="M237"/>
    </row>
    <row r="238" spans="1:13" ht="14" customHeight="1">
      <c r="A238" s="47">
        <v>20</v>
      </c>
      <c r="B238" s="47" t="s">
        <v>833</v>
      </c>
      <c r="C238" s="47">
        <v>3</v>
      </c>
      <c r="D238" s="47" t="s">
        <v>371</v>
      </c>
      <c r="E238" s="47" t="s">
        <v>595</v>
      </c>
      <c r="G238"/>
      <c r="H238"/>
      <c r="I238"/>
      <c r="J238"/>
      <c r="K238"/>
      <c r="L238"/>
      <c r="M238"/>
    </row>
    <row r="239" spans="1:13" ht="14" customHeight="1">
      <c r="A239" s="47">
        <v>20</v>
      </c>
      <c r="B239" s="47" t="s">
        <v>833</v>
      </c>
      <c r="C239" s="47">
        <v>4</v>
      </c>
      <c r="D239" s="47" t="s">
        <v>372</v>
      </c>
      <c r="E239" s="47" t="s">
        <v>181</v>
      </c>
      <c r="G239"/>
      <c r="H239"/>
      <c r="I239"/>
      <c r="J239"/>
      <c r="K239"/>
      <c r="L239"/>
      <c r="M239"/>
    </row>
    <row r="240" spans="1:13" ht="14" customHeight="1">
      <c r="A240" s="47">
        <v>20</v>
      </c>
      <c r="B240" s="47" t="s">
        <v>834</v>
      </c>
      <c r="C240" s="47">
        <v>1</v>
      </c>
      <c r="D240" s="47" t="s">
        <v>369</v>
      </c>
      <c r="E240" s="47" t="s">
        <v>560</v>
      </c>
      <c r="G240"/>
      <c r="H240"/>
      <c r="I240"/>
      <c r="J240"/>
      <c r="K240"/>
      <c r="L240"/>
      <c r="M240"/>
    </row>
    <row r="241" spans="1:26" ht="14" customHeight="1">
      <c r="A241" s="47">
        <v>20</v>
      </c>
      <c r="B241" s="47" t="s">
        <v>834</v>
      </c>
      <c r="C241" s="47">
        <v>2</v>
      </c>
      <c r="D241" s="47" t="s">
        <v>370</v>
      </c>
      <c r="E241" s="47" t="s">
        <v>725</v>
      </c>
      <c r="G241"/>
      <c r="H241"/>
      <c r="I241"/>
      <c r="J241"/>
      <c r="K241"/>
      <c r="L241"/>
      <c r="M241"/>
    </row>
    <row r="242" spans="1:26" ht="14" customHeight="1">
      <c r="A242" s="47">
        <v>20</v>
      </c>
      <c r="B242" s="47" t="s">
        <v>834</v>
      </c>
      <c r="C242" s="47">
        <v>3</v>
      </c>
      <c r="D242" s="47" t="s">
        <v>372</v>
      </c>
      <c r="E242" s="47" t="s">
        <v>150</v>
      </c>
      <c r="G242"/>
      <c r="H242"/>
      <c r="I242"/>
      <c r="J242"/>
      <c r="K242"/>
      <c r="L242"/>
      <c r="M242"/>
    </row>
    <row r="243" spans="1:26" ht="14" customHeight="1">
      <c r="A243" s="47">
        <v>20</v>
      </c>
      <c r="B243" s="47" t="s">
        <v>834</v>
      </c>
      <c r="C243" s="47">
        <v>4</v>
      </c>
      <c r="D243" s="47" t="s">
        <v>372</v>
      </c>
      <c r="E243" s="47" t="s">
        <v>394</v>
      </c>
      <c r="G243"/>
      <c r="H243"/>
      <c r="I243"/>
      <c r="J243"/>
      <c r="K243"/>
      <c r="L243"/>
      <c r="M243"/>
    </row>
    <row r="244" spans="1:26" ht="14" customHeight="1">
      <c r="A244" s="47">
        <v>21</v>
      </c>
      <c r="B244" s="47" t="s">
        <v>832</v>
      </c>
      <c r="C244" s="47">
        <v>1</v>
      </c>
      <c r="D244" s="47" t="s">
        <v>372</v>
      </c>
      <c r="E244" s="47" t="s">
        <v>178</v>
      </c>
      <c r="G244"/>
      <c r="H244"/>
      <c r="I244"/>
      <c r="J244"/>
      <c r="K244"/>
      <c r="L244"/>
      <c r="M244"/>
    </row>
    <row r="245" spans="1:26" ht="14" customHeight="1">
      <c r="A245" s="47">
        <v>21</v>
      </c>
      <c r="B245" s="47" t="s">
        <v>833</v>
      </c>
      <c r="C245" s="47">
        <v>1</v>
      </c>
      <c r="D245" s="47" t="s">
        <v>372</v>
      </c>
      <c r="E245" s="47" t="s">
        <v>145</v>
      </c>
      <c r="G245"/>
      <c r="H245"/>
      <c r="I245"/>
      <c r="J245"/>
      <c r="K245"/>
      <c r="L245"/>
      <c r="M245"/>
    </row>
    <row r="246" spans="1:26" ht="14" customHeight="1">
      <c r="A246" s="47">
        <v>21</v>
      </c>
      <c r="B246" s="47" t="s">
        <v>834</v>
      </c>
      <c r="C246" s="47">
        <v>1</v>
      </c>
      <c r="D246" s="47" t="s">
        <v>372</v>
      </c>
      <c r="E246" s="47" t="s">
        <v>176</v>
      </c>
      <c r="G246"/>
      <c r="H246"/>
      <c r="I246"/>
      <c r="J246"/>
      <c r="K246"/>
      <c r="L246"/>
      <c r="M246"/>
    </row>
    <row r="247" spans="1:26" ht="14" customHeight="1">
      <c r="A247" s="47">
        <v>22</v>
      </c>
      <c r="B247" s="47" t="s">
        <v>832</v>
      </c>
      <c r="C247" s="47">
        <v>1</v>
      </c>
      <c r="D247" s="47" t="s">
        <v>831</v>
      </c>
      <c r="E247" s="47" t="s">
        <v>473</v>
      </c>
      <c r="G247"/>
      <c r="H247"/>
      <c r="I247"/>
      <c r="J247"/>
      <c r="K247"/>
      <c r="L247"/>
      <c r="M247"/>
    </row>
    <row r="248" spans="1:26" ht="14" customHeight="1">
      <c r="A248" s="47">
        <v>22</v>
      </c>
      <c r="B248" s="47" t="s">
        <v>833</v>
      </c>
      <c r="C248" s="47">
        <v>1</v>
      </c>
      <c r="D248" s="47" t="s">
        <v>831</v>
      </c>
      <c r="E248" s="47" t="s">
        <v>474</v>
      </c>
      <c r="G248"/>
      <c r="H248"/>
      <c r="I248"/>
      <c r="J248"/>
      <c r="K248"/>
      <c r="L248"/>
      <c r="M248"/>
    </row>
    <row r="249" spans="1:26" ht="14" customHeight="1">
      <c r="A249" s="47">
        <v>23</v>
      </c>
      <c r="B249" s="47" t="s">
        <v>832</v>
      </c>
      <c r="C249" s="47">
        <v>1</v>
      </c>
      <c r="D249" s="47" t="s">
        <v>831</v>
      </c>
      <c r="E249" s="47" t="s">
        <v>731</v>
      </c>
      <c r="G249"/>
      <c r="H249"/>
      <c r="I249"/>
      <c r="J249"/>
      <c r="K249"/>
      <c r="L249"/>
      <c r="M249"/>
    </row>
    <row r="250" spans="1:26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 ht="15.5">
      <c r="A252"/>
      <c r="B252" s="92" t="s">
        <v>1690</v>
      </c>
      <c r="C252" s="92"/>
      <c r="D252" s="92"/>
      <c r="E252" s="92"/>
      <c r="F252" s="92"/>
      <c r="G252" s="92"/>
      <c r="H252" s="93"/>
      <c r="I252" s="92"/>
      <c r="J252" s="92"/>
      <c r="K252" s="92"/>
      <c r="L252" s="92"/>
      <c r="M252" s="92"/>
      <c r="N252" s="9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 ht="14.5">
      <c r="A253"/>
      <c r="B253" s="88" t="s">
        <v>1261</v>
      </c>
      <c r="C253" s="95" t="s">
        <v>1504</v>
      </c>
      <c r="D253" s="95"/>
      <c r="E253" s="95"/>
      <c r="F253" s="95" t="s">
        <v>1263</v>
      </c>
      <c r="G253" s="95"/>
      <c r="H253"/>
      <c r="I253" s="88" t="s">
        <v>1261</v>
      </c>
      <c r="J253" s="95" t="s">
        <v>1692</v>
      </c>
      <c r="K253" s="95"/>
      <c r="L253" s="95"/>
      <c r="M253" s="95" t="s">
        <v>1263</v>
      </c>
      <c r="N253" s="95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 ht="14.5">
      <c r="A254"/>
      <c r="B254" s="87">
        <v>1</v>
      </c>
      <c r="C254" s="97" t="s">
        <v>1667</v>
      </c>
      <c r="D254" s="97"/>
      <c r="E254" s="97"/>
      <c r="F254" s="97" t="s">
        <v>1266</v>
      </c>
      <c r="G254" s="97"/>
      <c r="H254"/>
      <c r="I254" s="87">
        <v>7</v>
      </c>
      <c r="J254" s="97" t="s">
        <v>1666</v>
      </c>
      <c r="K254" s="97"/>
      <c r="L254" s="97"/>
      <c r="M254" s="97" t="s">
        <v>1266</v>
      </c>
      <c r="N254" s="97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 ht="14.5">
      <c r="A255"/>
      <c r="B255" s="87">
        <v>2</v>
      </c>
      <c r="C255" s="97" t="s">
        <v>1679</v>
      </c>
      <c r="D255" s="97"/>
      <c r="E255" s="97"/>
      <c r="F255" s="97" t="s">
        <v>1266</v>
      </c>
      <c r="G255" s="97"/>
      <c r="H255"/>
      <c r="I255" s="87">
        <v>8</v>
      </c>
      <c r="J255" s="97" t="s">
        <v>1681</v>
      </c>
      <c r="K255" s="97"/>
      <c r="L255" s="97"/>
      <c r="M255" s="97" t="s">
        <v>1271</v>
      </c>
      <c r="N255" s="97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 ht="14.5">
      <c r="A256"/>
      <c r="B256" s="87">
        <v>3</v>
      </c>
      <c r="C256" s="97" t="s">
        <v>1673</v>
      </c>
      <c r="D256" s="97"/>
      <c r="E256" s="97"/>
      <c r="F256" s="97" t="s">
        <v>1271</v>
      </c>
      <c r="G256" s="97"/>
      <c r="H256"/>
      <c r="I256" s="87">
        <v>9</v>
      </c>
      <c r="J256" s="97" t="s">
        <v>1693</v>
      </c>
      <c r="K256" s="97"/>
      <c r="L256" s="97"/>
      <c r="M256" s="97" t="s">
        <v>1271</v>
      </c>
      <c r="N256" s="97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 ht="14.5">
      <c r="A257"/>
      <c r="B257" s="87">
        <v>4</v>
      </c>
      <c r="C257" s="97" t="s">
        <v>1691</v>
      </c>
      <c r="D257" s="97"/>
      <c r="E257" s="97"/>
      <c r="F257" s="97" t="s">
        <v>1271</v>
      </c>
      <c r="G257" s="97"/>
      <c r="H257"/>
      <c r="I257" s="87">
        <v>10</v>
      </c>
      <c r="J257" s="97" t="s">
        <v>1694</v>
      </c>
      <c r="K257" s="97"/>
      <c r="L257" s="97"/>
      <c r="M257" s="97" t="s">
        <v>1271</v>
      </c>
      <c r="N257" s="9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 ht="14.5">
      <c r="A258"/>
      <c r="B258" s="87">
        <v>5</v>
      </c>
      <c r="C258" s="97" t="s">
        <v>1671</v>
      </c>
      <c r="D258" s="97"/>
      <c r="E258" s="97"/>
      <c r="F258" s="97" t="s">
        <v>1271</v>
      </c>
      <c r="G258" s="97"/>
      <c r="H258"/>
      <c r="I258" s="87">
        <v>11</v>
      </c>
      <c r="J258" s="97" t="s">
        <v>1695</v>
      </c>
      <c r="K258" s="97"/>
      <c r="L258" s="97"/>
      <c r="M258" s="97" t="s">
        <v>1284</v>
      </c>
      <c r="N258" s="97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 ht="14.5">
      <c r="A259"/>
      <c r="B259" s="87">
        <v>6</v>
      </c>
      <c r="C259" s="97" t="s">
        <v>1689</v>
      </c>
      <c r="D259" s="97"/>
      <c r="E259" s="97"/>
      <c r="F259" s="97" t="s">
        <v>1284</v>
      </c>
      <c r="G259" s="97"/>
      <c r="H259"/>
      <c r="I259" s="87">
        <v>12</v>
      </c>
      <c r="J259" s="97" t="s">
        <v>1688</v>
      </c>
      <c r="K259" s="97"/>
      <c r="L259" s="97"/>
      <c r="M259" s="97" t="s">
        <v>1284</v>
      </c>
      <c r="N259" s="97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 ht="14.5">
      <c r="A261"/>
      <c r="B261" s="88" t="s">
        <v>1261</v>
      </c>
      <c r="C261" s="95" t="s">
        <v>1696</v>
      </c>
      <c r="D261" s="95"/>
      <c r="E261" s="95"/>
      <c r="F261" s="95" t="s">
        <v>1263</v>
      </c>
      <c r="G261" s="95"/>
      <c r="H261"/>
      <c r="I261" s="88" t="s">
        <v>1261</v>
      </c>
      <c r="J261" s="95" t="s">
        <v>1700</v>
      </c>
      <c r="K261" s="95"/>
      <c r="L261" s="95"/>
      <c r="M261" s="95" t="s">
        <v>1263</v>
      </c>
      <c r="N261" s="95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 ht="14.5">
      <c r="A262"/>
      <c r="B262" s="87">
        <v>13</v>
      </c>
      <c r="C262" s="97" t="s">
        <v>1697</v>
      </c>
      <c r="D262" s="97"/>
      <c r="E262" s="97"/>
      <c r="F262" s="97" t="s">
        <v>1266</v>
      </c>
      <c r="G262" s="97"/>
      <c r="H262"/>
      <c r="I262" s="87">
        <v>19</v>
      </c>
      <c r="J262" s="97" t="s">
        <v>1678</v>
      </c>
      <c r="K262" s="97"/>
      <c r="L262" s="97"/>
      <c r="M262" s="97" t="s">
        <v>1266</v>
      </c>
      <c r="N262" s="97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 ht="14.5">
      <c r="A263"/>
      <c r="B263" s="87">
        <v>14</v>
      </c>
      <c r="C263" s="97" t="s">
        <v>1670</v>
      </c>
      <c r="D263" s="97"/>
      <c r="E263" s="97"/>
      <c r="F263" s="97" t="s">
        <v>1271</v>
      </c>
      <c r="G263" s="97"/>
      <c r="H263"/>
      <c r="I263" s="87">
        <v>20</v>
      </c>
      <c r="J263" s="97" t="s">
        <v>1680</v>
      </c>
      <c r="K263" s="97"/>
      <c r="L263" s="97"/>
      <c r="M263" s="97" t="s">
        <v>1266</v>
      </c>
      <c r="N263" s="97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 ht="14.5">
      <c r="A264"/>
      <c r="B264" s="87">
        <v>15</v>
      </c>
      <c r="C264" s="97" t="s">
        <v>1698</v>
      </c>
      <c r="D264" s="97"/>
      <c r="E264" s="97"/>
      <c r="F264" s="97" t="s">
        <v>1271</v>
      </c>
      <c r="G264" s="97"/>
      <c r="H264"/>
      <c r="I264" s="87">
        <v>21</v>
      </c>
      <c r="J264" s="97" t="s">
        <v>1672</v>
      </c>
      <c r="K264" s="97"/>
      <c r="L264" s="97"/>
      <c r="M264" s="97" t="s">
        <v>1271</v>
      </c>
      <c r="N264" s="97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 ht="14.5">
      <c r="A265"/>
      <c r="B265" s="87">
        <v>16</v>
      </c>
      <c r="C265" s="97" t="s">
        <v>1699</v>
      </c>
      <c r="D265" s="97"/>
      <c r="E265" s="97"/>
      <c r="F265" s="97" t="s">
        <v>1271</v>
      </c>
      <c r="G265" s="97"/>
      <c r="H265"/>
      <c r="I265" s="87">
        <v>22</v>
      </c>
      <c r="J265" s="97" t="s">
        <v>1684</v>
      </c>
      <c r="K265" s="97"/>
      <c r="L265" s="97"/>
      <c r="M265" s="97" t="s">
        <v>1271</v>
      </c>
      <c r="N265" s="97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 ht="14.5">
      <c r="A266"/>
      <c r="B266" s="87">
        <v>17</v>
      </c>
      <c r="C266" s="97" t="s">
        <v>1674</v>
      </c>
      <c r="D266" s="97"/>
      <c r="E266" s="97"/>
      <c r="F266" s="97" t="s">
        <v>1284</v>
      </c>
      <c r="G266" s="97"/>
      <c r="H266"/>
      <c r="I266" s="87">
        <v>23</v>
      </c>
      <c r="J266" s="97" t="s">
        <v>1686</v>
      </c>
      <c r="K266" s="97"/>
      <c r="L266" s="97"/>
      <c r="M266" s="97" t="s">
        <v>1271</v>
      </c>
      <c r="N266" s="97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 ht="14.5">
      <c r="A267"/>
      <c r="B267" s="87">
        <v>18</v>
      </c>
      <c r="C267" s="97" t="s">
        <v>1676</v>
      </c>
      <c r="D267" s="97"/>
      <c r="E267" s="97"/>
      <c r="F267" s="97" t="s">
        <v>1284</v>
      </c>
      <c r="G267" s="97"/>
      <c r="H267"/>
      <c r="I267" s="87">
        <v>24</v>
      </c>
      <c r="J267" s="97" t="s">
        <v>1687</v>
      </c>
      <c r="K267" s="97"/>
      <c r="L267" s="97"/>
      <c r="M267" s="97" t="s">
        <v>1284</v>
      </c>
      <c r="N267" s="9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 ht="14.5">
      <c r="A268"/>
      <c r="B268"/>
      <c r="C268"/>
      <c r="D268"/>
      <c r="E268"/>
      <c r="F268"/>
      <c r="G268"/>
      <c r="H268"/>
      <c r="I268" s="87">
        <v>25</v>
      </c>
      <c r="J268" s="97" t="s">
        <v>1675</v>
      </c>
      <c r="K268" s="97"/>
      <c r="L268" s="97"/>
      <c r="M268" s="97" t="s">
        <v>1284</v>
      </c>
      <c r="N268" s="97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60">
    <mergeCell ref="J268:L268"/>
    <mergeCell ref="M268:N268"/>
    <mergeCell ref="C267:E267"/>
    <mergeCell ref="F267:G267"/>
    <mergeCell ref="J261:L261"/>
    <mergeCell ref="M261:N261"/>
    <mergeCell ref="J262:L262"/>
    <mergeCell ref="M262:N262"/>
    <mergeCell ref="J263:L263"/>
    <mergeCell ref="M263:N263"/>
    <mergeCell ref="J264:L264"/>
    <mergeCell ref="M264:N264"/>
    <mergeCell ref="J265:L265"/>
    <mergeCell ref="M265:N265"/>
    <mergeCell ref="J266:L266"/>
    <mergeCell ref="M266:N266"/>
    <mergeCell ref="J267:L267"/>
    <mergeCell ref="M267:N267"/>
    <mergeCell ref="C264:E264"/>
    <mergeCell ref="F264:G264"/>
    <mergeCell ref="C265:E265"/>
    <mergeCell ref="F265:G265"/>
    <mergeCell ref="C266:E266"/>
    <mergeCell ref="F266:G266"/>
    <mergeCell ref="C261:E261"/>
    <mergeCell ref="F261:G261"/>
    <mergeCell ref="C262:E262"/>
    <mergeCell ref="F262:G262"/>
    <mergeCell ref="C263:E263"/>
    <mergeCell ref="F263:G263"/>
    <mergeCell ref="J257:L257"/>
    <mergeCell ref="M257:N257"/>
    <mergeCell ref="J258:L258"/>
    <mergeCell ref="M258:N258"/>
    <mergeCell ref="J259:L259"/>
    <mergeCell ref="M259:N259"/>
    <mergeCell ref="J254:L254"/>
    <mergeCell ref="M254:N254"/>
    <mergeCell ref="J255:L255"/>
    <mergeCell ref="M255:N255"/>
    <mergeCell ref="J256:L256"/>
    <mergeCell ref="M256:N256"/>
    <mergeCell ref="C257:E257"/>
    <mergeCell ref="F257:G257"/>
    <mergeCell ref="C258:E258"/>
    <mergeCell ref="F258:G258"/>
    <mergeCell ref="C259:E259"/>
    <mergeCell ref="F259:G259"/>
    <mergeCell ref="C254:E254"/>
    <mergeCell ref="F254:G254"/>
    <mergeCell ref="C255:E255"/>
    <mergeCell ref="F255:G255"/>
    <mergeCell ref="C256:E256"/>
    <mergeCell ref="F256:G256"/>
    <mergeCell ref="A1:E1"/>
    <mergeCell ref="B252:N252"/>
    <mergeCell ref="C253:E253"/>
    <mergeCell ref="F253:G253"/>
    <mergeCell ref="J253:L253"/>
    <mergeCell ref="M253:N2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5EB8-7085-4D72-BDD7-95300D7E0F2B}">
  <dimension ref="A1:Z2000"/>
  <sheetViews>
    <sheetView rightToLeft="1" workbookViewId="0">
      <pane ySplit="3" topLeftCell="A212" activePane="bottomLeft" state="frozen"/>
      <selection pane="bottomLeft" activeCell="J253" sqref="J253:L253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541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370</v>
      </c>
      <c r="E4" s="43" t="s">
        <v>140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370</v>
      </c>
      <c r="E5" s="43" t="s">
        <v>103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371</v>
      </c>
      <c r="E6" s="43" t="s">
        <v>178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371</v>
      </c>
      <c r="E7" s="43" t="s">
        <v>176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1</v>
      </c>
      <c r="D8" s="43" t="s">
        <v>369</v>
      </c>
      <c r="E8" s="43" t="s">
        <v>40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2</v>
      </c>
      <c r="D9" s="43" t="s">
        <v>369</v>
      </c>
      <c r="E9" s="43" t="s">
        <v>26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833</v>
      </c>
      <c r="C10" s="43">
        <v>3</v>
      </c>
      <c r="D10" s="43" t="s">
        <v>370</v>
      </c>
      <c r="E10" s="43" t="s">
        <v>121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833</v>
      </c>
      <c r="C11" s="43">
        <v>4</v>
      </c>
      <c r="D11" s="43" t="s">
        <v>371</v>
      </c>
      <c r="E11" s="43" t="s">
        <v>182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834</v>
      </c>
      <c r="C12" s="43">
        <v>1</v>
      </c>
      <c r="D12" s="43" t="s">
        <v>369</v>
      </c>
      <c r="E12" s="43" t="s">
        <v>33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834</v>
      </c>
      <c r="C13" s="43">
        <v>2</v>
      </c>
      <c r="D13" s="43" t="s">
        <v>369</v>
      </c>
      <c r="E13" s="43" t="s">
        <v>16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834</v>
      </c>
      <c r="C14" s="43">
        <v>3</v>
      </c>
      <c r="D14" s="43" t="s">
        <v>370</v>
      </c>
      <c r="E14" s="43" t="s">
        <v>110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834</v>
      </c>
      <c r="C15" s="43">
        <v>4</v>
      </c>
      <c r="D15" s="43" t="s">
        <v>371</v>
      </c>
      <c r="E15" s="43" t="s">
        <v>187</v>
      </c>
      <c r="G15"/>
      <c r="H15"/>
      <c r="I15"/>
      <c r="J15"/>
      <c r="K15"/>
      <c r="L15"/>
      <c r="M15"/>
    </row>
    <row r="16" spans="1:13" ht="14" customHeight="1">
      <c r="A16" s="42">
        <v>2</v>
      </c>
      <c r="B16" s="43" t="s">
        <v>832</v>
      </c>
      <c r="C16" s="43">
        <v>1</v>
      </c>
      <c r="D16" s="43" t="s">
        <v>369</v>
      </c>
      <c r="E16" s="43" t="s">
        <v>36</v>
      </c>
      <c r="G16"/>
      <c r="H16"/>
      <c r="I16"/>
      <c r="J16"/>
      <c r="K16"/>
      <c r="L16"/>
      <c r="M16"/>
    </row>
    <row r="17" spans="1:13" ht="14" customHeight="1">
      <c r="A17" s="42">
        <v>2</v>
      </c>
      <c r="B17" s="43" t="s">
        <v>832</v>
      </c>
      <c r="C17" s="43">
        <v>2</v>
      </c>
      <c r="D17" s="43" t="s">
        <v>369</v>
      </c>
      <c r="E17" s="43" t="s">
        <v>22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832</v>
      </c>
      <c r="C18" s="43">
        <v>3</v>
      </c>
      <c r="D18" s="43" t="s">
        <v>369</v>
      </c>
      <c r="E18" s="43" t="s">
        <v>12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832</v>
      </c>
      <c r="C19" s="43">
        <v>4</v>
      </c>
      <c r="D19" s="43" t="s">
        <v>369</v>
      </c>
      <c r="E19" s="43" t="s">
        <v>10</v>
      </c>
      <c r="G19"/>
      <c r="H19"/>
      <c r="I19"/>
      <c r="J19"/>
      <c r="K19"/>
      <c r="L19"/>
      <c r="M19"/>
    </row>
    <row r="20" spans="1:13" ht="14" customHeight="1">
      <c r="A20" s="42">
        <v>2</v>
      </c>
      <c r="B20" s="43" t="s">
        <v>833</v>
      </c>
      <c r="C20" s="43">
        <v>1</v>
      </c>
      <c r="D20" s="43" t="s">
        <v>370</v>
      </c>
      <c r="E20" s="43" t="s">
        <v>111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833</v>
      </c>
      <c r="C21" s="43">
        <v>2</v>
      </c>
      <c r="D21" s="43" t="s">
        <v>370</v>
      </c>
      <c r="E21" s="43" t="s">
        <v>98</v>
      </c>
      <c r="G21"/>
      <c r="H21"/>
      <c r="I21"/>
      <c r="J21"/>
      <c r="K21"/>
      <c r="L21"/>
      <c r="M21"/>
    </row>
    <row r="22" spans="1:13" ht="14" customHeight="1">
      <c r="A22" s="42">
        <v>2</v>
      </c>
      <c r="B22" s="43" t="s">
        <v>833</v>
      </c>
      <c r="C22" s="43">
        <v>3</v>
      </c>
      <c r="D22" s="43" t="s">
        <v>371</v>
      </c>
      <c r="E22" s="43" t="s">
        <v>627</v>
      </c>
      <c r="G22"/>
      <c r="H22"/>
      <c r="I22"/>
      <c r="J22"/>
      <c r="K22"/>
      <c r="L22"/>
      <c r="M22"/>
    </row>
    <row r="23" spans="1:13" ht="14" customHeight="1">
      <c r="A23" s="42">
        <v>2</v>
      </c>
      <c r="B23" s="43" t="s">
        <v>833</v>
      </c>
      <c r="C23" s="43">
        <v>4</v>
      </c>
      <c r="D23" s="43" t="s">
        <v>371</v>
      </c>
      <c r="E23" s="43" t="s">
        <v>188</v>
      </c>
      <c r="G23"/>
      <c r="H23"/>
      <c r="I23"/>
      <c r="J23"/>
      <c r="K23"/>
      <c r="L23"/>
      <c r="M23"/>
    </row>
    <row r="24" spans="1:13" ht="14" customHeight="1">
      <c r="A24" s="42">
        <v>2</v>
      </c>
      <c r="B24" s="43" t="s">
        <v>834</v>
      </c>
      <c r="C24" s="43">
        <v>1</v>
      </c>
      <c r="D24" s="43" t="s">
        <v>370</v>
      </c>
      <c r="E24" s="43" t="s">
        <v>134</v>
      </c>
      <c r="G24"/>
      <c r="H24"/>
      <c r="I24"/>
      <c r="J24"/>
      <c r="K24"/>
      <c r="L24"/>
      <c r="M24"/>
    </row>
    <row r="25" spans="1:13" ht="14" customHeight="1">
      <c r="A25" s="42">
        <v>2</v>
      </c>
      <c r="B25" s="43" t="s">
        <v>834</v>
      </c>
      <c r="C25" s="43">
        <v>2</v>
      </c>
      <c r="D25" s="43" t="s">
        <v>370</v>
      </c>
      <c r="E25" s="43" t="s">
        <v>100</v>
      </c>
      <c r="G25"/>
      <c r="H25"/>
      <c r="I25"/>
      <c r="J25"/>
      <c r="K25"/>
      <c r="L25"/>
      <c r="M25"/>
    </row>
    <row r="26" spans="1:13" ht="14" customHeight="1">
      <c r="A26" s="42">
        <v>2</v>
      </c>
      <c r="B26" s="43" t="s">
        <v>834</v>
      </c>
      <c r="C26" s="43">
        <v>3</v>
      </c>
      <c r="D26" s="43" t="s">
        <v>371</v>
      </c>
      <c r="E26" s="43" t="s">
        <v>177</v>
      </c>
      <c r="G26"/>
      <c r="H26"/>
      <c r="I26"/>
      <c r="J26"/>
      <c r="K26"/>
      <c r="L26"/>
      <c r="M26"/>
    </row>
    <row r="27" spans="1:13" ht="14" customHeight="1">
      <c r="A27" s="42">
        <v>2</v>
      </c>
      <c r="B27" s="43" t="s">
        <v>834</v>
      </c>
      <c r="C27" s="43">
        <v>4</v>
      </c>
      <c r="D27" s="43" t="s">
        <v>371</v>
      </c>
      <c r="E27" s="43" t="s">
        <v>172</v>
      </c>
      <c r="G27"/>
      <c r="H27"/>
      <c r="I27"/>
      <c r="J27"/>
      <c r="K27"/>
      <c r="L27"/>
      <c r="M27"/>
    </row>
    <row r="28" spans="1:13" ht="14" customHeight="1">
      <c r="A28" s="42">
        <v>3</v>
      </c>
      <c r="B28" s="43" t="s">
        <v>832</v>
      </c>
      <c r="C28" s="43">
        <v>1</v>
      </c>
      <c r="D28" s="43" t="s">
        <v>370</v>
      </c>
      <c r="E28" s="43" t="s">
        <v>492</v>
      </c>
      <c r="G28"/>
      <c r="H28"/>
      <c r="I28"/>
      <c r="J28"/>
      <c r="K28"/>
      <c r="L28"/>
      <c r="M28"/>
    </row>
    <row r="29" spans="1:13" ht="14" customHeight="1">
      <c r="A29" s="42">
        <v>3</v>
      </c>
      <c r="B29" s="43" t="s">
        <v>832</v>
      </c>
      <c r="C29" s="43">
        <v>2</v>
      </c>
      <c r="D29" s="43" t="s">
        <v>371</v>
      </c>
      <c r="E29" s="43" t="s">
        <v>169</v>
      </c>
      <c r="G29"/>
      <c r="H29"/>
      <c r="I29"/>
      <c r="J29"/>
      <c r="K29"/>
      <c r="L29"/>
      <c r="M29"/>
    </row>
    <row r="30" spans="1:13" ht="14" customHeight="1">
      <c r="A30" s="42">
        <v>3</v>
      </c>
      <c r="B30" s="43" t="s">
        <v>832</v>
      </c>
      <c r="C30" s="43">
        <v>3</v>
      </c>
      <c r="D30" s="43" t="s">
        <v>371</v>
      </c>
      <c r="E30" s="43" t="s">
        <v>165</v>
      </c>
      <c r="G30"/>
      <c r="H30"/>
      <c r="I30"/>
      <c r="J30"/>
      <c r="K30"/>
      <c r="L30"/>
      <c r="M30"/>
    </row>
    <row r="31" spans="1:13" ht="14" customHeight="1">
      <c r="A31" s="42">
        <v>3</v>
      </c>
      <c r="B31" s="43" t="s">
        <v>832</v>
      </c>
      <c r="C31" s="43">
        <v>4</v>
      </c>
      <c r="D31" s="43" t="s">
        <v>371</v>
      </c>
      <c r="E31" s="43" t="s">
        <v>435</v>
      </c>
      <c r="G31"/>
      <c r="H31"/>
      <c r="I31"/>
      <c r="J31"/>
      <c r="K31"/>
      <c r="L31"/>
      <c r="M31"/>
    </row>
    <row r="32" spans="1:13" ht="14" customHeight="1">
      <c r="A32" s="42">
        <v>3</v>
      </c>
      <c r="B32" s="43" t="s">
        <v>833</v>
      </c>
      <c r="C32" s="43">
        <v>1</v>
      </c>
      <c r="D32" s="43" t="s">
        <v>369</v>
      </c>
      <c r="E32" s="43" t="s">
        <v>29</v>
      </c>
      <c r="G32"/>
      <c r="H32"/>
      <c r="I32"/>
      <c r="J32"/>
      <c r="K32"/>
      <c r="L32"/>
      <c r="M32"/>
    </row>
    <row r="33" spans="1:13" ht="14" customHeight="1">
      <c r="A33" s="42">
        <v>3</v>
      </c>
      <c r="B33" s="43" t="s">
        <v>833</v>
      </c>
      <c r="C33" s="43">
        <v>2</v>
      </c>
      <c r="D33" s="43" t="s">
        <v>369</v>
      </c>
      <c r="E33" s="43" t="s">
        <v>19</v>
      </c>
      <c r="G33"/>
      <c r="H33"/>
      <c r="I33"/>
      <c r="J33"/>
      <c r="K33"/>
      <c r="L33"/>
      <c r="M33"/>
    </row>
    <row r="34" spans="1:13" ht="14" customHeight="1">
      <c r="A34" s="42">
        <v>3</v>
      </c>
      <c r="B34" s="43" t="s">
        <v>833</v>
      </c>
      <c r="C34" s="43">
        <v>3</v>
      </c>
      <c r="D34" s="43" t="s">
        <v>369</v>
      </c>
      <c r="E34" s="43" t="s">
        <v>441</v>
      </c>
      <c r="G34"/>
      <c r="H34"/>
      <c r="I34"/>
      <c r="J34"/>
      <c r="K34"/>
      <c r="L34"/>
      <c r="M34"/>
    </row>
    <row r="35" spans="1:13" ht="14" customHeight="1">
      <c r="A35" s="42">
        <v>3</v>
      </c>
      <c r="B35" s="43" t="s">
        <v>833</v>
      </c>
      <c r="C35" s="43">
        <v>4</v>
      </c>
      <c r="D35" s="43" t="s">
        <v>370</v>
      </c>
      <c r="E35" s="43" t="s">
        <v>92</v>
      </c>
      <c r="G35"/>
      <c r="H35"/>
      <c r="I35"/>
      <c r="J35"/>
      <c r="K35"/>
      <c r="L35"/>
      <c r="M35"/>
    </row>
    <row r="36" spans="1:13" ht="14" customHeight="1">
      <c r="A36" s="42">
        <v>3</v>
      </c>
      <c r="B36" s="43" t="s">
        <v>834</v>
      </c>
      <c r="C36" s="43">
        <v>1</v>
      </c>
      <c r="D36" s="43" t="s">
        <v>369</v>
      </c>
      <c r="E36" s="43" t="s">
        <v>7</v>
      </c>
      <c r="G36"/>
      <c r="H36"/>
      <c r="I36"/>
      <c r="J36"/>
      <c r="K36"/>
      <c r="L36"/>
      <c r="M36"/>
    </row>
    <row r="37" spans="1:13" ht="14" customHeight="1">
      <c r="A37" s="42">
        <v>3</v>
      </c>
      <c r="B37" s="43" t="s">
        <v>834</v>
      </c>
      <c r="C37" s="43">
        <v>2</v>
      </c>
      <c r="D37" s="43" t="s">
        <v>370</v>
      </c>
      <c r="E37" s="43" t="s">
        <v>122</v>
      </c>
      <c r="G37"/>
      <c r="H37"/>
      <c r="I37"/>
      <c r="J37"/>
      <c r="K37"/>
      <c r="L37"/>
      <c r="M37"/>
    </row>
    <row r="38" spans="1:13" ht="14" customHeight="1">
      <c r="A38" s="42">
        <v>3</v>
      </c>
      <c r="B38" s="43" t="s">
        <v>834</v>
      </c>
      <c r="C38" s="43">
        <v>3</v>
      </c>
      <c r="D38" s="43" t="s">
        <v>370</v>
      </c>
      <c r="E38" s="43" t="s">
        <v>99</v>
      </c>
      <c r="G38"/>
      <c r="H38"/>
      <c r="I38"/>
      <c r="J38"/>
      <c r="K38"/>
      <c r="L38"/>
      <c r="M38"/>
    </row>
    <row r="39" spans="1:13" ht="14" customHeight="1">
      <c r="A39" s="42">
        <v>3</v>
      </c>
      <c r="B39" s="43" t="s">
        <v>834</v>
      </c>
      <c r="C39" s="43">
        <v>4</v>
      </c>
      <c r="D39" s="43" t="s">
        <v>371</v>
      </c>
      <c r="E39" s="43" t="s">
        <v>189</v>
      </c>
      <c r="G39"/>
      <c r="H39"/>
      <c r="I39"/>
      <c r="J39"/>
      <c r="K39"/>
      <c r="L39"/>
      <c r="M39"/>
    </row>
    <row r="40" spans="1:13" ht="14" customHeight="1">
      <c r="A40" s="42">
        <v>4</v>
      </c>
      <c r="B40" s="43" t="s">
        <v>832</v>
      </c>
      <c r="C40" s="43">
        <v>1</v>
      </c>
      <c r="D40" s="43" t="s">
        <v>369</v>
      </c>
      <c r="E40" s="43" t="s">
        <v>724</v>
      </c>
      <c r="G40"/>
      <c r="H40"/>
      <c r="I40"/>
      <c r="J40"/>
      <c r="K40"/>
      <c r="L40"/>
      <c r="M40"/>
    </row>
    <row r="41" spans="1:13" ht="14" customHeight="1">
      <c r="A41" s="42">
        <v>4</v>
      </c>
      <c r="B41" s="43" t="s">
        <v>832</v>
      </c>
      <c r="C41" s="43">
        <v>2</v>
      </c>
      <c r="D41" s="43" t="s">
        <v>370</v>
      </c>
      <c r="E41" s="43" t="s">
        <v>72</v>
      </c>
      <c r="G41"/>
      <c r="H41"/>
      <c r="I41"/>
      <c r="J41"/>
      <c r="K41"/>
      <c r="L41"/>
      <c r="M41"/>
    </row>
    <row r="42" spans="1:13" ht="14" customHeight="1">
      <c r="A42" s="42">
        <v>4</v>
      </c>
      <c r="B42" s="43" t="s">
        <v>832</v>
      </c>
      <c r="C42" s="43">
        <v>3</v>
      </c>
      <c r="D42" s="43" t="s">
        <v>370</v>
      </c>
      <c r="E42" s="43" t="s">
        <v>411</v>
      </c>
      <c r="G42"/>
      <c r="H42"/>
      <c r="I42"/>
      <c r="J42"/>
      <c r="K42"/>
      <c r="L42"/>
      <c r="M42"/>
    </row>
    <row r="43" spans="1:13" ht="14" customHeight="1">
      <c r="A43" s="42">
        <v>4</v>
      </c>
      <c r="B43" s="43" t="s">
        <v>832</v>
      </c>
      <c r="C43" s="43">
        <v>4</v>
      </c>
      <c r="D43" s="43" t="s">
        <v>371</v>
      </c>
      <c r="E43" s="43" t="s">
        <v>445</v>
      </c>
      <c r="G43"/>
      <c r="H43"/>
      <c r="I43"/>
      <c r="J43"/>
      <c r="K43"/>
      <c r="L43"/>
      <c r="M43"/>
    </row>
    <row r="44" spans="1:13" ht="14" customHeight="1">
      <c r="A44" s="42">
        <v>4</v>
      </c>
      <c r="B44" s="43" t="s">
        <v>833</v>
      </c>
      <c r="C44" s="43">
        <v>1</v>
      </c>
      <c r="D44" s="43" t="s">
        <v>369</v>
      </c>
      <c r="E44" s="43" t="s">
        <v>453</v>
      </c>
      <c r="G44"/>
      <c r="H44"/>
      <c r="I44"/>
      <c r="J44"/>
      <c r="K44"/>
      <c r="L44"/>
      <c r="M44"/>
    </row>
    <row r="45" spans="1:13" ht="14" customHeight="1">
      <c r="A45" s="42">
        <v>4</v>
      </c>
      <c r="B45" s="43" t="s">
        <v>833</v>
      </c>
      <c r="C45" s="43">
        <v>2</v>
      </c>
      <c r="D45" s="43" t="s">
        <v>370</v>
      </c>
      <c r="E45" s="43" t="s">
        <v>106</v>
      </c>
      <c r="G45"/>
      <c r="H45"/>
      <c r="I45"/>
      <c r="J45"/>
      <c r="K45"/>
      <c r="L45"/>
      <c r="M45"/>
    </row>
    <row r="46" spans="1:13" ht="14" customHeight="1">
      <c r="A46" s="42">
        <v>4</v>
      </c>
      <c r="B46" s="43" t="s">
        <v>833</v>
      </c>
      <c r="C46" s="43">
        <v>3</v>
      </c>
      <c r="D46" s="43" t="s">
        <v>370</v>
      </c>
      <c r="E46" s="43" t="s">
        <v>495</v>
      </c>
      <c r="G46"/>
      <c r="H46"/>
      <c r="I46"/>
      <c r="J46"/>
      <c r="K46"/>
      <c r="L46"/>
      <c r="M46"/>
    </row>
    <row r="47" spans="1:13" ht="14" customHeight="1">
      <c r="A47" s="42">
        <v>4</v>
      </c>
      <c r="B47" s="43" t="s">
        <v>833</v>
      </c>
      <c r="C47" s="43">
        <v>4</v>
      </c>
      <c r="D47" s="43" t="s">
        <v>371</v>
      </c>
      <c r="E47" s="43" t="s">
        <v>154</v>
      </c>
      <c r="G47"/>
      <c r="H47"/>
      <c r="I47"/>
      <c r="J47"/>
      <c r="K47"/>
      <c r="L47"/>
      <c r="M47"/>
    </row>
    <row r="48" spans="1:13" ht="14" customHeight="1">
      <c r="A48" s="42">
        <v>4</v>
      </c>
      <c r="B48" s="43" t="s">
        <v>834</v>
      </c>
      <c r="C48" s="43">
        <v>1</v>
      </c>
      <c r="D48" s="43" t="s">
        <v>369</v>
      </c>
      <c r="E48" s="43" t="s">
        <v>25</v>
      </c>
      <c r="G48"/>
      <c r="H48"/>
      <c r="I48"/>
      <c r="J48"/>
      <c r="K48"/>
      <c r="L48"/>
      <c r="M48"/>
    </row>
    <row r="49" spans="1:13" ht="14" customHeight="1">
      <c r="A49" s="42">
        <v>4</v>
      </c>
      <c r="B49" s="43" t="s">
        <v>834</v>
      </c>
      <c r="C49" s="43">
        <v>2</v>
      </c>
      <c r="D49" s="43" t="s">
        <v>369</v>
      </c>
      <c r="E49" s="43" t="s">
        <v>17</v>
      </c>
      <c r="G49"/>
      <c r="H49"/>
      <c r="I49"/>
      <c r="J49"/>
      <c r="K49"/>
      <c r="L49"/>
      <c r="M49"/>
    </row>
    <row r="50" spans="1:13" ht="14" customHeight="1">
      <c r="A50" s="42">
        <v>4</v>
      </c>
      <c r="B50" s="43" t="s">
        <v>834</v>
      </c>
      <c r="C50" s="43">
        <v>3</v>
      </c>
      <c r="D50" s="43" t="s">
        <v>371</v>
      </c>
      <c r="E50" s="43" t="s">
        <v>621</v>
      </c>
      <c r="G50"/>
      <c r="H50"/>
      <c r="I50"/>
      <c r="J50"/>
      <c r="K50"/>
      <c r="L50"/>
      <c r="M50"/>
    </row>
    <row r="51" spans="1:13" ht="14" customHeight="1">
      <c r="A51" s="42">
        <v>4</v>
      </c>
      <c r="B51" s="43" t="s">
        <v>834</v>
      </c>
      <c r="C51" s="43">
        <v>4</v>
      </c>
      <c r="D51" s="43" t="s">
        <v>371</v>
      </c>
      <c r="E51" s="43" t="s">
        <v>446</v>
      </c>
      <c r="G51"/>
      <c r="H51"/>
      <c r="I51"/>
      <c r="J51"/>
      <c r="K51"/>
      <c r="L51"/>
      <c r="M51"/>
    </row>
    <row r="52" spans="1:13" ht="14" customHeight="1">
      <c r="A52" s="42">
        <v>5</v>
      </c>
      <c r="B52" s="43" t="s">
        <v>832</v>
      </c>
      <c r="C52" s="43">
        <v>1</v>
      </c>
      <c r="D52" s="43" t="s">
        <v>369</v>
      </c>
      <c r="E52" s="43" t="s">
        <v>464</v>
      </c>
      <c r="G52"/>
      <c r="H52"/>
      <c r="I52"/>
      <c r="J52"/>
      <c r="K52"/>
      <c r="L52"/>
      <c r="M52"/>
    </row>
    <row r="53" spans="1:13" ht="14" customHeight="1">
      <c r="A53" s="42">
        <v>5</v>
      </c>
      <c r="B53" s="43" t="s">
        <v>832</v>
      </c>
      <c r="C53" s="43">
        <v>2</v>
      </c>
      <c r="D53" s="43" t="s">
        <v>370</v>
      </c>
      <c r="E53" s="43" t="s">
        <v>374</v>
      </c>
      <c r="G53"/>
      <c r="H53"/>
      <c r="I53"/>
      <c r="J53"/>
      <c r="K53"/>
      <c r="L53"/>
      <c r="M53"/>
    </row>
    <row r="54" spans="1:13" ht="14" customHeight="1">
      <c r="A54" s="42">
        <v>5</v>
      </c>
      <c r="B54" s="43" t="s">
        <v>832</v>
      </c>
      <c r="C54" s="43">
        <v>3</v>
      </c>
      <c r="D54" s="43" t="s">
        <v>371</v>
      </c>
      <c r="E54" s="43" t="s">
        <v>457</v>
      </c>
      <c r="G54"/>
      <c r="H54"/>
      <c r="I54"/>
      <c r="J54"/>
      <c r="K54"/>
      <c r="L54"/>
      <c r="M54"/>
    </row>
    <row r="55" spans="1:13" ht="14" customHeight="1">
      <c r="A55" s="42">
        <v>5</v>
      </c>
      <c r="B55" s="43" t="s">
        <v>832</v>
      </c>
      <c r="C55" s="43">
        <v>4</v>
      </c>
      <c r="D55" s="43" t="s">
        <v>371</v>
      </c>
      <c r="E55" s="43" t="s">
        <v>459</v>
      </c>
      <c r="G55"/>
      <c r="H55"/>
      <c r="I55"/>
      <c r="J55"/>
      <c r="K55"/>
      <c r="L55"/>
      <c r="M55"/>
    </row>
    <row r="56" spans="1:13" ht="14" customHeight="1">
      <c r="A56" s="42">
        <v>5</v>
      </c>
      <c r="B56" s="43" t="s">
        <v>833</v>
      </c>
      <c r="C56" s="43">
        <v>1</v>
      </c>
      <c r="D56" s="43" t="s">
        <v>369</v>
      </c>
      <c r="E56" s="43" t="s">
        <v>15</v>
      </c>
      <c r="G56"/>
      <c r="H56"/>
      <c r="I56"/>
      <c r="J56"/>
      <c r="K56"/>
      <c r="L56"/>
      <c r="M56"/>
    </row>
    <row r="57" spans="1:13" ht="14" customHeight="1">
      <c r="A57" s="42">
        <v>5</v>
      </c>
      <c r="B57" s="43" t="s">
        <v>833</v>
      </c>
      <c r="C57" s="43">
        <v>2</v>
      </c>
      <c r="D57" s="43" t="s">
        <v>369</v>
      </c>
      <c r="E57" s="43" t="s">
        <v>379</v>
      </c>
      <c r="G57"/>
      <c r="H57"/>
      <c r="I57"/>
      <c r="J57"/>
      <c r="K57"/>
      <c r="L57"/>
      <c r="M57"/>
    </row>
    <row r="58" spans="1:13" ht="14" customHeight="1">
      <c r="A58" s="42">
        <v>5</v>
      </c>
      <c r="B58" s="43" t="s">
        <v>833</v>
      </c>
      <c r="C58" s="43">
        <v>3</v>
      </c>
      <c r="D58" s="43" t="s">
        <v>370</v>
      </c>
      <c r="E58" s="43" t="s">
        <v>413</v>
      </c>
      <c r="G58"/>
      <c r="H58"/>
      <c r="I58"/>
      <c r="J58"/>
      <c r="K58"/>
      <c r="L58"/>
      <c r="M58"/>
    </row>
    <row r="59" spans="1:13" ht="14" customHeight="1">
      <c r="A59" s="42">
        <v>5</v>
      </c>
      <c r="B59" s="43" t="s">
        <v>833</v>
      </c>
      <c r="C59" s="43">
        <v>4</v>
      </c>
      <c r="D59" s="43" t="s">
        <v>371</v>
      </c>
      <c r="E59" s="43" t="s">
        <v>173</v>
      </c>
      <c r="G59"/>
      <c r="H59"/>
      <c r="I59"/>
      <c r="J59"/>
      <c r="K59"/>
      <c r="L59"/>
      <c r="M59"/>
    </row>
    <row r="60" spans="1:13" ht="14" customHeight="1">
      <c r="A60" s="42">
        <v>5</v>
      </c>
      <c r="B60" s="43" t="s">
        <v>834</v>
      </c>
      <c r="C60" s="43">
        <v>1</v>
      </c>
      <c r="D60" s="43" t="s">
        <v>369</v>
      </c>
      <c r="E60" s="43" t="s">
        <v>378</v>
      </c>
      <c r="G60"/>
      <c r="H60"/>
      <c r="I60"/>
      <c r="J60"/>
      <c r="K60"/>
      <c r="L60"/>
      <c r="M60"/>
    </row>
    <row r="61" spans="1:13" ht="14" customHeight="1">
      <c r="A61" s="42">
        <v>5</v>
      </c>
      <c r="B61" s="43" t="s">
        <v>834</v>
      </c>
      <c r="C61" s="43">
        <v>2</v>
      </c>
      <c r="D61" s="43" t="s">
        <v>370</v>
      </c>
      <c r="E61" s="43" t="s">
        <v>113</v>
      </c>
      <c r="G61"/>
      <c r="H61"/>
      <c r="I61"/>
      <c r="J61"/>
      <c r="K61"/>
      <c r="L61"/>
      <c r="M61"/>
    </row>
    <row r="62" spans="1:13" ht="14" customHeight="1">
      <c r="A62" s="42">
        <v>5</v>
      </c>
      <c r="B62" s="43" t="s">
        <v>834</v>
      </c>
      <c r="C62" s="43">
        <v>3</v>
      </c>
      <c r="D62" s="43" t="s">
        <v>370</v>
      </c>
      <c r="E62" s="43" t="s">
        <v>516</v>
      </c>
      <c r="G62"/>
      <c r="H62"/>
      <c r="I62"/>
      <c r="J62"/>
      <c r="K62"/>
      <c r="L62"/>
      <c r="M62"/>
    </row>
    <row r="63" spans="1:13" ht="14" customHeight="1">
      <c r="A63" s="42">
        <v>5</v>
      </c>
      <c r="B63" s="43" t="s">
        <v>834</v>
      </c>
      <c r="C63" s="43">
        <v>4</v>
      </c>
      <c r="D63" s="43" t="s">
        <v>371</v>
      </c>
      <c r="E63" s="43" t="s">
        <v>458</v>
      </c>
      <c r="G63"/>
      <c r="H63"/>
      <c r="I63"/>
      <c r="J63"/>
      <c r="K63"/>
      <c r="L63"/>
      <c r="M63"/>
    </row>
    <row r="64" spans="1:13" ht="14" customHeight="1">
      <c r="A64" s="42">
        <v>6</v>
      </c>
      <c r="B64" s="43" t="s">
        <v>832</v>
      </c>
      <c r="C64" s="43">
        <v>1</v>
      </c>
      <c r="D64" s="43" t="s">
        <v>369</v>
      </c>
      <c r="E64" s="43" t="s">
        <v>20</v>
      </c>
      <c r="G64"/>
      <c r="H64"/>
      <c r="I64"/>
      <c r="J64"/>
      <c r="K64"/>
      <c r="L64"/>
      <c r="M64"/>
    </row>
    <row r="65" spans="1:13" ht="14" customHeight="1">
      <c r="A65" s="42">
        <v>6</v>
      </c>
      <c r="B65" s="43" t="s">
        <v>832</v>
      </c>
      <c r="C65" s="43">
        <v>2</v>
      </c>
      <c r="D65" s="43" t="s">
        <v>370</v>
      </c>
      <c r="E65" s="43" t="s">
        <v>418</v>
      </c>
      <c r="G65"/>
      <c r="H65"/>
      <c r="I65"/>
      <c r="J65"/>
      <c r="K65"/>
      <c r="L65"/>
      <c r="M65"/>
    </row>
    <row r="66" spans="1:13" ht="14" customHeight="1">
      <c r="A66" s="42">
        <v>6</v>
      </c>
      <c r="B66" s="43" t="s">
        <v>832</v>
      </c>
      <c r="C66" s="43">
        <v>3</v>
      </c>
      <c r="D66" s="43" t="s">
        <v>371</v>
      </c>
      <c r="E66" s="43" t="s">
        <v>375</v>
      </c>
      <c r="G66"/>
      <c r="H66"/>
      <c r="I66"/>
      <c r="J66"/>
      <c r="K66"/>
      <c r="L66"/>
      <c r="M66"/>
    </row>
    <row r="67" spans="1:13" ht="14" customHeight="1">
      <c r="A67" s="42">
        <v>6</v>
      </c>
      <c r="B67" s="43" t="s">
        <v>832</v>
      </c>
      <c r="C67" s="43">
        <v>4</v>
      </c>
      <c r="D67" s="43" t="s">
        <v>371</v>
      </c>
      <c r="E67" s="43" t="s">
        <v>467</v>
      </c>
      <c r="G67"/>
      <c r="H67"/>
      <c r="I67"/>
      <c r="J67"/>
      <c r="K67"/>
      <c r="L67"/>
      <c r="M67"/>
    </row>
    <row r="68" spans="1:13" ht="14" customHeight="1">
      <c r="A68" s="42">
        <v>6</v>
      </c>
      <c r="B68" s="43" t="s">
        <v>833</v>
      </c>
      <c r="C68" s="43">
        <v>1</v>
      </c>
      <c r="D68" s="43" t="s">
        <v>369</v>
      </c>
      <c r="E68" s="43" t="s">
        <v>389</v>
      </c>
      <c r="G68"/>
      <c r="H68"/>
      <c r="I68"/>
      <c r="J68"/>
      <c r="K68"/>
      <c r="L68"/>
      <c r="M68"/>
    </row>
    <row r="69" spans="1:13" ht="14" customHeight="1">
      <c r="A69" s="42">
        <v>6</v>
      </c>
      <c r="B69" s="43" t="s">
        <v>833</v>
      </c>
      <c r="C69" s="43">
        <v>2</v>
      </c>
      <c r="D69" s="43" t="s">
        <v>370</v>
      </c>
      <c r="E69" s="43" t="s">
        <v>97</v>
      </c>
      <c r="G69"/>
      <c r="H69"/>
      <c r="I69"/>
      <c r="J69"/>
      <c r="K69"/>
      <c r="L69"/>
      <c r="M69"/>
    </row>
    <row r="70" spans="1:13" ht="14" customHeight="1">
      <c r="A70" s="42">
        <v>6</v>
      </c>
      <c r="B70" s="43" t="s">
        <v>833</v>
      </c>
      <c r="C70" s="43">
        <v>3</v>
      </c>
      <c r="D70" s="43" t="s">
        <v>371</v>
      </c>
      <c r="E70" s="43" t="s">
        <v>170</v>
      </c>
      <c r="G70"/>
      <c r="H70"/>
      <c r="I70"/>
      <c r="J70"/>
      <c r="K70"/>
      <c r="L70"/>
      <c r="M70"/>
    </row>
    <row r="71" spans="1:13" ht="14" customHeight="1">
      <c r="A71" s="42">
        <v>6</v>
      </c>
      <c r="B71" s="43" t="s">
        <v>833</v>
      </c>
      <c r="C71" s="43">
        <v>4</v>
      </c>
      <c r="D71" s="43" t="s">
        <v>371</v>
      </c>
      <c r="E71" s="43" t="s">
        <v>466</v>
      </c>
      <c r="G71"/>
      <c r="H71"/>
      <c r="I71"/>
      <c r="J71"/>
      <c r="K71"/>
      <c r="L71"/>
      <c r="M71"/>
    </row>
    <row r="72" spans="1:13" ht="14" customHeight="1">
      <c r="A72" s="42">
        <v>6</v>
      </c>
      <c r="B72" s="43" t="s">
        <v>834</v>
      </c>
      <c r="C72" s="43">
        <v>1</v>
      </c>
      <c r="D72" s="43" t="s">
        <v>369</v>
      </c>
      <c r="E72" s="43" t="s">
        <v>388</v>
      </c>
      <c r="G72"/>
      <c r="H72"/>
      <c r="I72"/>
      <c r="J72"/>
      <c r="K72"/>
      <c r="L72"/>
      <c r="M72"/>
    </row>
    <row r="73" spans="1:13" ht="14" customHeight="1">
      <c r="A73" s="42">
        <v>6</v>
      </c>
      <c r="B73" s="43" t="s">
        <v>834</v>
      </c>
      <c r="C73" s="43">
        <v>2</v>
      </c>
      <c r="D73" s="43" t="s">
        <v>369</v>
      </c>
      <c r="E73" s="43" t="s">
        <v>390</v>
      </c>
      <c r="G73"/>
      <c r="H73"/>
      <c r="I73"/>
      <c r="J73"/>
      <c r="K73"/>
      <c r="L73"/>
      <c r="M73"/>
    </row>
    <row r="74" spans="1:13" ht="14" customHeight="1">
      <c r="A74" s="42">
        <v>6</v>
      </c>
      <c r="B74" s="43" t="s">
        <v>834</v>
      </c>
      <c r="C74" s="43">
        <v>3</v>
      </c>
      <c r="D74" s="43" t="s">
        <v>370</v>
      </c>
      <c r="E74" s="43" t="s">
        <v>380</v>
      </c>
      <c r="G74"/>
      <c r="H74"/>
      <c r="I74"/>
      <c r="J74"/>
      <c r="K74"/>
      <c r="L74"/>
      <c r="M74"/>
    </row>
    <row r="75" spans="1:13" ht="14" customHeight="1">
      <c r="A75" s="42">
        <v>6</v>
      </c>
      <c r="B75" s="43" t="s">
        <v>834</v>
      </c>
      <c r="C75" s="43">
        <v>4</v>
      </c>
      <c r="D75" s="43" t="s">
        <v>370</v>
      </c>
      <c r="E75" s="43" t="s">
        <v>381</v>
      </c>
      <c r="G75"/>
      <c r="H75"/>
      <c r="I75"/>
      <c r="J75"/>
      <c r="K75"/>
      <c r="L75"/>
      <c r="M75"/>
    </row>
    <row r="76" spans="1:13" ht="14" customHeight="1">
      <c r="A76" s="42">
        <v>7</v>
      </c>
      <c r="B76" s="43" t="s">
        <v>832</v>
      </c>
      <c r="C76" s="43">
        <v>1</v>
      </c>
      <c r="D76" s="43" t="s">
        <v>369</v>
      </c>
      <c r="E76" s="43" t="s">
        <v>398</v>
      </c>
      <c r="G76"/>
      <c r="H76"/>
      <c r="I76"/>
      <c r="J76"/>
      <c r="K76"/>
      <c r="L76"/>
      <c r="M76"/>
    </row>
    <row r="77" spans="1:13" ht="14" customHeight="1">
      <c r="A77" s="42">
        <v>7</v>
      </c>
      <c r="B77" s="43" t="s">
        <v>832</v>
      </c>
      <c r="C77" s="43">
        <v>2</v>
      </c>
      <c r="D77" s="43" t="s">
        <v>370</v>
      </c>
      <c r="E77" s="43" t="s">
        <v>93</v>
      </c>
      <c r="G77"/>
      <c r="H77"/>
      <c r="I77"/>
      <c r="J77"/>
      <c r="K77"/>
      <c r="L77"/>
      <c r="M77"/>
    </row>
    <row r="78" spans="1:13" ht="14" customHeight="1">
      <c r="A78" s="42">
        <v>7</v>
      </c>
      <c r="B78" s="43" t="s">
        <v>832</v>
      </c>
      <c r="C78" s="43">
        <v>3</v>
      </c>
      <c r="D78" s="43" t="s">
        <v>370</v>
      </c>
      <c r="E78" s="43" t="s">
        <v>391</v>
      </c>
      <c r="G78"/>
      <c r="H78"/>
      <c r="I78"/>
      <c r="J78"/>
      <c r="K78"/>
      <c r="L78"/>
      <c r="M78"/>
    </row>
    <row r="79" spans="1:13" ht="14" customHeight="1">
      <c r="A79" s="42">
        <v>7</v>
      </c>
      <c r="B79" s="43" t="s">
        <v>832</v>
      </c>
      <c r="C79" s="43">
        <v>4</v>
      </c>
      <c r="D79" s="43" t="s">
        <v>371</v>
      </c>
      <c r="E79" s="43" t="s">
        <v>382</v>
      </c>
      <c r="G79"/>
      <c r="H79"/>
      <c r="I79"/>
      <c r="J79"/>
      <c r="K79"/>
      <c r="L79"/>
      <c r="M79"/>
    </row>
    <row r="80" spans="1:13" ht="14" customHeight="1">
      <c r="A80" s="42">
        <v>7</v>
      </c>
      <c r="B80" s="43" t="s">
        <v>833</v>
      </c>
      <c r="C80" s="43">
        <v>1</v>
      </c>
      <c r="D80" s="43" t="s">
        <v>369</v>
      </c>
      <c r="E80" s="43" t="s">
        <v>18</v>
      </c>
      <c r="G80"/>
      <c r="H80"/>
      <c r="I80"/>
      <c r="J80"/>
      <c r="K80"/>
      <c r="L80"/>
      <c r="M80"/>
    </row>
    <row r="81" spans="1:13" ht="14" customHeight="1">
      <c r="A81" s="42">
        <v>7</v>
      </c>
      <c r="B81" s="43" t="s">
        <v>833</v>
      </c>
      <c r="C81" s="43">
        <v>2</v>
      </c>
      <c r="D81" s="43" t="s">
        <v>369</v>
      </c>
      <c r="E81" s="43" t="s">
        <v>399</v>
      </c>
      <c r="G81"/>
      <c r="H81"/>
      <c r="I81"/>
      <c r="J81"/>
      <c r="K81"/>
      <c r="L81"/>
      <c r="M81"/>
    </row>
    <row r="82" spans="1:13" ht="14" customHeight="1">
      <c r="A82" s="42">
        <v>7</v>
      </c>
      <c r="B82" s="43" t="s">
        <v>833</v>
      </c>
      <c r="C82" s="43">
        <v>3</v>
      </c>
      <c r="D82" s="43" t="s">
        <v>369</v>
      </c>
      <c r="E82" s="43" t="s">
        <v>41</v>
      </c>
      <c r="G82"/>
      <c r="H82"/>
      <c r="I82"/>
      <c r="J82"/>
      <c r="K82"/>
      <c r="L82"/>
      <c r="M82"/>
    </row>
    <row r="83" spans="1:13" ht="14" customHeight="1">
      <c r="A83" s="42">
        <v>7</v>
      </c>
      <c r="B83" s="43" t="s">
        <v>833</v>
      </c>
      <c r="C83" s="43">
        <v>4</v>
      </c>
      <c r="D83" s="43" t="s">
        <v>371</v>
      </c>
      <c r="E83" s="43" t="s">
        <v>194</v>
      </c>
      <c r="G83"/>
      <c r="H83"/>
      <c r="I83"/>
      <c r="J83"/>
      <c r="K83"/>
      <c r="L83"/>
      <c r="M83"/>
    </row>
    <row r="84" spans="1:13" ht="14" customHeight="1">
      <c r="A84" s="42">
        <v>7</v>
      </c>
      <c r="B84" s="43" t="s">
        <v>834</v>
      </c>
      <c r="C84" s="43">
        <v>1</v>
      </c>
      <c r="D84" s="43" t="s">
        <v>370</v>
      </c>
      <c r="E84" s="43" t="s">
        <v>392</v>
      </c>
      <c r="G84"/>
      <c r="H84"/>
      <c r="I84"/>
      <c r="J84"/>
      <c r="K84"/>
      <c r="L84"/>
      <c r="M84"/>
    </row>
    <row r="85" spans="1:13" ht="14" customHeight="1">
      <c r="A85" s="42">
        <v>7</v>
      </c>
      <c r="B85" s="43" t="s">
        <v>834</v>
      </c>
      <c r="C85" s="43">
        <v>2</v>
      </c>
      <c r="D85" s="43" t="s">
        <v>370</v>
      </c>
      <c r="E85" s="43" t="s">
        <v>127</v>
      </c>
      <c r="G85"/>
      <c r="H85"/>
      <c r="I85"/>
      <c r="J85"/>
      <c r="K85"/>
      <c r="L85"/>
      <c r="M85"/>
    </row>
    <row r="86" spans="1:13" ht="14" customHeight="1">
      <c r="A86" s="42">
        <v>7</v>
      </c>
      <c r="B86" s="43" t="s">
        <v>834</v>
      </c>
      <c r="C86" s="43">
        <v>3</v>
      </c>
      <c r="D86" s="43" t="s">
        <v>371</v>
      </c>
      <c r="E86" s="43" t="s">
        <v>166</v>
      </c>
      <c r="G86"/>
      <c r="H86"/>
      <c r="I86"/>
      <c r="J86"/>
      <c r="K86"/>
      <c r="L86"/>
      <c r="M86"/>
    </row>
    <row r="87" spans="1:13" ht="14" customHeight="1">
      <c r="A87" s="42">
        <v>7</v>
      </c>
      <c r="B87" s="43" t="s">
        <v>834</v>
      </c>
      <c r="C87" s="43">
        <v>4</v>
      </c>
      <c r="D87" s="43" t="s">
        <v>371</v>
      </c>
      <c r="E87" s="43" t="s">
        <v>383</v>
      </c>
      <c r="G87"/>
      <c r="H87"/>
      <c r="I87"/>
      <c r="J87"/>
      <c r="K87"/>
      <c r="L87"/>
      <c r="M87"/>
    </row>
    <row r="88" spans="1:13" ht="14" customHeight="1">
      <c r="A88" s="42">
        <v>8</v>
      </c>
      <c r="B88" s="43" t="s">
        <v>832</v>
      </c>
      <c r="C88" s="43">
        <v>1</v>
      </c>
      <c r="D88" s="43" t="s">
        <v>369</v>
      </c>
      <c r="E88" s="43" t="s">
        <v>30</v>
      </c>
      <c r="G88"/>
      <c r="H88"/>
      <c r="I88"/>
      <c r="J88"/>
      <c r="K88"/>
      <c r="L88"/>
      <c r="M88"/>
    </row>
    <row r="89" spans="1:13" ht="14" customHeight="1">
      <c r="A89" s="42">
        <v>8</v>
      </c>
      <c r="B89" s="43" t="s">
        <v>832</v>
      </c>
      <c r="C89" s="43">
        <v>2</v>
      </c>
      <c r="D89" s="43" t="s">
        <v>370</v>
      </c>
      <c r="E89" s="43" t="s">
        <v>119</v>
      </c>
      <c r="G89"/>
      <c r="H89"/>
      <c r="I89"/>
      <c r="J89"/>
      <c r="K89"/>
      <c r="L89"/>
      <c r="M89"/>
    </row>
    <row r="90" spans="1:13" ht="14" customHeight="1">
      <c r="A90" s="42">
        <v>8</v>
      </c>
      <c r="B90" s="43" t="s">
        <v>832</v>
      </c>
      <c r="C90" s="43">
        <v>3</v>
      </c>
      <c r="D90" s="43" t="s">
        <v>371</v>
      </c>
      <c r="E90" s="43" t="s">
        <v>150</v>
      </c>
      <c r="G90"/>
      <c r="H90"/>
      <c r="I90"/>
      <c r="J90"/>
      <c r="K90"/>
      <c r="L90"/>
      <c r="M90"/>
    </row>
    <row r="91" spans="1:13" ht="14" customHeight="1">
      <c r="A91" s="42">
        <v>8</v>
      </c>
      <c r="B91" s="43" t="s">
        <v>832</v>
      </c>
      <c r="C91" s="43">
        <v>4</v>
      </c>
      <c r="D91" s="43" t="s">
        <v>371</v>
      </c>
      <c r="E91" s="43" t="s">
        <v>195</v>
      </c>
      <c r="G91"/>
      <c r="H91"/>
      <c r="I91"/>
      <c r="J91"/>
      <c r="K91"/>
      <c r="L91"/>
      <c r="M91"/>
    </row>
    <row r="92" spans="1:13" ht="14" customHeight="1">
      <c r="A92" s="42">
        <v>8</v>
      </c>
      <c r="B92" s="43" t="s">
        <v>833</v>
      </c>
      <c r="C92" s="43">
        <v>1</v>
      </c>
      <c r="D92" s="43" t="s">
        <v>370</v>
      </c>
      <c r="E92" s="43" t="s">
        <v>64</v>
      </c>
      <c r="G92"/>
      <c r="H92"/>
      <c r="I92"/>
      <c r="J92"/>
      <c r="K92"/>
      <c r="L92"/>
      <c r="M92"/>
    </row>
    <row r="93" spans="1:13" ht="14" customHeight="1">
      <c r="A93" s="42">
        <v>8</v>
      </c>
      <c r="B93" s="43" t="s">
        <v>833</v>
      </c>
      <c r="C93" s="43">
        <v>2</v>
      </c>
      <c r="D93" s="43" t="s">
        <v>370</v>
      </c>
      <c r="E93" s="43" t="s">
        <v>400</v>
      </c>
      <c r="G93"/>
      <c r="H93"/>
      <c r="I93"/>
      <c r="J93"/>
      <c r="K93"/>
      <c r="L93"/>
      <c r="M93"/>
    </row>
    <row r="94" spans="1:13" ht="14" customHeight="1">
      <c r="A94" s="42">
        <v>8</v>
      </c>
      <c r="B94" s="43" t="s">
        <v>833</v>
      </c>
      <c r="C94" s="43">
        <v>3</v>
      </c>
      <c r="D94" s="43" t="s">
        <v>370</v>
      </c>
      <c r="E94" s="43" t="s">
        <v>128</v>
      </c>
      <c r="G94"/>
      <c r="H94"/>
      <c r="I94"/>
      <c r="J94"/>
      <c r="K94"/>
      <c r="L94"/>
      <c r="M94"/>
    </row>
    <row r="95" spans="1:13" ht="14" customHeight="1">
      <c r="A95" s="42">
        <v>8</v>
      </c>
      <c r="B95" s="43" t="s">
        <v>833</v>
      </c>
      <c r="C95" s="43">
        <v>4</v>
      </c>
      <c r="D95" s="43" t="s">
        <v>371</v>
      </c>
      <c r="E95" s="43" t="s">
        <v>394</v>
      </c>
      <c r="G95"/>
      <c r="H95"/>
      <c r="I95"/>
      <c r="J95"/>
      <c r="K95"/>
      <c r="L95"/>
      <c r="M95"/>
    </row>
    <row r="96" spans="1:13" ht="14" customHeight="1">
      <c r="A96" s="42">
        <v>8</v>
      </c>
      <c r="B96" s="43" t="s">
        <v>834</v>
      </c>
      <c r="C96" s="43">
        <v>1</v>
      </c>
      <c r="D96" s="43" t="s">
        <v>369</v>
      </c>
      <c r="E96" s="43" t="s">
        <v>8</v>
      </c>
      <c r="G96"/>
      <c r="H96"/>
      <c r="I96"/>
      <c r="J96"/>
      <c r="K96"/>
      <c r="L96"/>
      <c r="M96"/>
    </row>
    <row r="97" spans="1:13" ht="14" customHeight="1">
      <c r="A97" s="42">
        <v>8</v>
      </c>
      <c r="B97" s="43" t="s">
        <v>834</v>
      </c>
      <c r="C97" s="43">
        <v>2</v>
      </c>
      <c r="D97" s="43" t="s">
        <v>369</v>
      </c>
      <c r="E97" s="43" t="s">
        <v>408</v>
      </c>
      <c r="G97"/>
      <c r="H97"/>
      <c r="I97"/>
      <c r="J97"/>
      <c r="K97"/>
      <c r="L97"/>
      <c r="M97"/>
    </row>
    <row r="98" spans="1:13" ht="14" customHeight="1">
      <c r="A98" s="42">
        <v>8</v>
      </c>
      <c r="B98" s="43" t="s">
        <v>834</v>
      </c>
      <c r="C98" s="43">
        <v>3</v>
      </c>
      <c r="D98" s="43" t="s">
        <v>369</v>
      </c>
      <c r="E98" s="43" t="s">
        <v>37</v>
      </c>
      <c r="G98"/>
      <c r="H98"/>
      <c r="I98"/>
      <c r="J98"/>
      <c r="K98"/>
      <c r="L98"/>
      <c r="M98"/>
    </row>
    <row r="99" spans="1:13" ht="14" customHeight="1">
      <c r="A99" s="42">
        <v>8</v>
      </c>
      <c r="B99" s="43" t="s">
        <v>834</v>
      </c>
      <c r="C99" s="43">
        <v>4</v>
      </c>
      <c r="D99" s="43" t="s">
        <v>371</v>
      </c>
      <c r="E99" s="43" t="s">
        <v>185</v>
      </c>
      <c r="G99"/>
      <c r="H99"/>
      <c r="I99"/>
      <c r="J99"/>
      <c r="K99"/>
      <c r="L99"/>
      <c r="M99"/>
    </row>
    <row r="100" spans="1:13" ht="14" customHeight="1">
      <c r="A100" s="42">
        <v>9</v>
      </c>
      <c r="B100" s="43" t="s">
        <v>832</v>
      </c>
      <c r="C100" s="43">
        <v>1</v>
      </c>
      <c r="D100" s="43" t="s">
        <v>369</v>
      </c>
      <c r="E100" s="43" t="s">
        <v>35</v>
      </c>
      <c r="G100"/>
      <c r="H100"/>
      <c r="I100"/>
      <c r="J100"/>
      <c r="K100"/>
      <c r="L100"/>
      <c r="M100"/>
    </row>
    <row r="101" spans="1:13" ht="14" customHeight="1">
      <c r="A101" s="42">
        <v>9</v>
      </c>
      <c r="B101" s="43" t="s">
        <v>832</v>
      </c>
      <c r="C101" s="43">
        <v>2</v>
      </c>
      <c r="D101" s="43" t="s">
        <v>369</v>
      </c>
      <c r="E101" s="43" t="s">
        <v>23</v>
      </c>
      <c r="G101"/>
      <c r="H101"/>
      <c r="I101"/>
      <c r="J101"/>
      <c r="K101"/>
      <c r="L101"/>
      <c r="M101"/>
    </row>
    <row r="102" spans="1:13" ht="14" customHeight="1">
      <c r="A102" s="42">
        <v>9</v>
      </c>
      <c r="B102" s="43" t="s">
        <v>832</v>
      </c>
      <c r="C102" s="43">
        <v>3</v>
      </c>
      <c r="D102" s="43" t="s">
        <v>370</v>
      </c>
      <c r="E102" s="43" t="s">
        <v>56</v>
      </c>
      <c r="G102"/>
      <c r="H102"/>
      <c r="I102"/>
      <c r="J102"/>
      <c r="K102"/>
      <c r="L102"/>
      <c r="M102"/>
    </row>
    <row r="103" spans="1:13" ht="14" customHeight="1">
      <c r="A103" s="42">
        <v>9</v>
      </c>
      <c r="B103" s="43" t="s">
        <v>832</v>
      </c>
      <c r="C103" s="43">
        <v>4</v>
      </c>
      <c r="D103" s="43" t="s">
        <v>370</v>
      </c>
      <c r="E103" s="43" t="s">
        <v>124</v>
      </c>
      <c r="G103"/>
      <c r="H103"/>
      <c r="I103"/>
      <c r="J103"/>
      <c r="K103"/>
      <c r="L103"/>
      <c r="M103"/>
    </row>
    <row r="104" spans="1:13" ht="14" customHeight="1">
      <c r="A104" s="42">
        <v>9</v>
      </c>
      <c r="B104" s="43" t="s">
        <v>833</v>
      </c>
      <c r="C104" s="43">
        <v>1</v>
      </c>
      <c r="D104" s="43" t="s">
        <v>369</v>
      </c>
      <c r="E104" s="43" t="s">
        <v>11</v>
      </c>
      <c r="G104"/>
      <c r="H104"/>
      <c r="I104"/>
      <c r="J104"/>
      <c r="K104"/>
      <c r="L104"/>
      <c r="M104"/>
    </row>
    <row r="105" spans="1:13" ht="14" customHeight="1">
      <c r="A105" s="42">
        <v>9</v>
      </c>
      <c r="B105" s="43" t="s">
        <v>833</v>
      </c>
      <c r="C105" s="43">
        <v>2</v>
      </c>
      <c r="D105" s="43" t="s">
        <v>370</v>
      </c>
      <c r="E105" s="43" t="s">
        <v>120</v>
      </c>
      <c r="G105"/>
      <c r="H105"/>
      <c r="I105"/>
      <c r="J105"/>
      <c r="K105"/>
      <c r="L105"/>
      <c r="M105"/>
    </row>
    <row r="106" spans="1:13" ht="14" customHeight="1">
      <c r="A106" s="42">
        <v>9</v>
      </c>
      <c r="B106" s="43" t="s">
        <v>833</v>
      </c>
      <c r="C106" s="43">
        <v>3</v>
      </c>
      <c r="D106" s="43" t="s">
        <v>370</v>
      </c>
      <c r="E106" s="43" t="s">
        <v>109</v>
      </c>
      <c r="G106"/>
      <c r="H106"/>
      <c r="I106"/>
      <c r="J106"/>
      <c r="K106"/>
      <c r="L106"/>
      <c r="M106"/>
    </row>
    <row r="107" spans="1:13" ht="14" customHeight="1">
      <c r="A107" s="42">
        <v>9</v>
      </c>
      <c r="B107" s="43" t="s">
        <v>833</v>
      </c>
      <c r="C107" s="43">
        <v>4</v>
      </c>
      <c r="D107" s="43" t="s">
        <v>371</v>
      </c>
      <c r="E107" s="43" t="s">
        <v>181</v>
      </c>
      <c r="G107"/>
      <c r="H107"/>
      <c r="I107"/>
      <c r="J107"/>
      <c r="K107"/>
      <c r="L107"/>
      <c r="M107"/>
    </row>
    <row r="108" spans="1:13" ht="14" customHeight="1">
      <c r="A108" s="42">
        <v>9</v>
      </c>
      <c r="B108" s="43" t="s">
        <v>834</v>
      </c>
      <c r="C108" s="43">
        <v>1</v>
      </c>
      <c r="D108" s="43" t="s">
        <v>369</v>
      </c>
      <c r="E108" s="43" t="s">
        <v>34</v>
      </c>
      <c r="G108"/>
      <c r="H108"/>
      <c r="I108"/>
      <c r="J108"/>
      <c r="K108"/>
      <c r="L108"/>
      <c r="M108"/>
    </row>
    <row r="109" spans="1:13" ht="14" customHeight="1">
      <c r="A109" s="42">
        <v>9</v>
      </c>
      <c r="B109" s="43" t="s">
        <v>834</v>
      </c>
      <c r="C109" s="43">
        <v>2</v>
      </c>
      <c r="D109" s="43" t="s">
        <v>371</v>
      </c>
      <c r="E109" s="43" t="s">
        <v>145</v>
      </c>
      <c r="G109"/>
      <c r="H109"/>
      <c r="I109"/>
      <c r="J109"/>
      <c r="K109"/>
      <c r="L109"/>
      <c r="M109"/>
    </row>
    <row r="110" spans="1:13" ht="14" customHeight="1">
      <c r="A110" s="42">
        <v>9</v>
      </c>
      <c r="B110" s="43" t="s">
        <v>834</v>
      </c>
      <c r="C110" s="43">
        <v>3</v>
      </c>
      <c r="D110" s="43" t="s">
        <v>371</v>
      </c>
      <c r="E110" s="43" t="s">
        <v>196</v>
      </c>
      <c r="G110"/>
      <c r="H110"/>
      <c r="I110"/>
      <c r="J110"/>
      <c r="K110"/>
      <c r="L110"/>
      <c r="M110"/>
    </row>
    <row r="111" spans="1:13" ht="14" customHeight="1">
      <c r="A111" s="42">
        <v>9</v>
      </c>
      <c r="B111" s="43" t="s">
        <v>834</v>
      </c>
      <c r="C111" s="43">
        <v>4</v>
      </c>
      <c r="D111" s="43" t="s">
        <v>371</v>
      </c>
      <c r="E111" s="43" t="s">
        <v>186</v>
      </c>
      <c r="G111"/>
      <c r="H111"/>
      <c r="I111"/>
      <c r="J111"/>
      <c r="K111"/>
      <c r="L111"/>
      <c r="M111"/>
    </row>
    <row r="112" spans="1:13" ht="14" customHeight="1">
      <c r="A112" s="42">
        <v>10</v>
      </c>
      <c r="B112" s="43" t="s">
        <v>832</v>
      </c>
      <c r="C112" s="43">
        <v>1</v>
      </c>
      <c r="D112" s="43" t="s">
        <v>369</v>
      </c>
      <c r="E112" s="43" t="s">
        <v>572</v>
      </c>
      <c r="G112"/>
      <c r="H112"/>
      <c r="I112"/>
      <c r="J112"/>
      <c r="K112"/>
      <c r="L112"/>
      <c r="M112"/>
    </row>
    <row r="113" spans="1:13" ht="14" customHeight="1">
      <c r="A113" s="42">
        <v>10</v>
      </c>
      <c r="B113" s="43" t="s">
        <v>832</v>
      </c>
      <c r="C113" s="43">
        <v>2</v>
      </c>
      <c r="D113" s="43" t="s">
        <v>369</v>
      </c>
      <c r="E113" s="43" t="s">
        <v>576</v>
      </c>
      <c r="G113"/>
      <c r="H113"/>
      <c r="I113"/>
      <c r="J113"/>
      <c r="K113"/>
      <c r="L113"/>
      <c r="M113"/>
    </row>
    <row r="114" spans="1:13" ht="14" customHeight="1">
      <c r="A114" s="42">
        <v>10</v>
      </c>
      <c r="B114" s="43" t="s">
        <v>832</v>
      </c>
      <c r="C114" s="43">
        <v>3</v>
      </c>
      <c r="D114" s="43" t="s">
        <v>371</v>
      </c>
      <c r="E114" s="43" t="s">
        <v>678</v>
      </c>
      <c r="G114"/>
      <c r="H114"/>
      <c r="I114"/>
      <c r="J114"/>
      <c r="K114"/>
      <c r="L114"/>
      <c r="M114"/>
    </row>
    <row r="115" spans="1:13" ht="14" customHeight="1">
      <c r="A115" s="42">
        <v>10</v>
      </c>
      <c r="B115" s="43" t="s">
        <v>832</v>
      </c>
      <c r="C115" s="43">
        <v>4</v>
      </c>
      <c r="D115" s="43" t="s">
        <v>371</v>
      </c>
      <c r="E115" s="43" t="s">
        <v>629</v>
      </c>
      <c r="G115"/>
      <c r="H115"/>
      <c r="I115"/>
      <c r="J115"/>
      <c r="K115"/>
      <c r="L115"/>
      <c r="M115"/>
    </row>
    <row r="116" spans="1:13" ht="14" customHeight="1">
      <c r="A116" s="42">
        <v>10</v>
      </c>
      <c r="B116" s="43" t="s">
        <v>833</v>
      </c>
      <c r="C116" s="43">
        <v>1</v>
      </c>
      <c r="D116" s="43" t="s">
        <v>369</v>
      </c>
      <c r="E116" s="43" t="s">
        <v>565</v>
      </c>
      <c r="G116"/>
      <c r="H116"/>
      <c r="I116"/>
      <c r="J116"/>
      <c r="K116"/>
      <c r="L116"/>
      <c r="M116"/>
    </row>
    <row r="117" spans="1:13" ht="14" customHeight="1">
      <c r="A117" s="42">
        <v>10</v>
      </c>
      <c r="B117" s="43" t="s">
        <v>833</v>
      </c>
      <c r="C117" s="43">
        <v>2</v>
      </c>
      <c r="D117" s="43" t="s">
        <v>369</v>
      </c>
      <c r="E117" s="43" t="s">
        <v>568</v>
      </c>
      <c r="G117"/>
      <c r="H117"/>
      <c r="I117"/>
      <c r="J117"/>
      <c r="K117"/>
      <c r="L117"/>
      <c r="M117"/>
    </row>
    <row r="118" spans="1:13" ht="14" customHeight="1">
      <c r="A118" s="42">
        <v>10</v>
      </c>
      <c r="B118" s="43" t="s">
        <v>833</v>
      </c>
      <c r="C118" s="43">
        <v>3</v>
      </c>
      <c r="D118" s="43" t="s">
        <v>370</v>
      </c>
      <c r="E118" s="43" t="s">
        <v>820</v>
      </c>
      <c r="G118"/>
      <c r="H118"/>
      <c r="I118"/>
      <c r="J118"/>
      <c r="K118"/>
      <c r="L118"/>
      <c r="M118"/>
    </row>
    <row r="119" spans="1:13" ht="14" customHeight="1">
      <c r="A119" s="42">
        <v>10</v>
      </c>
      <c r="B119" s="43" t="s">
        <v>833</v>
      </c>
      <c r="C119" s="43">
        <v>4</v>
      </c>
      <c r="D119" s="43" t="s">
        <v>371</v>
      </c>
      <c r="E119" s="43" t="s">
        <v>640</v>
      </c>
      <c r="G119"/>
      <c r="H119"/>
      <c r="I119"/>
      <c r="J119"/>
      <c r="K119"/>
      <c r="L119"/>
      <c r="M119"/>
    </row>
    <row r="120" spans="1:13" ht="14" customHeight="1">
      <c r="A120" s="42">
        <v>10</v>
      </c>
      <c r="B120" s="43" t="s">
        <v>834</v>
      </c>
      <c r="C120" s="43">
        <v>1</v>
      </c>
      <c r="D120" s="43" t="s">
        <v>370</v>
      </c>
      <c r="E120" s="43" t="s">
        <v>599</v>
      </c>
      <c r="G120"/>
      <c r="H120"/>
      <c r="I120"/>
      <c r="J120"/>
      <c r="K120"/>
      <c r="L120"/>
      <c r="M120"/>
    </row>
    <row r="121" spans="1:13" ht="14" customHeight="1">
      <c r="A121" s="42">
        <v>10</v>
      </c>
      <c r="B121" s="43" t="s">
        <v>834</v>
      </c>
      <c r="C121" s="43">
        <v>2</v>
      </c>
      <c r="D121" s="43" t="s">
        <v>370</v>
      </c>
      <c r="E121" s="43" t="s">
        <v>602</v>
      </c>
      <c r="G121"/>
      <c r="H121"/>
      <c r="I121"/>
      <c r="J121"/>
      <c r="K121"/>
      <c r="L121"/>
      <c r="M121"/>
    </row>
    <row r="122" spans="1:13" ht="14" customHeight="1">
      <c r="A122" s="42">
        <v>10</v>
      </c>
      <c r="B122" s="43" t="s">
        <v>834</v>
      </c>
      <c r="C122" s="43">
        <v>3</v>
      </c>
      <c r="D122" s="43" t="s">
        <v>370</v>
      </c>
      <c r="E122" s="43" t="s">
        <v>693</v>
      </c>
      <c r="G122"/>
      <c r="H122"/>
      <c r="I122"/>
      <c r="J122"/>
      <c r="K122"/>
      <c r="L122"/>
      <c r="M122"/>
    </row>
    <row r="123" spans="1:13" ht="14" customHeight="1">
      <c r="A123" s="42">
        <v>10</v>
      </c>
      <c r="B123" s="43" t="s">
        <v>834</v>
      </c>
      <c r="C123" s="43">
        <v>4</v>
      </c>
      <c r="D123" s="43" t="s">
        <v>371</v>
      </c>
      <c r="E123" s="43" t="s">
        <v>735</v>
      </c>
      <c r="G123"/>
      <c r="H123"/>
      <c r="I123"/>
      <c r="J123"/>
      <c r="K123"/>
      <c r="L123"/>
      <c r="M123"/>
    </row>
    <row r="124" spans="1:13" ht="14" customHeight="1">
      <c r="A124" s="42">
        <v>11</v>
      </c>
      <c r="B124" s="43" t="s">
        <v>832</v>
      </c>
      <c r="C124" s="43">
        <v>1</v>
      </c>
      <c r="D124" s="43" t="s">
        <v>369</v>
      </c>
      <c r="E124" s="43" t="s">
        <v>562</v>
      </c>
      <c r="G124"/>
      <c r="H124"/>
      <c r="I124"/>
      <c r="J124"/>
      <c r="K124"/>
      <c r="L124"/>
      <c r="M124"/>
    </row>
    <row r="125" spans="1:13" ht="14" customHeight="1">
      <c r="A125" s="42">
        <v>11</v>
      </c>
      <c r="B125" s="43" t="s">
        <v>832</v>
      </c>
      <c r="C125" s="43">
        <v>2</v>
      </c>
      <c r="D125" s="43" t="s">
        <v>370</v>
      </c>
      <c r="E125" s="43" t="s">
        <v>595</v>
      </c>
      <c r="G125"/>
      <c r="H125"/>
      <c r="I125"/>
      <c r="J125"/>
      <c r="K125"/>
      <c r="L125"/>
      <c r="M125"/>
    </row>
    <row r="126" spans="1:13" ht="14" customHeight="1">
      <c r="A126" s="42">
        <v>11</v>
      </c>
      <c r="B126" s="43" t="s">
        <v>832</v>
      </c>
      <c r="C126" s="43">
        <v>3</v>
      </c>
      <c r="D126" s="43" t="s">
        <v>370</v>
      </c>
      <c r="E126" s="43" t="s">
        <v>519</v>
      </c>
      <c r="G126"/>
      <c r="H126"/>
      <c r="I126"/>
      <c r="J126"/>
      <c r="K126"/>
      <c r="L126"/>
      <c r="M126"/>
    </row>
    <row r="127" spans="1:13" ht="14" customHeight="1">
      <c r="A127" s="42">
        <v>11</v>
      </c>
      <c r="B127" s="43" t="s">
        <v>832</v>
      </c>
      <c r="C127" s="43">
        <v>4</v>
      </c>
      <c r="D127" s="43" t="s">
        <v>371</v>
      </c>
      <c r="E127" s="43" t="s">
        <v>632</v>
      </c>
      <c r="G127"/>
      <c r="H127"/>
      <c r="I127"/>
      <c r="J127"/>
      <c r="K127"/>
      <c r="L127"/>
      <c r="M127"/>
    </row>
    <row r="128" spans="1:13" ht="14" customHeight="1">
      <c r="A128" s="42">
        <v>11</v>
      </c>
      <c r="B128" s="43" t="s">
        <v>833</v>
      </c>
      <c r="C128" s="43">
        <v>1</v>
      </c>
      <c r="D128" s="43" t="s">
        <v>369</v>
      </c>
      <c r="E128" s="43" t="s">
        <v>481</v>
      </c>
      <c r="G128"/>
      <c r="H128"/>
      <c r="I128"/>
      <c r="J128"/>
      <c r="K128"/>
      <c r="L128"/>
      <c r="M128"/>
    </row>
    <row r="129" spans="1:13" ht="14" customHeight="1">
      <c r="A129" s="42">
        <v>11</v>
      </c>
      <c r="B129" s="43" t="s">
        <v>833</v>
      </c>
      <c r="C129" s="43">
        <v>2</v>
      </c>
      <c r="D129" s="43" t="s">
        <v>370</v>
      </c>
      <c r="E129" s="43" t="s">
        <v>597</v>
      </c>
      <c r="G129"/>
      <c r="H129"/>
      <c r="I129"/>
      <c r="J129"/>
      <c r="K129"/>
      <c r="L129"/>
      <c r="M129"/>
    </row>
    <row r="130" spans="1:13" ht="14" customHeight="1">
      <c r="A130" s="42">
        <v>11</v>
      </c>
      <c r="B130" s="43" t="s">
        <v>833</v>
      </c>
      <c r="C130" s="43">
        <v>3</v>
      </c>
      <c r="D130" s="43" t="s">
        <v>370</v>
      </c>
      <c r="E130" s="43" t="s">
        <v>600</v>
      </c>
      <c r="G130"/>
      <c r="H130"/>
      <c r="I130"/>
      <c r="J130"/>
      <c r="K130"/>
      <c r="L130"/>
      <c r="M130"/>
    </row>
    <row r="131" spans="1:13" ht="14" customHeight="1">
      <c r="A131" s="42">
        <v>11</v>
      </c>
      <c r="B131" s="43" t="s">
        <v>833</v>
      </c>
      <c r="C131" s="43">
        <v>4</v>
      </c>
      <c r="D131" s="43" t="s">
        <v>371</v>
      </c>
      <c r="E131" s="43" t="s">
        <v>700</v>
      </c>
      <c r="G131"/>
      <c r="H131"/>
      <c r="I131"/>
      <c r="J131"/>
      <c r="K131"/>
      <c r="L131"/>
      <c r="M131"/>
    </row>
    <row r="132" spans="1:13" ht="14" customHeight="1">
      <c r="A132" s="42">
        <v>11</v>
      </c>
      <c r="B132" s="43" t="s">
        <v>834</v>
      </c>
      <c r="C132" s="43">
        <v>1</v>
      </c>
      <c r="D132" s="43" t="s">
        <v>369</v>
      </c>
      <c r="E132" s="43" t="s">
        <v>560</v>
      </c>
      <c r="G132"/>
      <c r="H132"/>
      <c r="I132"/>
      <c r="J132"/>
      <c r="K132"/>
      <c r="L132"/>
      <c r="M132"/>
    </row>
    <row r="133" spans="1:13" ht="14" customHeight="1">
      <c r="A133" s="42">
        <v>11</v>
      </c>
      <c r="B133" s="43" t="s">
        <v>834</v>
      </c>
      <c r="C133" s="43">
        <v>2</v>
      </c>
      <c r="D133" s="43" t="s">
        <v>369</v>
      </c>
      <c r="E133" s="43" t="s">
        <v>569</v>
      </c>
      <c r="G133"/>
      <c r="H133"/>
      <c r="I133"/>
      <c r="J133"/>
      <c r="K133"/>
      <c r="L133"/>
      <c r="M133"/>
    </row>
    <row r="134" spans="1:13" ht="14" customHeight="1">
      <c r="A134" s="42">
        <v>11</v>
      </c>
      <c r="B134" s="43" t="s">
        <v>834</v>
      </c>
      <c r="C134" s="43">
        <v>3</v>
      </c>
      <c r="D134" s="43" t="s">
        <v>371</v>
      </c>
      <c r="E134" s="43" t="s">
        <v>733</v>
      </c>
      <c r="G134"/>
      <c r="H134"/>
      <c r="I134"/>
      <c r="J134"/>
      <c r="K134"/>
      <c r="L134"/>
      <c r="M134"/>
    </row>
    <row r="135" spans="1:13" ht="14" customHeight="1">
      <c r="A135" s="42">
        <v>11</v>
      </c>
      <c r="B135" s="43" t="s">
        <v>834</v>
      </c>
      <c r="C135" s="43">
        <v>4</v>
      </c>
      <c r="D135" s="43" t="s">
        <v>371</v>
      </c>
      <c r="E135" s="43" t="s">
        <v>468</v>
      </c>
      <c r="G135"/>
      <c r="H135"/>
      <c r="I135"/>
      <c r="J135"/>
      <c r="K135"/>
      <c r="L135"/>
      <c r="M135"/>
    </row>
    <row r="136" spans="1:13" ht="14" customHeight="1">
      <c r="A136" s="42">
        <v>12</v>
      </c>
      <c r="B136" s="43" t="s">
        <v>832</v>
      </c>
      <c r="C136" s="43">
        <v>1</v>
      </c>
      <c r="D136" s="43" t="s">
        <v>369</v>
      </c>
      <c r="E136" s="43" t="s">
        <v>573</v>
      </c>
      <c r="G136"/>
      <c r="H136"/>
      <c r="I136"/>
      <c r="J136"/>
      <c r="K136"/>
      <c r="L136"/>
      <c r="M136"/>
    </row>
    <row r="137" spans="1:13" ht="14" customHeight="1">
      <c r="A137" s="42">
        <v>12</v>
      </c>
      <c r="B137" s="43" t="s">
        <v>832</v>
      </c>
      <c r="C137" s="43">
        <v>2</v>
      </c>
      <c r="D137" s="43" t="s">
        <v>370</v>
      </c>
      <c r="E137" s="43" t="s">
        <v>591</v>
      </c>
      <c r="G137"/>
      <c r="H137"/>
      <c r="I137"/>
      <c r="J137"/>
      <c r="K137"/>
      <c r="L137"/>
      <c r="M137"/>
    </row>
    <row r="138" spans="1:13" ht="14" customHeight="1">
      <c r="A138" s="42">
        <v>12</v>
      </c>
      <c r="B138" s="43" t="s">
        <v>832</v>
      </c>
      <c r="C138" s="43">
        <v>3</v>
      </c>
      <c r="D138" s="43" t="s">
        <v>370</v>
      </c>
      <c r="E138" s="43" t="s">
        <v>615</v>
      </c>
      <c r="G138"/>
      <c r="H138"/>
      <c r="I138"/>
      <c r="J138"/>
      <c r="K138"/>
      <c r="L138"/>
      <c r="M138"/>
    </row>
    <row r="139" spans="1:13" ht="14" customHeight="1">
      <c r="A139" s="42">
        <v>12</v>
      </c>
      <c r="B139" s="43" t="s">
        <v>832</v>
      </c>
      <c r="C139" s="43">
        <v>4</v>
      </c>
      <c r="D139" s="43" t="s">
        <v>371</v>
      </c>
      <c r="E139" s="43" t="s">
        <v>625</v>
      </c>
      <c r="G139"/>
      <c r="H139"/>
      <c r="I139"/>
      <c r="J139"/>
      <c r="K139"/>
      <c r="L139"/>
      <c r="M139"/>
    </row>
    <row r="140" spans="1:13" ht="14" customHeight="1">
      <c r="A140" s="42">
        <v>12</v>
      </c>
      <c r="B140" s="43" t="s">
        <v>833</v>
      </c>
      <c r="C140" s="43">
        <v>1</v>
      </c>
      <c r="D140" s="43" t="s">
        <v>369</v>
      </c>
      <c r="E140" s="43" t="s">
        <v>604</v>
      </c>
      <c r="G140"/>
      <c r="H140"/>
      <c r="I140"/>
      <c r="J140"/>
      <c r="K140"/>
      <c r="L140"/>
      <c r="M140"/>
    </row>
    <row r="141" spans="1:13" ht="14" customHeight="1">
      <c r="A141" s="42">
        <v>12</v>
      </c>
      <c r="B141" s="43" t="s">
        <v>833</v>
      </c>
      <c r="C141" s="43">
        <v>2</v>
      </c>
      <c r="D141" s="43" t="s">
        <v>369</v>
      </c>
      <c r="E141" s="43" t="s">
        <v>566</v>
      </c>
      <c r="G141"/>
      <c r="H141"/>
      <c r="I141"/>
      <c r="J141"/>
      <c r="K141"/>
      <c r="L141"/>
      <c r="M141"/>
    </row>
    <row r="142" spans="1:13" ht="14" customHeight="1">
      <c r="A142" s="42">
        <v>12</v>
      </c>
      <c r="B142" s="43" t="s">
        <v>833</v>
      </c>
      <c r="C142" s="43">
        <v>3</v>
      </c>
      <c r="D142" s="43" t="s">
        <v>371</v>
      </c>
      <c r="E142" s="43" t="s">
        <v>631</v>
      </c>
      <c r="G142"/>
      <c r="H142"/>
      <c r="I142"/>
      <c r="J142"/>
      <c r="K142"/>
      <c r="L142"/>
      <c r="M142"/>
    </row>
    <row r="143" spans="1:13" ht="14" customHeight="1">
      <c r="A143" s="42">
        <v>12</v>
      </c>
      <c r="B143" s="43" t="s">
        <v>833</v>
      </c>
      <c r="C143" s="43">
        <v>4</v>
      </c>
      <c r="D143" s="43" t="s">
        <v>371</v>
      </c>
      <c r="E143" s="43" t="s">
        <v>190</v>
      </c>
      <c r="G143"/>
      <c r="H143"/>
      <c r="I143"/>
      <c r="J143"/>
      <c r="K143"/>
      <c r="L143"/>
      <c r="M143"/>
    </row>
    <row r="144" spans="1:13" ht="14" customHeight="1">
      <c r="A144" s="42">
        <v>12</v>
      </c>
      <c r="B144" s="43" t="s">
        <v>834</v>
      </c>
      <c r="C144" s="43">
        <v>1</v>
      </c>
      <c r="D144" s="43" t="s">
        <v>369</v>
      </c>
      <c r="E144" s="43" t="s">
        <v>42</v>
      </c>
      <c r="G144"/>
      <c r="H144"/>
      <c r="I144"/>
      <c r="J144"/>
      <c r="K144"/>
      <c r="L144"/>
      <c r="M144"/>
    </row>
    <row r="145" spans="1:13" ht="14" customHeight="1">
      <c r="A145" s="42">
        <v>12</v>
      </c>
      <c r="B145" s="43" t="s">
        <v>834</v>
      </c>
      <c r="C145" s="43">
        <v>2</v>
      </c>
      <c r="D145" s="43" t="s">
        <v>370</v>
      </c>
      <c r="E145" s="43" t="s">
        <v>593</v>
      </c>
      <c r="G145"/>
      <c r="H145"/>
      <c r="I145"/>
      <c r="J145"/>
      <c r="K145"/>
      <c r="L145"/>
      <c r="M145"/>
    </row>
    <row r="146" spans="1:13" ht="14" customHeight="1">
      <c r="A146" s="42">
        <v>12</v>
      </c>
      <c r="B146" s="43" t="s">
        <v>834</v>
      </c>
      <c r="C146" s="43">
        <v>3</v>
      </c>
      <c r="D146" s="43" t="s">
        <v>370</v>
      </c>
      <c r="E146" s="43" t="s">
        <v>125</v>
      </c>
      <c r="G146"/>
      <c r="H146"/>
      <c r="I146"/>
      <c r="J146"/>
      <c r="K146"/>
      <c r="L146"/>
      <c r="M146"/>
    </row>
    <row r="147" spans="1:13" ht="14" customHeight="1">
      <c r="A147" s="42">
        <v>12</v>
      </c>
      <c r="B147" s="43" t="s">
        <v>834</v>
      </c>
      <c r="C147" s="43">
        <v>4</v>
      </c>
      <c r="D147" s="43" t="s">
        <v>371</v>
      </c>
      <c r="E147" s="43" t="s">
        <v>732</v>
      </c>
      <c r="G147"/>
      <c r="H147"/>
      <c r="I147"/>
      <c r="J147"/>
      <c r="K147"/>
      <c r="L147"/>
      <c r="M147"/>
    </row>
    <row r="148" spans="1:13" ht="14" customHeight="1">
      <c r="A148" s="42">
        <v>13</v>
      </c>
      <c r="B148" s="43" t="s">
        <v>832</v>
      </c>
      <c r="C148" s="43">
        <v>1</v>
      </c>
      <c r="D148" s="43" t="s">
        <v>369</v>
      </c>
      <c r="E148" s="43" t="s">
        <v>605</v>
      </c>
      <c r="G148"/>
      <c r="H148"/>
      <c r="I148"/>
      <c r="J148"/>
      <c r="K148"/>
      <c r="L148"/>
      <c r="M148"/>
    </row>
    <row r="149" spans="1:13" ht="14" customHeight="1">
      <c r="A149" s="42">
        <v>13</v>
      </c>
      <c r="B149" s="43" t="s">
        <v>832</v>
      </c>
      <c r="C149" s="43">
        <v>2</v>
      </c>
      <c r="D149" s="43" t="s">
        <v>369</v>
      </c>
      <c r="E149" s="43" t="s">
        <v>38</v>
      </c>
      <c r="G149"/>
      <c r="H149"/>
      <c r="I149"/>
      <c r="J149"/>
      <c r="K149"/>
      <c r="L149"/>
      <c r="M149"/>
    </row>
    <row r="150" spans="1:13" ht="14" customHeight="1">
      <c r="A150" s="42">
        <v>13</v>
      </c>
      <c r="B150" s="43" t="s">
        <v>832</v>
      </c>
      <c r="C150" s="43">
        <v>3</v>
      </c>
      <c r="D150" s="43" t="s">
        <v>369</v>
      </c>
      <c r="E150" s="43" t="s">
        <v>571</v>
      </c>
      <c r="G150"/>
      <c r="H150"/>
      <c r="I150"/>
      <c r="J150"/>
      <c r="K150"/>
      <c r="L150"/>
      <c r="M150"/>
    </row>
    <row r="151" spans="1:13" ht="14" customHeight="1">
      <c r="A151" s="42">
        <v>13</v>
      </c>
      <c r="B151" s="43" t="s">
        <v>832</v>
      </c>
      <c r="C151" s="43">
        <v>4</v>
      </c>
      <c r="D151" s="43" t="s">
        <v>371</v>
      </c>
      <c r="E151" s="43" t="s">
        <v>191</v>
      </c>
      <c r="G151"/>
      <c r="H151"/>
      <c r="I151"/>
      <c r="J151"/>
      <c r="K151"/>
      <c r="L151"/>
      <c r="M151"/>
    </row>
    <row r="152" spans="1:13" ht="14" customHeight="1">
      <c r="A152" s="42">
        <v>13</v>
      </c>
      <c r="B152" s="43" t="s">
        <v>833</v>
      </c>
      <c r="C152" s="43">
        <v>1</v>
      </c>
      <c r="D152" s="43" t="s">
        <v>369</v>
      </c>
      <c r="E152" s="43" t="s">
        <v>28</v>
      </c>
      <c r="G152"/>
      <c r="H152"/>
      <c r="I152"/>
      <c r="J152"/>
      <c r="K152"/>
      <c r="L152"/>
      <c r="M152"/>
    </row>
    <row r="153" spans="1:13" ht="14" customHeight="1">
      <c r="A153" s="42">
        <v>13</v>
      </c>
      <c r="B153" s="43" t="s">
        <v>833</v>
      </c>
      <c r="C153" s="43">
        <v>2</v>
      </c>
      <c r="D153" s="43" t="s">
        <v>370</v>
      </c>
      <c r="E153" s="43" t="s">
        <v>726</v>
      </c>
      <c r="G153"/>
      <c r="H153"/>
      <c r="I153"/>
      <c r="J153"/>
      <c r="K153"/>
      <c r="L153"/>
      <c r="M153"/>
    </row>
    <row r="154" spans="1:13" ht="14" customHeight="1">
      <c r="A154" s="42">
        <v>13</v>
      </c>
      <c r="B154" s="43" t="s">
        <v>833</v>
      </c>
      <c r="C154" s="43">
        <v>3</v>
      </c>
      <c r="D154" s="43" t="s">
        <v>370</v>
      </c>
      <c r="E154" s="43" t="s">
        <v>117</v>
      </c>
      <c r="G154"/>
      <c r="H154"/>
      <c r="I154"/>
      <c r="J154"/>
      <c r="K154"/>
      <c r="L154"/>
      <c r="M154"/>
    </row>
    <row r="155" spans="1:13" ht="14" customHeight="1">
      <c r="A155" s="42">
        <v>13</v>
      </c>
      <c r="B155" s="43" t="s">
        <v>833</v>
      </c>
      <c r="C155" s="43">
        <v>4</v>
      </c>
      <c r="D155" s="43" t="s">
        <v>370</v>
      </c>
      <c r="E155" s="43" t="s">
        <v>393</v>
      </c>
      <c r="G155"/>
      <c r="H155"/>
      <c r="I155"/>
      <c r="J155"/>
      <c r="K155"/>
      <c r="L155"/>
      <c r="M155"/>
    </row>
    <row r="156" spans="1:13" ht="14" customHeight="1">
      <c r="A156" s="42">
        <v>13</v>
      </c>
      <c r="B156" s="43" t="s">
        <v>834</v>
      </c>
      <c r="C156" s="43">
        <v>1</v>
      </c>
      <c r="D156" s="43" t="s">
        <v>370</v>
      </c>
      <c r="E156" s="43" t="s">
        <v>126</v>
      </c>
      <c r="G156"/>
      <c r="H156"/>
      <c r="I156"/>
      <c r="J156"/>
      <c r="K156"/>
      <c r="L156"/>
      <c r="M156"/>
    </row>
    <row r="157" spans="1:13" ht="14" customHeight="1">
      <c r="A157" s="42">
        <v>13</v>
      </c>
      <c r="B157" s="43" t="s">
        <v>834</v>
      </c>
      <c r="C157" s="43">
        <v>2</v>
      </c>
      <c r="D157" s="43" t="s">
        <v>371</v>
      </c>
      <c r="E157" s="43" t="s">
        <v>641</v>
      </c>
      <c r="G157"/>
      <c r="H157"/>
      <c r="I157"/>
      <c r="J157"/>
      <c r="K157"/>
      <c r="L157"/>
      <c r="M157"/>
    </row>
    <row r="158" spans="1:13" ht="14" customHeight="1">
      <c r="A158" s="42">
        <v>13</v>
      </c>
      <c r="B158" s="43" t="s">
        <v>834</v>
      </c>
      <c r="C158" s="43">
        <v>3</v>
      </c>
      <c r="D158" s="43" t="s">
        <v>371</v>
      </c>
      <c r="E158" s="43" t="s">
        <v>183</v>
      </c>
      <c r="G158"/>
      <c r="H158"/>
      <c r="I158"/>
      <c r="J158"/>
      <c r="K158"/>
      <c r="L158"/>
      <c r="M158"/>
    </row>
    <row r="159" spans="1:13" ht="14" customHeight="1">
      <c r="A159" s="42">
        <v>13</v>
      </c>
      <c r="B159" s="43" t="s">
        <v>834</v>
      </c>
      <c r="C159" s="43">
        <v>4</v>
      </c>
      <c r="D159" s="43" t="s">
        <v>371</v>
      </c>
      <c r="E159" s="43" t="s">
        <v>471</v>
      </c>
      <c r="G159"/>
      <c r="H159"/>
      <c r="I159"/>
      <c r="J159"/>
      <c r="K159"/>
      <c r="L159"/>
      <c r="M159"/>
    </row>
    <row r="160" spans="1:13" ht="14" customHeight="1">
      <c r="A160" s="42">
        <v>14</v>
      </c>
      <c r="B160" s="43" t="s">
        <v>832</v>
      </c>
      <c r="C160" s="43">
        <v>1</v>
      </c>
      <c r="D160" s="43" t="s">
        <v>370</v>
      </c>
      <c r="E160" s="43" t="s">
        <v>118</v>
      </c>
      <c r="G160"/>
      <c r="H160"/>
      <c r="I160"/>
      <c r="J160"/>
      <c r="K160"/>
      <c r="L160"/>
      <c r="M160"/>
    </row>
    <row r="161" spans="1:13" ht="14" customHeight="1">
      <c r="A161" s="42">
        <v>14</v>
      </c>
      <c r="B161" s="43" t="s">
        <v>832</v>
      </c>
      <c r="C161" s="43">
        <v>2</v>
      </c>
      <c r="D161" s="43" t="s">
        <v>370</v>
      </c>
      <c r="E161" s="43" t="s">
        <v>104</v>
      </c>
      <c r="G161"/>
      <c r="H161"/>
      <c r="I161"/>
      <c r="J161"/>
      <c r="K161"/>
      <c r="L161"/>
      <c r="M161"/>
    </row>
    <row r="162" spans="1:13" ht="14" customHeight="1">
      <c r="A162" s="42">
        <v>14</v>
      </c>
      <c r="B162" s="43" t="s">
        <v>832</v>
      </c>
      <c r="C162" s="43">
        <v>3</v>
      </c>
      <c r="D162" s="43" t="s">
        <v>370</v>
      </c>
      <c r="E162" s="43" t="s">
        <v>598</v>
      </c>
      <c r="G162"/>
      <c r="H162"/>
      <c r="I162"/>
      <c r="J162"/>
      <c r="K162"/>
      <c r="L162"/>
      <c r="M162"/>
    </row>
    <row r="163" spans="1:13" ht="14" customHeight="1">
      <c r="A163" s="42">
        <v>14</v>
      </c>
      <c r="B163" s="43" t="s">
        <v>832</v>
      </c>
      <c r="C163" s="43">
        <v>4</v>
      </c>
      <c r="D163" s="43" t="s">
        <v>371</v>
      </c>
      <c r="E163" s="43" t="s">
        <v>633</v>
      </c>
      <c r="G163"/>
      <c r="H163"/>
      <c r="I163"/>
      <c r="J163"/>
      <c r="K163"/>
      <c r="L163"/>
      <c r="M163"/>
    </row>
    <row r="164" spans="1:13" ht="14" customHeight="1">
      <c r="A164" s="42">
        <v>14</v>
      </c>
      <c r="B164" s="43" t="s">
        <v>833</v>
      </c>
      <c r="C164" s="43">
        <v>1</v>
      </c>
      <c r="D164" s="43" t="s">
        <v>369</v>
      </c>
      <c r="E164" s="43" t="s">
        <v>24</v>
      </c>
      <c r="G164"/>
      <c r="H164"/>
      <c r="I164"/>
      <c r="J164"/>
      <c r="K164"/>
      <c r="L164"/>
      <c r="M164"/>
    </row>
    <row r="165" spans="1:13" ht="14" customHeight="1">
      <c r="A165" s="42">
        <v>14</v>
      </c>
      <c r="B165" s="43" t="s">
        <v>833</v>
      </c>
      <c r="C165" s="43">
        <v>2</v>
      </c>
      <c r="D165" s="43" t="s">
        <v>371</v>
      </c>
      <c r="E165" s="43" t="s">
        <v>192</v>
      </c>
      <c r="G165"/>
      <c r="H165"/>
      <c r="I165"/>
      <c r="J165"/>
      <c r="K165"/>
      <c r="L165"/>
      <c r="M165"/>
    </row>
    <row r="166" spans="1:13" ht="14" customHeight="1">
      <c r="A166" s="42">
        <v>14</v>
      </c>
      <c r="B166" s="43" t="s">
        <v>833</v>
      </c>
      <c r="C166" s="43">
        <v>3</v>
      </c>
      <c r="D166" s="43" t="s">
        <v>371</v>
      </c>
      <c r="E166" s="43" t="s">
        <v>184</v>
      </c>
      <c r="G166"/>
      <c r="H166"/>
      <c r="I166"/>
      <c r="J166"/>
      <c r="K166"/>
      <c r="L166"/>
      <c r="M166"/>
    </row>
    <row r="167" spans="1:13" ht="14" customHeight="1">
      <c r="A167" s="42">
        <v>14</v>
      </c>
      <c r="B167" s="43" t="s">
        <v>833</v>
      </c>
      <c r="C167" s="43">
        <v>4</v>
      </c>
      <c r="D167" s="43" t="s">
        <v>371</v>
      </c>
      <c r="E167" s="43" t="s">
        <v>180</v>
      </c>
      <c r="G167"/>
      <c r="H167"/>
      <c r="I167"/>
      <c r="J167"/>
      <c r="K167"/>
      <c r="L167"/>
      <c r="M167"/>
    </row>
    <row r="168" spans="1:13" ht="14" customHeight="1">
      <c r="A168" s="42">
        <v>14</v>
      </c>
      <c r="B168" s="43" t="s">
        <v>834</v>
      </c>
      <c r="C168" s="43">
        <v>1</v>
      </c>
      <c r="D168" s="43" t="s">
        <v>369</v>
      </c>
      <c r="E168" s="43" t="s">
        <v>39</v>
      </c>
      <c r="G168"/>
      <c r="H168"/>
      <c r="I168"/>
      <c r="J168"/>
      <c r="K168"/>
      <c r="L168"/>
      <c r="M168"/>
    </row>
    <row r="169" spans="1:13" ht="14" customHeight="1">
      <c r="A169" s="42">
        <v>14</v>
      </c>
      <c r="B169" s="43" t="s">
        <v>834</v>
      </c>
      <c r="C169" s="43">
        <v>2</v>
      </c>
      <c r="D169" s="43" t="s">
        <v>369</v>
      </c>
      <c r="E169" s="43" t="s">
        <v>32</v>
      </c>
      <c r="G169"/>
      <c r="H169"/>
      <c r="I169"/>
      <c r="J169"/>
      <c r="K169"/>
      <c r="L169"/>
      <c r="M169"/>
    </row>
    <row r="170" spans="1:13" ht="14" customHeight="1">
      <c r="A170" s="42">
        <v>14</v>
      </c>
      <c r="B170" s="43" t="s">
        <v>834</v>
      </c>
      <c r="C170" s="43">
        <v>3</v>
      </c>
      <c r="D170" s="43" t="s">
        <v>369</v>
      </c>
      <c r="E170" s="43" t="s">
        <v>563</v>
      </c>
      <c r="G170"/>
      <c r="H170"/>
      <c r="I170"/>
      <c r="J170"/>
      <c r="K170"/>
      <c r="L170"/>
      <c r="M170"/>
    </row>
    <row r="171" spans="1:13" ht="14" customHeight="1">
      <c r="A171" s="42">
        <v>14</v>
      </c>
      <c r="B171" s="43" t="s">
        <v>834</v>
      </c>
      <c r="C171" s="43">
        <v>4</v>
      </c>
      <c r="D171" s="43" t="s">
        <v>370</v>
      </c>
      <c r="E171" s="43" t="s">
        <v>132</v>
      </c>
      <c r="G171"/>
      <c r="H171"/>
      <c r="I171"/>
      <c r="J171"/>
      <c r="K171"/>
      <c r="L171"/>
      <c r="M171"/>
    </row>
    <row r="172" spans="1:13" ht="14" customHeight="1">
      <c r="A172" s="42">
        <v>15</v>
      </c>
      <c r="B172" s="43" t="s">
        <v>832</v>
      </c>
      <c r="C172" s="43">
        <v>1</v>
      </c>
      <c r="D172" s="43" t="s">
        <v>369</v>
      </c>
      <c r="E172" s="43" t="s">
        <v>27</v>
      </c>
      <c r="G172"/>
      <c r="H172"/>
      <c r="I172"/>
      <c r="J172"/>
      <c r="K172"/>
      <c r="L172"/>
      <c r="M172"/>
    </row>
    <row r="173" spans="1:13" ht="14" customHeight="1">
      <c r="A173" s="42">
        <v>15</v>
      </c>
      <c r="B173" s="43" t="s">
        <v>832</v>
      </c>
      <c r="C173" s="43">
        <v>2</v>
      </c>
      <c r="D173" s="43" t="s">
        <v>369</v>
      </c>
      <c r="E173" s="43" t="s">
        <v>9</v>
      </c>
      <c r="G173"/>
      <c r="H173"/>
      <c r="I173"/>
      <c r="J173"/>
      <c r="K173"/>
      <c r="L173"/>
      <c r="M173"/>
    </row>
    <row r="174" spans="1:13" ht="14" customHeight="1">
      <c r="A174" s="42">
        <v>15</v>
      </c>
      <c r="B174" s="43" t="s">
        <v>832</v>
      </c>
      <c r="C174" s="43">
        <v>3</v>
      </c>
      <c r="D174" s="43" t="s">
        <v>370</v>
      </c>
      <c r="E174" s="43" t="s">
        <v>105</v>
      </c>
      <c r="G174"/>
      <c r="H174"/>
      <c r="I174"/>
      <c r="J174"/>
      <c r="K174"/>
      <c r="L174"/>
      <c r="M174"/>
    </row>
    <row r="175" spans="1:13" ht="14" customHeight="1">
      <c r="A175" s="42">
        <v>15</v>
      </c>
      <c r="B175" s="43" t="s">
        <v>832</v>
      </c>
      <c r="C175" s="43">
        <v>4</v>
      </c>
      <c r="D175" s="43" t="s">
        <v>371</v>
      </c>
      <c r="E175" s="43" t="s">
        <v>193</v>
      </c>
      <c r="G175"/>
      <c r="H175"/>
      <c r="I175"/>
      <c r="J175"/>
      <c r="K175"/>
      <c r="L175"/>
      <c r="M175"/>
    </row>
    <row r="176" spans="1:13" ht="14" customHeight="1">
      <c r="A176" s="42">
        <v>15</v>
      </c>
      <c r="B176" s="43" t="s">
        <v>833</v>
      </c>
      <c r="C176" s="43">
        <v>1</v>
      </c>
      <c r="D176" s="43" t="s">
        <v>370</v>
      </c>
      <c r="E176" s="43" t="s">
        <v>102</v>
      </c>
      <c r="G176"/>
      <c r="H176"/>
      <c r="I176"/>
      <c r="J176"/>
      <c r="K176"/>
      <c r="L176"/>
      <c r="M176"/>
    </row>
    <row r="177" spans="1:13" ht="14" customHeight="1">
      <c r="A177" s="42">
        <v>15</v>
      </c>
      <c r="B177" s="43" t="s">
        <v>833</v>
      </c>
      <c r="C177" s="43">
        <v>2</v>
      </c>
      <c r="D177" s="43" t="s">
        <v>370</v>
      </c>
      <c r="E177" s="43" t="s">
        <v>401</v>
      </c>
      <c r="G177"/>
      <c r="H177"/>
      <c r="I177"/>
      <c r="J177"/>
      <c r="K177"/>
      <c r="L177"/>
      <c r="M177"/>
    </row>
    <row r="178" spans="1:13" ht="14" customHeight="1">
      <c r="A178" s="42">
        <v>15</v>
      </c>
      <c r="B178" s="43" t="s">
        <v>833</v>
      </c>
      <c r="C178" s="43">
        <v>3</v>
      </c>
      <c r="D178" s="43" t="s">
        <v>371</v>
      </c>
      <c r="E178" s="43" t="s">
        <v>174</v>
      </c>
      <c r="G178"/>
      <c r="H178"/>
      <c r="I178"/>
      <c r="J178"/>
      <c r="K178"/>
      <c r="L178"/>
      <c r="M178"/>
    </row>
    <row r="179" spans="1:13" ht="14" customHeight="1">
      <c r="A179" s="42">
        <v>15</v>
      </c>
      <c r="B179" s="43" t="s">
        <v>833</v>
      </c>
      <c r="C179" s="43">
        <v>4</v>
      </c>
      <c r="D179" s="43" t="s">
        <v>371</v>
      </c>
      <c r="E179" s="43" t="s">
        <v>395</v>
      </c>
      <c r="G179"/>
      <c r="H179"/>
      <c r="I179"/>
      <c r="J179"/>
      <c r="K179"/>
      <c r="L179"/>
      <c r="M179"/>
    </row>
    <row r="180" spans="1:13" ht="14" customHeight="1">
      <c r="A180" s="42">
        <v>15</v>
      </c>
      <c r="B180" s="43" t="s">
        <v>834</v>
      </c>
      <c r="C180" s="43">
        <v>1</v>
      </c>
      <c r="D180" s="43" t="s">
        <v>369</v>
      </c>
      <c r="E180" s="43" t="s">
        <v>31</v>
      </c>
      <c r="G180"/>
      <c r="H180"/>
      <c r="I180"/>
      <c r="J180"/>
      <c r="K180"/>
      <c r="L180"/>
      <c r="M180"/>
    </row>
    <row r="181" spans="1:13" ht="14" customHeight="1">
      <c r="A181" s="42">
        <v>15</v>
      </c>
      <c r="B181" s="43" t="s">
        <v>834</v>
      </c>
      <c r="C181" s="43">
        <v>2</v>
      </c>
      <c r="D181" s="43" t="s">
        <v>369</v>
      </c>
      <c r="E181" s="43" t="s">
        <v>559</v>
      </c>
      <c r="G181"/>
      <c r="H181"/>
      <c r="I181"/>
      <c r="J181"/>
      <c r="K181"/>
      <c r="L181"/>
      <c r="M181"/>
    </row>
    <row r="182" spans="1:13" ht="14" customHeight="1">
      <c r="A182" s="42">
        <v>15</v>
      </c>
      <c r="B182" s="43" t="s">
        <v>834</v>
      </c>
      <c r="C182" s="43">
        <v>3</v>
      </c>
      <c r="D182" s="43" t="s">
        <v>370</v>
      </c>
      <c r="E182" s="43" t="s">
        <v>728</v>
      </c>
      <c r="G182"/>
      <c r="H182"/>
      <c r="I182"/>
      <c r="J182"/>
      <c r="K182"/>
      <c r="L182"/>
      <c r="M182"/>
    </row>
    <row r="183" spans="1:13" ht="14" customHeight="1">
      <c r="A183" s="42">
        <v>15</v>
      </c>
      <c r="B183" s="43" t="s">
        <v>834</v>
      </c>
      <c r="C183" s="43">
        <v>4</v>
      </c>
      <c r="D183" s="43" t="s">
        <v>371</v>
      </c>
      <c r="E183" s="43" t="s">
        <v>179</v>
      </c>
      <c r="G183"/>
      <c r="H183"/>
      <c r="I183"/>
      <c r="J183"/>
      <c r="K183"/>
      <c r="L183"/>
      <c r="M183"/>
    </row>
    <row r="184" spans="1:13" ht="14" customHeight="1">
      <c r="A184" s="42">
        <v>16</v>
      </c>
      <c r="B184" s="43" t="s">
        <v>832</v>
      </c>
      <c r="C184" s="43">
        <v>1</v>
      </c>
      <c r="D184" s="43" t="s">
        <v>369</v>
      </c>
      <c r="E184" s="43" t="s">
        <v>575</v>
      </c>
      <c r="G184"/>
      <c r="H184"/>
      <c r="I184"/>
      <c r="J184"/>
      <c r="K184"/>
      <c r="L184"/>
      <c r="M184"/>
    </row>
    <row r="185" spans="1:13" ht="14" customHeight="1">
      <c r="A185" s="42">
        <v>16</v>
      </c>
      <c r="B185" s="43" t="s">
        <v>832</v>
      </c>
      <c r="C185" s="43">
        <v>2</v>
      </c>
      <c r="D185" s="43" t="s">
        <v>370</v>
      </c>
      <c r="E185" s="43" t="s">
        <v>101</v>
      </c>
      <c r="G185"/>
      <c r="H185"/>
      <c r="I185"/>
      <c r="J185"/>
      <c r="K185"/>
      <c r="L185"/>
      <c r="M185"/>
    </row>
    <row r="186" spans="1:13" ht="14" customHeight="1">
      <c r="A186" s="42">
        <v>16</v>
      </c>
      <c r="B186" s="43" t="s">
        <v>832</v>
      </c>
      <c r="C186" s="43">
        <v>3</v>
      </c>
      <c r="D186" s="43" t="s">
        <v>370</v>
      </c>
      <c r="E186" s="43" t="s">
        <v>96</v>
      </c>
      <c r="G186"/>
      <c r="H186"/>
      <c r="I186"/>
      <c r="J186"/>
      <c r="K186"/>
      <c r="L186"/>
      <c r="M186"/>
    </row>
    <row r="187" spans="1:13" ht="14" customHeight="1">
      <c r="A187" s="42">
        <v>16</v>
      </c>
      <c r="B187" s="43" t="s">
        <v>832</v>
      </c>
      <c r="C187" s="43">
        <v>4</v>
      </c>
      <c r="D187" s="43" t="s">
        <v>371</v>
      </c>
      <c r="E187" s="43" t="s">
        <v>626</v>
      </c>
      <c r="G187"/>
      <c r="H187"/>
      <c r="I187"/>
      <c r="J187"/>
      <c r="K187"/>
      <c r="L187"/>
      <c r="M187"/>
    </row>
    <row r="188" spans="1:13" ht="14" customHeight="1">
      <c r="A188" s="42">
        <v>16</v>
      </c>
      <c r="B188" s="43" t="s">
        <v>833</v>
      </c>
      <c r="C188" s="43">
        <v>1</v>
      </c>
      <c r="D188" s="43" t="s">
        <v>369</v>
      </c>
      <c r="E188" s="43" t="s">
        <v>21</v>
      </c>
      <c r="G188"/>
      <c r="H188"/>
      <c r="I188"/>
      <c r="J188"/>
      <c r="K188"/>
      <c r="L188"/>
      <c r="M188"/>
    </row>
    <row r="189" spans="1:13" ht="14" customHeight="1">
      <c r="A189" s="42">
        <v>16</v>
      </c>
      <c r="B189" s="43" t="s">
        <v>833</v>
      </c>
      <c r="C189" s="43">
        <v>2</v>
      </c>
      <c r="D189" s="43" t="s">
        <v>369</v>
      </c>
      <c r="E189" s="43" t="s">
        <v>13</v>
      </c>
      <c r="G189"/>
      <c r="H189"/>
      <c r="I189"/>
      <c r="J189"/>
      <c r="K189"/>
      <c r="L189"/>
      <c r="M189"/>
    </row>
    <row r="190" spans="1:13" ht="14" customHeight="1">
      <c r="A190" s="42">
        <v>16</v>
      </c>
      <c r="B190" s="43" t="s">
        <v>833</v>
      </c>
      <c r="C190" s="43">
        <v>3</v>
      </c>
      <c r="D190" s="43" t="s">
        <v>370</v>
      </c>
      <c r="E190" s="43" t="s">
        <v>729</v>
      </c>
      <c r="G190"/>
      <c r="H190"/>
      <c r="I190"/>
      <c r="J190"/>
      <c r="K190"/>
      <c r="L190"/>
      <c r="M190"/>
    </row>
    <row r="191" spans="1:13" ht="14" customHeight="1">
      <c r="A191" s="42">
        <v>16</v>
      </c>
      <c r="B191" s="43" t="s">
        <v>833</v>
      </c>
      <c r="C191" s="43">
        <v>4</v>
      </c>
      <c r="D191" s="43" t="s">
        <v>371</v>
      </c>
      <c r="E191" s="43" t="s">
        <v>628</v>
      </c>
      <c r="G191"/>
      <c r="H191"/>
      <c r="I191"/>
      <c r="J191"/>
      <c r="K191"/>
      <c r="L191"/>
      <c r="M191"/>
    </row>
    <row r="192" spans="1:13" ht="14" customHeight="1">
      <c r="A192" s="42">
        <v>16</v>
      </c>
      <c r="B192" s="43" t="s">
        <v>834</v>
      </c>
      <c r="C192" s="43">
        <v>1</v>
      </c>
      <c r="D192" s="43" t="s">
        <v>369</v>
      </c>
      <c r="E192" s="43" t="s">
        <v>567</v>
      </c>
      <c r="G192"/>
      <c r="H192"/>
      <c r="I192"/>
      <c r="J192"/>
      <c r="K192"/>
      <c r="L192"/>
      <c r="M192"/>
    </row>
    <row r="193" spans="1:13" ht="14" customHeight="1">
      <c r="A193" s="42">
        <v>16</v>
      </c>
      <c r="B193" s="43" t="s">
        <v>834</v>
      </c>
      <c r="C193" s="43">
        <v>2</v>
      </c>
      <c r="D193" s="43" t="s">
        <v>370</v>
      </c>
      <c r="E193" s="43" t="s">
        <v>589</v>
      </c>
      <c r="G193"/>
      <c r="H193"/>
      <c r="I193"/>
      <c r="J193"/>
      <c r="K193"/>
      <c r="L193"/>
      <c r="M193"/>
    </row>
    <row r="194" spans="1:13" ht="14" customHeight="1">
      <c r="A194" s="42">
        <v>16</v>
      </c>
      <c r="B194" s="43" t="s">
        <v>834</v>
      </c>
      <c r="C194" s="43">
        <v>3</v>
      </c>
      <c r="D194" s="43" t="s">
        <v>371</v>
      </c>
      <c r="E194" s="43" t="s">
        <v>175</v>
      </c>
      <c r="G194"/>
      <c r="H194"/>
      <c r="I194"/>
      <c r="J194"/>
      <c r="K194"/>
      <c r="L194"/>
      <c r="M194"/>
    </row>
    <row r="195" spans="1:13" ht="14" customHeight="1">
      <c r="A195" s="42">
        <v>16</v>
      </c>
      <c r="B195" s="43" t="s">
        <v>834</v>
      </c>
      <c r="C195" s="43">
        <v>4</v>
      </c>
      <c r="D195" s="43" t="s">
        <v>371</v>
      </c>
      <c r="E195" s="43" t="s">
        <v>171</v>
      </c>
      <c r="G195"/>
      <c r="H195"/>
      <c r="I195"/>
      <c r="J195"/>
      <c r="K195"/>
      <c r="L195"/>
      <c r="M195"/>
    </row>
    <row r="196" spans="1:13" ht="14" customHeight="1">
      <c r="A196" s="42">
        <v>17</v>
      </c>
      <c r="B196" s="43" t="s">
        <v>832</v>
      </c>
      <c r="C196" s="43">
        <v>1</v>
      </c>
      <c r="D196" s="43" t="s">
        <v>369</v>
      </c>
      <c r="E196" s="43" t="s">
        <v>14</v>
      </c>
      <c r="G196"/>
      <c r="H196"/>
      <c r="I196"/>
      <c r="J196"/>
      <c r="K196"/>
      <c r="L196"/>
      <c r="M196"/>
    </row>
    <row r="197" spans="1:13" ht="14" customHeight="1">
      <c r="A197" s="42">
        <v>17</v>
      </c>
      <c r="B197" s="43" t="s">
        <v>832</v>
      </c>
      <c r="C197" s="43">
        <v>2</v>
      </c>
      <c r="D197" s="43" t="s">
        <v>370</v>
      </c>
      <c r="E197" s="43" t="s">
        <v>607</v>
      </c>
      <c r="G197"/>
      <c r="H197"/>
      <c r="I197"/>
      <c r="J197"/>
      <c r="K197"/>
      <c r="L197"/>
      <c r="M197"/>
    </row>
    <row r="198" spans="1:13" ht="14" customHeight="1">
      <c r="A198" s="42">
        <v>17</v>
      </c>
      <c r="B198" s="43" t="s">
        <v>832</v>
      </c>
      <c r="C198" s="43">
        <v>3</v>
      </c>
      <c r="D198" s="43" t="s">
        <v>370</v>
      </c>
      <c r="E198" s="43" t="s">
        <v>606</v>
      </c>
      <c r="G198"/>
      <c r="H198"/>
      <c r="I198"/>
      <c r="J198"/>
      <c r="K198"/>
      <c r="L198"/>
      <c r="M198"/>
    </row>
    <row r="199" spans="1:13" ht="14" customHeight="1">
      <c r="A199" s="42">
        <v>17</v>
      </c>
      <c r="B199" s="43" t="s">
        <v>832</v>
      </c>
      <c r="C199" s="43">
        <v>4</v>
      </c>
      <c r="D199" s="43" t="s">
        <v>371</v>
      </c>
      <c r="E199" s="43" t="s">
        <v>736</v>
      </c>
      <c r="G199"/>
      <c r="H199"/>
      <c r="I199"/>
      <c r="J199"/>
      <c r="K199"/>
      <c r="L199"/>
      <c r="M199"/>
    </row>
    <row r="200" spans="1:13" ht="14" customHeight="1">
      <c r="A200" s="42">
        <v>17</v>
      </c>
      <c r="B200" s="43" t="s">
        <v>833</v>
      </c>
      <c r="C200" s="43">
        <v>1</v>
      </c>
      <c r="D200" s="43" t="s">
        <v>369</v>
      </c>
      <c r="E200" s="43" t="s">
        <v>564</v>
      </c>
      <c r="G200"/>
      <c r="H200"/>
      <c r="I200"/>
      <c r="J200"/>
      <c r="K200"/>
      <c r="L200"/>
      <c r="M200"/>
    </row>
    <row r="201" spans="1:13" ht="14" customHeight="1">
      <c r="A201" s="42">
        <v>17</v>
      </c>
      <c r="B201" s="43" t="s">
        <v>833</v>
      </c>
      <c r="C201" s="43">
        <v>2</v>
      </c>
      <c r="D201" s="43" t="s">
        <v>371</v>
      </c>
      <c r="E201" s="43" t="s">
        <v>161</v>
      </c>
      <c r="G201"/>
      <c r="H201"/>
      <c r="I201"/>
      <c r="J201"/>
      <c r="K201"/>
      <c r="L201"/>
      <c r="M201"/>
    </row>
    <row r="202" spans="1:13" ht="14" customHeight="1">
      <c r="A202" s="42">
        <v>17</v>
      </c>
      <c r="B202" s="43" t="s">
        <v>833</v>
      </c>
      <c r="C202" s="43">
        <v>3</v>
      </c>
      <c r="D202" s="43" t="s">
        <v>371</v>
      </c>
      <c r="E202" s="43" t="s">
        <v>402</v>
      </c>
      <c r="G202"/>
      <c r="H202"/>
      <c r="I202"/>
      <c r="J202"/>
      <c r="K202"/>
      <c r="L202"/>
      <c r="M202"/>
    </row>
    <row r="203" spans="1:13" ht="14" customHeight="1">
      <c r="A203" s="42">
        <v>17</v>
      </c>
      <c r="B203" s="43" t="s">
        <v>833</v>
      </c>
      <c r="C203" s="43">
        <v>4</v>
      </c>
      <c r="D203" s="43" t="s">
        <v>371</v>
      </c>
      <c r="E203" s="43" t="s">
        <v>685</v>
      </c>
      <c r="G203"/>
      <c r="H203"/>
      <c r="I203"/>
      <c r="J203"/>
      <c r="K203"/>
      <c r="L203"/>
      <c r="M203"/>
    </row>
    <row r="204" spans="1:13" ht="14" customHeight="1">
      <c r="A204" s="42">
        <v>17</v>
      </c>
      <c r="B204" s="43" t="s">
        <v>834</v>
      </c>
      <c r="C204" s="43">
        <v>1</v>
      </c>
      <c r="D204" s="43" t="s">
        <v>369</v>
      </c>
      <c r="E204" s="43" t="s">
        <v>577</v>
      </c>
      <c r="G204"/>
      <c r="H204"/>
      <c r="I204"/>
      <c r="J204"/>
      <c r="K204"/>
      <c r="L204"/>
      <c r="M204"/>
    </row>
    <row r="205" spans="1:13" ht="14" customHeight="1">
      <c r="A205" s="42">
        <v>17</v>
      </c>
      <c r="B205" s="43" t="s">
        <v>834</v>
      </c>
      <c r="C205" s="43">
        <v>2</v>
      </c>
      <c r="D205" s="43" t="s">
        <v>369</v>
      </c>
      <c r="E205" s="43" t="s">
        <v>581</v>
      </c>
      <c r="G205"/>
      <c r="H205"/>
      <c r="I205"/>
      <c r="J205"/>
      <c r="K205"/>
      <c r="L205"/>
      <c r="M205"/>
    </row>
    <row r="206" spans="1:13" ht="14" customHeight="1">
      <c r="A206" s="42">
        <v>17</v>
      </c>
      <c r="B206" s="43" t="s">
        <v>834</v>
      </c>
      <c r="C206" s="43">
        <v>3</v>
      </c>
      <c r="D206" s="43" t="s">
        <v>370</v>
      </c>
      <c r="E206" s="43" t="s">
        <v>90</v>
      </c>
      <c r="G206"/>
      <c r="H206"/>
      <c r="I206"/>
      <c r="J206"/>
      <c r="K206"/>
      <c r="L206"/>
      <c r="M206"/>
    </row>
    <row r="207" spans="1:13" ht="14" customHeight="1">
      <c r="A207" s="42">
        <v>17</v>
      </c>
      <c r="B207" s="43" t="s">
        <v>834</v>
      </c>
      <c r="C207" s="43">
        <v>4</v>
      </c>
      <c r="D207" s="43" t="s">
        <v>370</v>
      </c>
      <c r="E207" s="43" t="s">
        <v>409</v>
      </c>
      <c r="G207"/>
      <c r="H207"/>
      <c r="I207"/>
      <c r="J207"/>
      <c r="K207"/>
      <c r="L207"/>
      <c r="M207"/>
    </row>
    <row r="208" spans="1:13" ht="14" customHeight="1">
      <c r="A208" s="42">
        <v>18</v>
      </c>
      <c r="B208" s="43" t="s">
        <v>832</v>
      </c>
      <c r="C208" s="43">
        <v>1</v>
      </c>
      <c r="D208" s="43" t="s">
        <v>369</v>
      </c>
      <c r="E208" s="43" t="s">
        <v>561</v>
      </c>
      <c r="G208"/>
      <c r="H208"/>
      <c r="I208"/>
      <c r="J208"/>
      <c r="K208"/>
      <c r="L208"/>
      <c r="M208"/>
    </row>
    <row r="209" spans="1:26" ht="14" customHeight="1">
      <c r="A209" s="42">
        <v>18</v>
      </c>
      <c r="B209" s="43" t="s">
        <v>832</v>
      </c>
      <c r="C209" s="43">
        <v>2</v>
      </c>
      <c r="D209" s="43" t="s">
        <v>369</v>
      </c>
      <c r="E209" s="43" t="s">
        <v>570</v>
      </c>
      <c r="G209"/>
      <c r="H209"/>
      <c r="I209"/>
      <c r="J209"/>
      <c r="K209"/>
      <c r="L209"/>
      <c r="M209"/>
    </row>
    <row r="210" spans="1:26" ht="14" customHeight="1">
      <c r="A210" s="42">
        <v>18</v>
      </c>
      <c r="B210" s="43" t="s">
        <v>832</v>
      </c>
      <c r="C210" s="43">
        <v>3</v>
      </c>
      <c r="D210" s="43" t="s">
        <v>370</v>
      </c>
      <c r="E210" s="43" t="s">
        <v>725</v>
      </c>
      <c r="G210"/>
      <c r="H210"/>
      <c r="I210"/>
      <c r="J210"/>
      <c r="K210"/>
      <c r="L210"/>
      <c r="M210"/>
    </row>
    <row r="211" spans="1:26" ht="14" customHeight="1">
      <c r="A211" s="42">
        <v>18</v>
      </c>
      <c r="B211" s="43" t="s">
        <v>832</v>
      </c>
      <c r="C211" s="43">
        <v>4</v>
      </c>
      <c r="D211" s="43" t="s">
        <v>371</v>
      </c>
      <c r="E211" s="43" t="s">
        <v>687</v>
      </c>
      <c r="G211"/>
      <c r="H211"/>
      <c r="I211"/>
      <c r="J211"/>
      <c r="K211"/>
      <c r="L211"/>
      <c r="M211"/>
    </row>
    <row r="212" spans="1:26" ht="14" customHeight="1">
      <c r="A212" s="42">
        <v>18</v>
      </c>
      <c r="B212" s="43" t="s">
        <v>833</v>
      </c>
      <c r="C212" s="43">
        <v>1</v>
      </c>
      <c r="D212" s="43" t="s">
        <v>369</v>
      </c>
      <c r="E212" s="43" t="s">
        <v>574</v>
      </c>
      <c r="G212"/>
      <c r="H212"/>
      <c r="I212"/>
      <c r="J212"/>
      <c r="K212"/>
      <c r="L212"/>
      <c r="M212"/>
    </row>
    <row r="213" spans="1:26" ht="14" customHeight="1">
      <c r="A213" s="42">
        <v>18</v>
      </c>
      <c r="B213" s="43" t="s">
        <v>833</v>
      </c>
      <c r="C213" s="43">
        <v>2</v>
      </c>
      <c r="D213" s="43" t="s">
        <v>370</v>
      </c>
      <c r="E213" s="43" t="s">
        <v>609</v>
      </c>
      <c r="G213"/>
      <c r="H213"/>
      <c r="I213"/>
      <c r="J213"/>
      <c r="K213"/>
      <c r="L213"/>
      <c r="M213"/>
    </row>
    <row r="214" spans="1:26" ht="14" customHeight="1">
      <c r="A214" s="42">
        <v>18</v>
      </c>
      <c r="B214" s="43" t="s">
        <v>833</v>
      </c>
      <c r="C214" s="43">
        <v>3</v>
      </c>
      <c r="D214" s="43" t="s">
        <v>371</v>
      </c>
      <c r="E214" s="43" t="s">
        <v>734</v>
      </c>
      <c r="G214"/>
      <c r="H214"/>
      <c r="I214"/>
      <c r="J214"/>
      <c r="K214"/>
      <c r="L214"/>
      <c r="M214"/>
    </row>
    <row r="215" spans="1:26" ht="14" customHeight="1">
      <c r="A215" s="42">
        <v>18</v>
      </c>
      <c r="B215" s="43" t="s">
        <v>833</v>
      </c>
      <c r="C215" s="43">
        <v>4</v>
      </c>
      <c r="D215" s="43" t="s">
        <v>371</v>
      </c>
      <c r="E215" s="43" t="s">
        <v>737</v>
      </c>
      <c r="G215"/>
      <c r="H215"/>
      <c r="I215"/>
      <c r="J215"/>
      <c r="K215"/>
      <c r="L215"/>
      <c r="M215"/>
    </row>
    <row r="216" spans="1:26" ht="14" customHeight="1">
      <c r="A216" s="42">
        <v>18</v>
      </c>
      <c r="B216" s="43" t="s">
        <v>834</v>
      </c>
      <c r="C216" s="43">
        <v>1</v>
      </c>
      <c r="D216" s="43" t="s">
        <v>369</v>
      </c>
      <c r="E216" s="43" t="s">
        <v>583</v>
      </c>
      <c r="G216"/>
      <c r="H216"/>
      <c r="I216"/>
      <c r="J216"/>
      <c r="K216"/>
      <c r="L216"/>
      <c r="M216"/>
    </row>
    <row r="217" spans="1:26" ht="14" customHeight="1">
      <c r="A217" s="42">
        <v>18</v>
      </c>
      <c r="B217" s="43" t="s">
        <v>834</v>
      </c>
      <c r="C217" s="43">
        <v>2</v>
      </c>
      <c r="D217" s="43" t="s">
        <v>370</v>
      </c>
      <c r="E217" s="43" t="s">
        <v>630</v>
      </c>
      <c r="G217"/>
      <c r="H217"/>
      <c r="I217"/>
      <c r="J217"/>
      <c r="K217"/>
      <c r="L217"/>
      <c r="M217"/>
    </row>
    <row r="218" spans="1:26" ht="14" customHeight="1">
      <c r="A218" s="42">
        <v>18</v>
      </c>
      <c r="B218" s="43" t="s">
        <v>834</v>
      </c>
      <c r="C218" s="43">
        <v>3</v>
      </c>
      <c r="D218" s="43" t="s">
        <v>370</v>
      </c>
      <c r="E218" s="43" t="s">
        <v>610</v>
      </c>
      <c r="G218"/>
      <c r="H218"/>
      <c r="I218"/>
      <c r="J218"/>
      <c r="K218"/>
      <c r="L218"/>
      <c r="M218"/>
    </row>
    <row r="219" spans="1:26" ht="14" customHeight="1">
      <c r="A219" s="42">
        <v>18</v>
      </c>
      <c r="B219" s="43" t="s">
        <v>834</v>
      </c>
      <c r="C219" s="43">
        <v>4</v>
      </c>
      <c r="D219" s="43" t="s">
        <v>371</v>
      </c>
      <c r="E219" s="43" t="s">
        <v>738</v>
      </c>
      <c r="G219"/>
      <c r="H219"/>
      <c r="I219"/>
      <c r="J219"/>
      <c r="K219"/>
      <c r="L219"/>
      <c r="M219"/>
    </row>
    <row r="220" spans="1:26" ht="14" customHeight="1">
      <c r="A220" s="42">
        <v>19</v>
      </c>
      <c r="B220" s="43" t="s">
        <v>832</v>
      </c>
      <c r="C220" s="43">
        <v>1</v>
      </c>
      <c r="D220" s="43" t="s">
        <v>831</v>
      </c>
      <c r="E220" s="43" t="s">
        <v>730</v>
      </c>
      <c r="G220"/>
      <c r="H220"/>
      <c r="I220"/>
      <c r="J220"/>
      <c r="K220"/>
      <c r="L220"/>
      <c r="M220"/>
    </row>
    <row r="221" spans="1:26" ht="14" customHeight="1">
      <c r="A221" s="42">
        <v>19</v>
      </c>
      <c r="B221" s="43" t="s">
        <v>833</v>
      </c>
      <c r="C221" s="43">
        <v>1</v>
      </c>
      <c r="D221" s="43" t="s">
        <v>831</v>
      </c>
      <c r="E221" s="43" t="s">
        <v>474</v>
      </c>
      <c r="G221"/>
      <c r="H221"/>
      <c r="I221"/>
      <c r="J221"/>
      <c r="K221"/>
      <c r="L221"/>
      <c r="M221"/>
    </row>
    <row r="222" spans="1:26" ht="14" customHeight="1">
      <c r="A222" s="42">
        <v>20</v>
      </c>
      <c r="B222" s="43" t="s">
        <v>832</v>
      </c>
      <c r="C222" s="43">
        <v>1</v>
      </c>
      <c r="D222" s="43" t="s">
        <v>831</v>
      </c>
      <c r="E222" s="43" t="s">
        <v>731</v>
      </c>
      <c r="G222"/>
      <c r="H222"/>
      <c r="I222"/>
      <c r="J222"/>
      <c r="K222"/>
      <c r="L222"/>
      <c r="M222"/>
    </row>
    <row r="223" spans="1:26" ht="14" customHeigh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4" customHeigh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4" customHeight="1">
      <c r="A225"/>
      <c r="B225" s="92" t="s">
        <v>1914</v>
      </c>
      <c r="C225" s="92"/>
      <c r="D225" s="92"/>
      <c r="E225" s="92"/>
      <c r="F225" s="92"/>
      <c r="G225" s="92"/>
      <c r="H225" s="93"/>
      <c r="I225" s="92"/>
      <c r="J225" s="92"/>
      <c r="K225" s="92"/>
      <c r="L225" s="92"/>
      <c r="M225" s="92"/>
      <c r="N225" s="92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4" customHeight="1">
      <c r="A226"/>
      <c r="B226" s="88" t="s">
        <v>1261</v>
      </c>
      <c r="C226" s="95" t="s">
        <v>1701</v>
      </c>
      <c r="D226" s="95"/>
      <c r="E226" s="95"/>
      <c r="F226" s="95" t="s">
        <v>1263</v>
      </c>
      <c r="G226" s="95"/>
      <c r="H226"/>
      <c r="I226" s="88" t="s">
        <v>1261</v>
      </c>
      <c r="J226" s="95" t="s">
        <v>1711</v>
      </c>
      <c r="K226" s="95"/>
      <c r="L226" s="95"/>
      <c r="M226" s="95" t="s">
        <v>1263</v>
      </c>
      <c r="N226" s="95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4" customHeight="1">
      <c r="A227"/>
      <c r="B227" s="87">
        <v>1</v>
      </c>
      <c r="C227" s="97" t="s">
        <v>1702</v>
      </c>
      <c r="D227" s="97"/>
      <c r="E227" s="97"/>
      <c r="F227" s="97" t="s">
        <v>1266</v>
      </c>
      <c r="G227" s="97"/>
      <c r="H227"/>
      <c r="I227" s="87">
        <v>10</v>
      </c>
      <c r="J227" s="97" t="s">
        <v>1712</v>
      </c>
      <c r="K227" s="97"/>
      <c r="L227" s="97"/>
      <c r="M227" s="97" t="s">
        <v>1266</v>
      </c>
      <c r="N227" s="9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4" customHeight="1">
      <c r="A228"/>
      <c r="B228" s="87">
        <v>2</v>
      </c>
      <c r="C228" s="97" t="s">
        <v>1703</v>
      </c>
      <c r="D228" s="97"/>
      <c r="E228" s="97"/>
      <c r="F228" s="97" t="s">
        <v>1271</v>
      </c>
      <c r="G228" s="97"/>
      <c r="H228"/>
      <c r="I228" s="87">
        <v>11</v>
      </c>
      <c r="J228" s="97" t="s">
        <v>1713</v>
      </c>
      <c r="K228" s="97"/>
      <c r="L228" s="97"/>
      <c r="M228" s="97" t="s">
        <v>1271</v>
      </c>
      <c r="N228" s="97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4" customHeight="1">
      <c r="A229"/>
      <c r="B229" s="87">
        <v>3</v>
      </c>
      <c r="C229" s="97" t="s">
        <v>1704</v>
      </c>
      <c r="D229" s="97"/>
      <c r="E229" s="97"/>
      <c r="F229" s="97" t="s">
        <v>1271</v>
      </c>
      <c r="G229" s="97"/>
      <c r="H229"/>
      <c r="I229" s="87">
        <v>12</v>
      </c>
      <c r="J229" s="97" t="s">
        <v>1714</v>
      </c>
      <c r="K229" s="97"/>
      <c r="L229" s="97"/>
      <c r="M229" s="97" t="s">
        <v>1271</v>
      </c>
      <c r="N229" s="97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4" customHeight="1">
      <c r="A230"/>
      <c r="B230" s="87">
        <v>4</v>
      </c>
      <c r="C230" s="97" t="s">
        <v>1705</v>
      </c>
      <c r="D230" s="97"/>
      <c r="E230" s="97"/>
      <c r="F230" s="97" t="s">
        <v>1271</v>
      </c>
      <c r="G230" s="97"/>
      <c r="H230"/>
      <c r="I230" s="87">
        <v>13</v>
      </c>
      <c r="J230" s="97" t="s">
        <v>1715</v>
      </c>
      <c r="K230" s="97"/>
      <c r="L230" s="97"/>
      <c r="M230" s="97" t="s">
        <v>1271</v>
      </c>
      <c r="N230" s="97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4" customHeight="1">
      <c r="A231"/>
      <c r="B231" s="87">
        <v>5</v>
      </c>
      <c r="C231" s="97" t="s">
        <v>1706</v>
      </c>
      <c r="D231" s="97"/>
      <c r="E231" s="97"/>
      <c r="F231" s="97" t="s">
        <v>1284</v>
      </c>
      <c r="G231" s="97"/>
      <c r="H231"/>
      <c r="I231" s="87">
        <v>14</v>
      </c>
      <c r="J231" s="97" t="s">
        <v>1716</v>
      </c>
      <c r="K231" s="97"/>
      <c r="L231" s="97"/>
      <c r="M231" s="97" t="s">
        <v>1284</v>
      </c>
      <c r="N231" s="97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4" customHeight="1">
      <c r="A232"/>
      <c r="B232" s="87">
        <v>6</v>
      </c>
      <c r="C232" s="97" t="s">
        <v>1707</v>
      </c>
      <c r="D232" s="97"/>
      <c r="E232" s="97"/>
      <c r="F232" s="97" t="s">
        <v>1284</v>
      </c>
      <c r="G232" s="97"/>
      <c r="H232"/>
      <c r="I232" s="87">
        <v>15</v>
      </c>
      <c r="J232" s="97" t="s">
        <v>1717</v>
      </c>
      <c r="K232" s="97"/>
      <c r="L232" s="97"/>
      <c r="M232" s="97" t="s">
        <v>1284</v>
      </c>
      <c r="N232" s="97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4" customHeight="1">
      <c r="A233"/>
      <c r="B233" s="87">
        <v>7</v>
      </c>
      <c r="C233" s="97" t="s">
        <v>1708</v>
      </c>
      <c r="D233" s="97"/>
      <c r="E233" s="97"/>
      <c r="F233" s="97" t="s">
        <v>1284</v>
      </c>
      <c r="G233" s="97"/>
      <c r="H233"/>
      <c r="I233" s="87">
        <v>16</v>
      </c>
      <c r="J233" s="97" t="s">
        <v>1718</v>
      </c>
      <c r="K233" s="97"/>
      <c r="L233" s="97"/>
      <c r="M233" s="97" t="s">
        <v>1284</v>
      </c>
      <c r="N233" s="97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4" customHeight="1">
      <c r="A234"/>
      <c r="B234" s="87">
        <v>8</v>
      </c>
      <c r="C234" s="97" t="s">
        <v>1709</v>
      </c>
      <c r="D234" s="97"/>
      <c r="E234" s="97"/>
      <c r="F234" s="97" t="s">
        <v>1284</v>
      </c>
      <c r="G234" s="97"/>
      <c r="H234"/>
      <c r="I234" s="87">
        <v>17</v>
      </c>
      <c r="J234" s="97" t="s">
        <v>1719</v>
      </c>
      <c r="K234" s="97"/>
      <c r="L234" s="97"/>
      <c r="M234" s="97" t="s">
        <v>1284</v>
      </c>
      <c r="N234" s="97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4" customHeight="1">
      <c r="A235"/>
      <c r="B235" s="87">
        <v>9</v>
      </c>
      <c r="C235" s="97" t="s">
        <v>1710</v>
      </c>
      <c r="D235" s="97"/>
      <c r="E235" s="97"/>
      <c r="F235" s="97" t="s">
        <v>1284</v>
      </c>
      <c r="G235" s="97"/>
      <c r="H235"/>
      <c r="I235" s="87">
        <v>18</v>
      </c>
      <c r="J235" s="97" t="s">
        <v>1720</v>
      </c>
      <c r="K235" s="97"/>
      <c r="L235" s="97"/>
      <c r="M235" s="97" t="s">
        <v>1284</v>
      </c>
      <c r="N235" s="97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4" customHeight="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4" customHeight="1">
      <c r="A237"/>
      <c r="B237" s="88" t="s">
        <v>1261</v>
      </c>
      <c r="C237" s="95" t="s">
        <v>1721</v>
      </c>
      <c r="D237" s="95"/>
      <c r="E237" s="95"/>
      <c r="F237" s="95" t="s">
        <v>1263</v>
      </c>
      <c r="G237" s="95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" customHeight="1">
      <c r="A238"/>
      <c r="B238" s="87">
        <v>19</v>
      </c>
      <c r="C238" s="97" t="s">
        <v>1722</v>
      </c>
      <c r="D238" s="97"/>
      <c r="E238" s="97"/>
      <c r="F238" s="97" t="s">
        <v>1266</v>
      </c>
      <c r="G238" s="97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4" customHeight="1">
      <c r="A239"/>
      <c r="B239" s="87">
        <v>20</v>
      </c>
      <c r="C239" s="97" t="s">
        <v>1723</v>
      </c>
      <c r="D239" s="97"/>
      <c r="E239" s="97"/>
      <c r="F239" s="97" t="s">
        <v>1271</v>
      </c>
      <c r="G239" s="97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4" customHeight="1">
      <c r="A240"/>
      <c r="B240" s="87">
        <v>21</v>
      </c>
      <c r="C240" s="97" t="s">
        <v>1724</v>
      </c>
      <c r="D240" s="97"/>
      <c r="E240" s="97"/>
      <c r="F240" s="97" t="s">
        <v>1271</v>
      </c>
      <c r="G240" s="97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4" customHeight="1">
      <c r="A241"/>
      <c r="B241" s="87">
        <v>22</v>
      </c>
      <c r="C241" s="97" t="s">
        <v>1725</v>
      </c>
      <c r="D241" s="97"/>
      <c r="E241" s="97"/>
      <c r="F241" s="97" t="s">
        <v>1271</v>
      </c>
      <c r="G241" s="97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4" customHeight="1">
      <c r="A242"/>
      <c r="B242" s="87">
        <v>23</v>
      </c>
      <c r="C242" s="97" t="s">
        <v>1726</v>
      </c>
      <c r="D242" s="97"/>
      <c r="E242" s="97"/>
      <c r="F242" s="97" t="s">
        <v>1284</v>
      </c>
      <c r="G242" s="97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4" customHeight="1">
      <c r="A243"/>
      <c r="B243" s="87">
        <v>24</v>
      </c>
      <c r="C243" s="97" t="s">
        <v>1727</v>
      </c>
      <c r="D243" s="97"/>
      <c r="E243" s="97"/>
      <c r="F243" s="97" t="s">
        <v>1284</v>
      </c>
      <c r="G243" s="97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4" customHeight="1">
      <c r="A244"/>
      <c r="B244" s="87">
        <v>25</v>
      </c>
      <c r="C244" s="97" t="s">
        <v>1728</v>
      </c>
      <c r="D244" s="97"/>
      <c r="E244" s="97"/>
      <c r="F244" s="97" t="s">
        <v>1284</v>
      </c>
      <c r="G244" s="97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4" customHeight="1">
      <c r="A245"/>
      <c r="B245" s="87">
        <v>26</v>
      </c>
      <c r="C245" s="97" t="s">
        <v>1729</v>
      </c>
      <c r="D245" s="97"/>
      <c r="E245" s="97"/>
      <c r="F245" s="97" t="s">
        <v>1284</v>
      </c>
      <c r="G245" s="97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4" customHeight="1">
      <c r="A246"/>
      <c r="B246" s="87">
        <v>27</v>
      </c>
      <c r="C246" s="97" t="s">
        <v>1730</v>
      </c>
      <c r="D246" s="97"/>
      <c r="E246" s="97"/>
      <c r="F246" s="97" t="s">
        <v>1284</v>
      </c>
      <c r="G246" s="97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4" customHeight="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 ht="15.5">
      <c r="A249"/>
      <c r="B249" s="109" t="s">
        <v>1915</v>
      </c>
      <c r="C249" s="109"/>
      <c r="D249" s="109"/>
      <c r="E249" s="109"/>
      <c r="F249" s="109"/>
      <c r="G249" s="109"/>
      <c r="H249" s="110"/>
      <c r="I249" s="109"/>
      <c r="J249" s="109"/>
      <c r="K249" s="109"/>
      <c r="L249" s="109"/>
      <c r="M249" s="109"/>
      <c r="N249" s="10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 ht="14.5">
      <c r="A250"/>
      <c r="B250" s="88" t="s">
        <v>1261</v>
      </c>
      <c r="C250" s="95" t="s">
        <v>1701</v>
      </c>
      <c r="D250" s="95"/>
      <c r="E250" s="95"/>
      <c r="F250" s="95" t="s">
        <v>1263</v>
      </c>
      <c r="G250" s="95"/>
      <c r="H250"/>
      <c r="I250" s="88" t="s">
        <v>1261</v>
      </c>
      <c r="J250" s="95" t="s">
        <v>1711</v>
      </c>
      <c r="K250" s="95"/>
      <c r="L250" s="95"/>
      <c r="M250" s="95" t="s">
        <v>1263</v>
      </c>
      <c r="N250" s="95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 ht="14.5">
      <c r="A251"/>
      <c r="B251" s="87">
        <v>1</v>
      </c>
      <c r="C251" s="97" t="s">
        <v>1702</v>
      </c>
      <c r="D251" s="97"/>
      <c r="E251" s="97"/>
      <c r="F251" s="97" t="s">
        <v>1266</v>
      </c>
      <c r="G251" s="97"/>
      <c r="H251"/>
      <c r="I251" s="87">
        <v>10</v>
      </c>
      <c r="J251" s="97" t="s">
        <v>1712</v>
      </c>
      <c r="K251" s="97"/>
      <c r="L251" s="97"/>
      <c r="M251" s="97" t="s">
        <v>1266</v>
      </c>
      <c r="N251" s="97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 ht="14.5">
      <c r="A252"/>
      <c r="B252" s="87">
        <v>2</v>
      </c>
      <c r="C252" s="97" t="s">
        <v>1703</v>
      </c>
      <c r="D252" s="97"/>
      <c r="E252" s="97"/>
      <c r="F252" s="97" t="s">
        <v>1271</v>
      </c>
      <c r="G252" s="97"/>
      <c r="H252"/>
      <c r="I252" s="87">
        <v>11</v>
      </c>
      <c r="J252" s="97" t="s">
        <v>1713</v>
      </c>
      <c r="K252" s="97"/>
      <c r="L252" s="97"/>
      <c r="M252" s="97" t="s">
        <v>1271</v>
      </c>
      <c r="N252" s="97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 ht="14.5">
      <c r="A253"/>
      <c r="B253" s="87">
        <v>3</v>
      </c>
      <c r="C253" s="97" t="s">
        <v>1723</v>
      </c>
      <c r="D253" s="97"/>
      <c r="E253" s="97"/>
      <c r="F253" s="97" t="s">
        <v>1271</v>
      </c>
      <c r="G253" s="97"/>
      <c r="H253"/>
      <c r="I253" s="87">
        <v>12</v>
      </c>
      <c r="J253" s="97" t="s">
        <v>1714</v>
      </c>
      <c r="K253" s="97"/>
      <c r="L253" s="97"/>
      <c r="M253" s="97" t="s">
        <v>1271</v>
      </c>
      <c r="N253" s="97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 ht="14.5">
      <c r="A254"/>
      <c r="B254" s="87">
        <v>4</v>
      </c>
      <c r="C254" s="97" t="s">
        <v>1715</v>
      </c>
      <c r="D254" s="97"/>
      <c r="E254" s="97"/>
      <c r="F254" s="97" t="s">
        <v>1271</v>
      </c>
      <c r="G254" s="97"/>
      <c r="H254"/>
      <c r="I254" s="87">
        <v>13</v>
      </c>
      <c r="J254" s="97" t="s">
        <v>1725</v>
      </c>
      <c r="K254" s="97"/>
      <c r="L254" s="97"/>
      <c r="M254" s="97" t="s">
        <v>1271</v>
      </c>
      <c r="N254" s="97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 ht="14.5">
      <c r="A255"/>
      <c r="B255" s="87">
        <v>5</v>
      </c>
      <c r="C255" s="97" t="s">
        <v>1726</v>
      </c>
      <c r="D255" s="97"/>
      <c r="E255" s="97"/>
      <c r="F255" s="97" t="s">
        <v>1284</v>
      </c>
      <c r="G255" s="97"/>
      <c r="H255"/>
      <c r="I255" s="87">
        <v>14</v>
      </c>
      <c r="J255" s="97" t="s">
        <v>1707</v>
      </c>
      <c r="K255" s="97"/>
      <c r="L255" s="97"/>
      <c r="M255" s="97" t="s">
        <v>1284</v>
      </c>
      <c r="N255" s="97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 ht="14.5">
      <c r="A256"/>
      <c r="B256" s="87">
        <v>6</v>
      </c>
      <c r="C256" s="97" t="s">
        <v>1729</v>
      </c>
      <c r="D256" s="97"/>
      <c r="E256" s="97"/>
      <c r="F256" s="97" t="s">
        <v>1284</v>
      </c>
      <c r="G256" s="97"/>
      <c r="H256"/>
      <c r="I256" s="87">
        <v>15</v>
      </c>
      <c r="J256" s="97" t="s">
        <v>1727</v>
      </c>
      <c r="K256" s="97"/>
      <c r="L256" s="97"/>
      <c r="M256" s="97" t="s">
        <v>1284</v>
      </c>
      <c r="N256" s="97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 ht="14.5">
      <c r="A257"/>
      <c r="B257" s="87">
        <v>7</v>
      </c>
      <c r="C257" s="97" t="s">
        <v>1720</v>
      </c>
      <c r="D257" s="97"/>
      <c r="E257" s="97"/>
      <c r="F257" s="97" t="s">
        <v>1284</v>
      </c>
      <c r="G257" s="97"/>
      <c r="H257"/>
      <c r="I257" s="87">
        <v>16</v>
      </c>
      <c r="J257" s="97" t="s">
        <v>1708</v>
      </c>
      <c r="K257" s="97"/>
      <c r="L257" s="97"/>
      <c r="M257" s="97" t="s">
        <v>1284</v>
      </c>
      <c r="N257" s="9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 ht="14.5">
      <c r="A258"/>
      <c r="B258" s="87">
        <v>8</v>
      </c>
      <c r="C258" s="97" t="s">
        <v>1730</v>
      </c>
      <c r="D258" s="97"/>
      <c r="E258" s="97"/>
      <c r="F258" s="97" t="s">
        <v>1284</v>
      </c>
      <c r="G258" s="97"/>
      <c r="H258"/>
      <c r="I258" s="87">
        <v>17</v>
      </c>
      <c r="J258" s="97" t="s">
        <v>1731</v>
      </c>
      <c r="K258" s="97"/>
      <c r="L258" s="97"/>
      <c r="M258" s="97" t="s">
        <v>1284</v>
      </c>
      <c r="N258" s="97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 ht="14.5">
      <c r="A259"/>
      <c r="B259" s="87">
        <v>9</v>
      </c>
      <c r="C259" s="97" t="s">
        <v>1718</v>
      </c>
      <c r="D259" s="97"/>
      <c r="E259" s="97"/>
      <c r="F259" s="97" t="s">
        <v>1284</v>
      </c>
      <c r="G259" s="97"/>
      <c r="H259"/>
      <c r="I259" s="87">
        <v>18</v>
      </c>
      <c r="J259" s="97" t="s">
        <v>1716</v>
      </c>
      <c r="K259" s="97"/>
      <c r="L259" s="97"/>
      <c r="M259" s="97" t="s">
        <v>1284</v>
      </c>
      <c r="N259" s="97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 ht="14.5">
      <c r="A261"/>
      <c r="B261" s="88" t="s">
        <v>1261</v>
      </c>
      <c r="C261" s="95" t="s">
        <v>1721</v>
      </c>
      <c r="D261" s="95"/>
      <c r="E261" s="95"/>
      <c r="F261" s="95" t="s">
        <v>1263</v>
      </c>
      <c r="G261" s="95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 ht="14.5">
      <c r="A262"/>
      <c r="B262" s="87">
        <v>19</v>
      </c>
      <c r="C262" s="97" t="s">
        <v>1722</v>
      </c>
      <c r="D262" s="97"/>
      <c r="E262" s="97"/>
      <c r="F262" s="97" t="s">
        <v>1266</v>
      </c>
      <c r="G262" s="97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 ht="14.5">
      <c r="A263"/>
      <c r="B263" s="87">
        <v>20</v>
      </c>
      <c r="C263" s="97" t="s">
        <v>1724</v>
      </c>
      <c r="D263" s="97"/>
      <c r="E263" s="97"/>
      <c r="F263" s="97" t="s">
        <v>1271</v>
      </c>
      <c r="G263" s="97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 ht="14.5">
      <c r="A264"/>
      <c r="B264" s="87">
        <v>21</v>
      </c>
      <c r="C264" s="97" t="s">
        <v>1705</v>
      </c>
      <c r="D264" s="97"/>
      <c r="E264" s="97"/>
      <c r="F264" s="97" t="s">
        <v>1271</v>
      </c>
      <c r="G264" s="97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 ht="14.5">
      <c r="A265"/>
      <c r="B265" s="87">
        <v>22</v>
      </c>
      <c r="C265" s="97" t="s">
        <v>1706</v>
      </c>
      <c r="D265" s="97"/>
      <c r="E265" s="97"/>
      <c r="F265" s="97" t="s">
        <v>1284</v>
      </c>
      <c r="G265" s="97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 ht="14.5">
      <c r="A266"/>
      <c r="B266" s="87">
        <v>23</v>
      </c>
      <c r="C266" s="97" t="s">
        <v>1709</v>
      </c>
      <c r="D266" s="97"/>
      <c r="E266" s="97"/>
      <c r="F266" s="97" t="s">
        <v>1284</v>
      </c>
      <c r="G266" s="97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 ht="14.5">
      <c r="A267"/>
      <c r="B267" s="87">
        <v>24</v>
      </c>
      <c r="C267" s="97" t="s">
        <v>1717</v>
      </c>
      <c r="D267" s="97"/>
      <c r="E267" s="97"/>
      <c r="F267" s="97" t="s">
        <v>1284</v>
      </c>
      <c r="G267" s="9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 ht="14.5">
      <c r="A268"/>
      <c r="B268" s="87">
        <v>25</v>
      </c>
      <c r="C268" s="97" t="s">
        <v>1728</v>
      </c>
      <c r="D268" s="97"/>
      <c r="E268" s="97"/>
      <c r="F268" s="97" t="s">
        <v>1284</v>
      </c>
      <c r="G268" s="97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 ht="14.5">
      <c r="A269"/>
      <c r="B269" s="87">
        <v>26</v>
      </c>
      <c r="C269" s="97" t="s">
        <v>1719</v>
      </c>
      <c r="D269" s="97"/>
      <c r="E269" s="97"/>
      <c r="F269" s="97" t="s">
        <v>1284</v>
      </c>
      <c r="G269" s="97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 ht="14.5">
      <c r="A270"/>
      <c r="B270" s="87">
        <v>27</v>
      </c>
      <c r="C270" s="97" t="s">
        <v>1710</v>
      </c>
      <c r="D270" s="97"/>
      <c r="E270" s="97"/>
      <c r="F270" s="97" t="s">
        <v>1284</v>
      </c>
      <c r="G270" s="97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123">
    <mergeCell ref="C270:E270"/>
    <mergeCell ref="F270:G270"/>
    <mergeCell ref="C267:E267"/>
    <mergeCell ref="F267:G267"/>
    <mergeCell ref="C268:E268"/>
    <mergeCell ref="F268:G268"/>
    <mergeCell ref="C269:E269"/>
    <mergeCell ref="F269:G269"/>
    <mergeCell ref="C264:E264"/>
    <mergeCell ref="F264:G264"/>
    <mergeCell ref="C265:E265"/>
    <mergeCell ref="F265:G265"/>
    <mergeCell ref="C266:E266"/>
    <mergeCell ref="F266:G266"/>
    <mergeCell ref="C261:E261"/>
    <mergeCell ref="F261:G261"/>
    <mergeCell ref="C262:E262"/>
    <mergeCell ref="F262:G262"/>
    <mergeCell ref="C263:E263"/>
    <mergeCell ref="F263:G263"/>
    <mergeCell ref="J257:L257"/>
    <mergeCell ref="M257:N257"/>
    <mergeCell ref="J258:L258"/>
    <mergeCell ref="M258:N258"/>
    <mergeCell ref="J259:L259"/>
    <mergeCell ref="M259:N259"/>
    <mergeCell ref="C257:E257"/>
    <mergeCell ref="F257:G257"/>
    <mergeCell ref="C258:E258"/>
    <mergeCell ref="F258:G258"/>
    <mergeCell ref="C259:E259"/>
    <mergeCell ref="F259:G259"/>
    <mergeCell ref="J254:L254"/>
    <mergeCell ref="M254:N254"/>
    <mergeCell ref="J255:L255"/>
    <mergeCell ref="M255:N255"/>
    <mergeCell ref="J256:L256"/>
    <mergeCell ref="M256:N256"/>
    <mergeCell ref="J251:L251"/>
    <mergeCell ref="M251:N251"/>
    <mergeCell ref="J252:L252"/>
    <mergeCell ref="M252:N252"/>
    <mergeCell ref="J253:L253"/>
    <mergeCell ref="M253:N253"/>
    <mergeCell ref="C254:E254"/>
    <mergeCell ref="F254:G254"/>
    <mergeCell ref="C255:E255"/>
    <mergeCell ref="F255:G255"/>
    <mergeCell ref="C256:E256"/>
    <mergeCell ref="F256:G256"/>
    <mergeCell ref="C251:E251"/>
    <mergeCell ref="F251:G251"/>
    <mergeCell ref="C252:E252"/>
    <mergeCell ref="F252:G252"/>
    <mergeCell ref="C253:E253"/>
    <mergeCell ref="F253:G253"/>
    <mergeCell ref="C246:E246"/>
    <mergeCell ref="F246:G246"/>
    <mergeCell ref="B249:N249"/>
    <mergeCell ref="C250:E250"/>
    <mergeCell ref="F250:G250"/>
    <mergeCell ref="J250:L250"/>
    <mergeCell ref="M250:N250"/>
    <mergeCell ref="C243:E243"/>
    <mergeCell ref="F243:G243"/>
    <mergeCell ref="C244:E244"/>
    <mergeCell ref="F244:G244"/>
    <mergeCell ref="C245:E245"/>
    <mergeCell ref="F245:G245"/>
    <mergeCell ref="C241:E241"/>
    <mergeCell ref="F241:G241"/>
    <mergeCell ref="C242:E242"/>
    <mergeCell ref="F242:G242"/>
    <mergeCell ref="C237:E237"/>
    <mergeCell ref="F237:G237"/>
    <mergeCell ref="C238:E238"/>
    <mergeCell ref="F238:G238"/>
    <mergeCell ref="C239:E239"/>
    <mergeCell ref="F239:G239"/>
    <mergeCell ref="J235:L235"/>
    <mergeCell ref="M235:N235"/>
    <mergeCell ref="J230:L230"/>
    <mergeCell ref="M230:N230"/>
    <mergeCell ref="J231:L231"/>
    <mergeCell ref="M231:N231"/>
    <mergeCell ref="J232:L232"/>
    <mergeCell ref="M232:N232"/>
    <mergeCell ref="C240:E240"/>
    <mergeCell ref="F240:G240"/>
    <mergeCell ref="J229:L229"/>
    <mergeCell ref="M229:N229"/>
    <mergeCell ref="C233:E233"/>
    <mergeCell ref="F233:G233"/>
    <mergeCell ref="C234:E234"/>
    <mergeCell ref="F234:G234"/>
    <mergeCell ref="J233:L233"/>
    <mergeCell ref="M233:N233"/>
    <mergeCell ref="J234:L234"/>
    <mergeCell ref="M234:N234"/>
    <mergeCell ref="A1:E1"/>
    <mergeCell ref="B225:N225"/>
    <mergeCell ref="C226:E226"/>
    <mergeCell ref="F226:G226"/>
    <mergeCell ref="J226:L226"/>
    <mergeCell ref="M226:N226"/>
    <mergeCell ref="C235:E235"/>
    <mergeCell ref="F235:G235"/>
    <mergeCell ref="C230:E230"/>
    <mergeCell ref="F230:G230"/>
    <mergeCell ref="C231:E231"/>
    <mergeCell ref="F231:G231"/>
    <mergeCell ref="C232:E232"/>
    <mergeCell ref="F232:G232"/>
    <mergeCell ref="C227:E227"/>
    <mergeCell ref="F227:G227"/>
    <mergeCell ref="C228:E228"/>
    <mergeCell ref="F228:G228"/>
    <mergeCell ref="C229:E229"/>
    <mergeCell ref="F229:G229"/>
    <mergeCell ref="J227:L227"/>
    <mergeCell ref="M227:N227"/>
    <mergeCell ref="J228:L228"/>
    <mergeCell ref="M228:N22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39FC-A1EB-438F-8918-0F6FC6B43B35}">
  <dimension ref="A1:N800"/>
  <sheetViews>
    <sheetView rightToLeft="1" zoomScale="115" zoomScaleNormal="115" workbookViewId="0">
      <pane ySplit="3" topLeftCell="A252" activePane="bottomLeft" state="frozen"/>
      <selection pane="bottomLeft" activeCell="F263" sqref="B263:G271"/>
    </sheetView>
  </sheetViews>
  <sheetFormatPr defaultRowHeight="14"/>
  <cols>
    <col min="1" max="1" width="19.08203125" style="44" bestFit="1" customWidth="1"/>
    <col min="2" max="2" width="10.25" style="44" bestFit="1" customWidth="1"/>
    <col min="3" max="3" width="5.5" style="44" bestFit="1" customWidth="1"/>
    <col min="4" max="4" width="8.08203125" style="44" bestFit="1" customWidth="1"/>
    <col min="5" max="5" width="28.4140625" style="44" bestFit="1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542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6"/>
      <c r="B2" s="46"/>
      <c r="C2" s="46"/>
      <c r="D2" s="46"/>
      <c r="E2" s="46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371</v>
      </c>
      <c r="E4" s="43" t="s">
        <v>227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371</v>
      </c>
      <c r="E5" s="43" t="s">
        <v>205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371</v>
      </c>
      <c r="E6" s="43" t="s">
        <v>196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371</v>
      </c>
      <c r="E7" s="43" t="s">
        <v>186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833</v>
      </c>
      <c r="C8" s="43">
        <v>1</v>
      </c>
      <c r="D8" s="43" t="s">
        <v>369</v>
      </c>
      <c r="E8" s="43" t="s">
        <v>33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2</v>
      </c>
      <c r="D9" s="43" t="s">
        <v>370</v>
      </c>
      <c r="E9" s="43" t="s">
        <v>140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833</v>
      </c>
      <c r="C10" s="43">
        <v>3</v>
      </c>
      <c r="D10" s="43" t="s">
        <v>370</v>
      </c>
      <c r="E10" s="43" t="s">
        <v>121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833</v>
      </c>
      <c r="C11" s="43">
        <v>4</v>
      </c>
      <c r="D11" s="43" t="s">
        <v>370</v>
      </c>
      <c r="E11" s="43" t="s">
        <v>103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833</v>
      </c>
      <c r="C12" s="43">
        <v>5</v>
      </c>
      <c r="D12" s="43" t="s">
        <v>371</v>
      </c>
      <c r="E12" s="43" t="s">
        <v>181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834</v>
      </c>
      <c r="C13" s="43">
        <v>1</v>
      </c>
      <c r="D13" s="43" t="s">
        <v>369</v>
      </c>
      <c r="E13" s="43" t="s">
        <v>40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834</v>
      </c>
      <c r="C14" s="43">
        <v>2</v>
      </c>
      <c r="D14" s="43" t="s">
        <v>369</v>
      </c>
      <c r="E14" s="43" t="s">
        <v>26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834</v>
      </c>
      <c r="C15" s="43">
        <v>3</v>
      </c>
      <c r="D15" s="43" t="s">
        <v>369</v>
      </c>
      <c r="E15" s="43" t="s">
        <v>16</v>
      </c>
      <c r="G15"/>
      <c r="H15"/>
      <c r="I15"/>
      <c r="J15"/>
      <c r="K15"/>
      <c r="L15"/>
      <c r="M15"/>
    </row>
    <row r="16" spans="1:13" ht="14" customHeight="1">
      <c r="A16" s="42">
        <v>1</v>
      </c>
      <c r="B16" s="43" t="s">
        <v>834</v>
      </c>
      <c r="C16" s="43">
        <v>4</v>
      </c>
      <c r="D16" s="43" t="s">
        <v>370</v>
      </c>
      <c r="E16" s="43" t="s">
        <v>139</v>
      </c>
      <c r="G16"/>
      <c r="H16"/>
      <c r="I16"/>
      <c r="J16"/>
      <c r="K16"/>
      <c r="L16"/>
      <c r="M16"/>
    </row>
    <row r="17" spans="1:13" ht="14" customHeight="1">
      <c r="A17" s="42">
        <v>1</v>
      </c>
      <c r="B17" s="43" t="s">
        <v>834</v>
      </c>
      <c r="C17" s="43">
        <v>5</v>
      </c>
      <c r="D17" s="43" t="s">
        <v>370</v>
      </c>
      <c r="E17" s="43" t="s">
        <v>110</v>
      </c>
      <c r="G17"/>
      <c r="H17"/>
      <c r="I17"/>
      <c r="J17"/>
      <c r="K17"/>
      <c r="L17"/>
      <c r="M17"/>
    </row>
    <row r="18" spans="1:13" ht="14" customHeight="1">
      <c r="A18" s="42">
        <v>2</v>
      </c>
      <c r="B18" s="43" t="s">
        <v>832</v>
      </c>
      <c r="C18" s="43">
        <v>1</v>
      </c>
      <c r="D18" s="43" t="s">
        <v>369</v>
      </c>
      <c r="E18" s="43" t="s">
        <v>10</v>
      </c>
      <c r="G18"/>
      <c r="H18"/>
      <c r="I18"/>
      <c r="J18"/>
      <c r="K18"/>
      <c r="L18"/>
      <c r="M18"/>
    </row>
    <row r="19" spans="1:13" ht="14" customHeight="1">
      <c r="A19" s="42">
        <v>2</v>
      </c>
      <c r="B19" s="43" t="s">
        <v>832</v>
      </c>
      <c r="C19" s="43">
        <v>2</v>
      </c>
      <c r="D19" s="43" t="s">
        <v>370</v>
      </c>
      <c r="E19" s="43" t="s">
        <v>134</v>
      </c>
      <c r="G19"/>
      <c r="H19"/>
      <c r="I19"/>
      <c r="J19"/>
      <c r="K19"/>
      <c r="L19"/>
      <c r="M19"/>
    </row>
    <row r="20" spans="1:13" ht="14" customHeight="1">
      <c r="A20" s="42">
        <v>2</v>
      </c>
      <c r="B20" s="43" t="s">
        <v>832</v>
      </c>
      <c r="C20" s="43">
        <v>3</v>
      </c>
      <c r="D20" s="43" t="s">
        <v>370</v>
      </c>
      <c r="E20" s="43" t="s">
        <v>111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832</v>
      </c>
      <c r="C21" s="43">
        <v>4</v>
      </c>
      <c r="D21" s="43" t="s">
        <v>370</v>
      </c>
      <c r="E21" s="43" t="s">
        <v>100</v>
      </c>
      <c r="G21"/>
      <c r="H21"/>
      <c r="I21"/>
      <c r="J21"/>
      <c r="K21"/>
      <c r="L21"/>
      <c r="M21"/>
    </row>
    <row r="22" spans="1:13" ht="14" customHeight="1">
      <c r="A22" s="42">
        <v>2</v>
      </c>
      <c r="B22" s="43" t="s">
        <v>832</v>
      </c>
      <c r="C22" s="43">
        <v>5</v>
      </c>
      <c r="D22" s="43" t="s">
        <v>370</v>
      </c>
      <c r="E22" s="43" t="s">
        <v>98</v>
      </c>
      <c r="G22"/>
      <c r="H22"/>
      <c r="I22"/>
      <c r="J22"/>
      <c r="K22"/>
      <c r="L22"/>
      <c r="M22"/>
    </row>
    <row r="23" spans="1:13" ht="14" customHeight="1">
      <c r="A23" s="42">
        <v>2</v>
      </c>
      <c r="B23" s="43" t="s">
        <v>833</v>
      </c>
      <c r="C23" s="43">
        <v>1</v>
      </c>
      <c r="D23" s="43" t="s">
        <v>369</v>
      </c>
      <c r="E23" s="43" t="s">
        <v>36</v>
      </c>
      <c r="G23"/>
      <c r="H23"/>
      <c r="I23"/>
      <c r="J23"/>
      <c r="K23"/>
      <c r="L23"/>
      <c r="M23"/>
    </row>
    <row r="24" spans="1:13" ht="14" customHeight="1">
      <c r="A24" s="42">
        <v>2</v>
      </c>
      <c r="B24" s="43" t="s">
        <v>833</v>
      </c>
      <c r="C24" s="43">
        <v>2</v>
      </c>
      <c r="D24" s="43" t="s">
        <v>369</v>
      </c>
      <c r="E24" s="43" t="s">
        <v>22</v>
      </c>
      <c r="G24"/>
      <c r="H24"/>
      <c r="I24"/>
      <c r="J24"/>
      <c r="K24"/>
      <c r="L24"/>
      <c r="M24"/>
    </row>
    <row r="25" spans="1:13" ht="14" customHeight="1">
      <c r="A25" s="42">
        <v>2</v>
      </c>
      <c r="B25" s="43" t="s">
        <v>833</v>
      </c>
      <c r="C25" s="43">
        <v>3</v>
      </c>
      <c r="D25" s="43" t="s">
        <v>370</v>
      </c>
      <c r="E25" s="43" t="s">
        <v>488</v>
      </c>
      <c r="G25"/>
      <c r="H25"/>
      <c r="I25"/>
      <c r="J25"/>
      <c r="K25"/>
      <c r="L25"/>
      <c r="M25"/>
    </row>
    <row r="26" spans="1:13" ht="14" customHeight="1">
      <c r="A26" s="42">
        <v>2</v>
      </c>
      <c r="B26" s="43" t="s">
        <v>833</v>
      </c>
      <c r="C26" s="43">
        <v>4</v>
      </c>
      <c r="D26" s="43" t="s">
        <v>371</v>
      </c>
      <c r="E26" s="43" t="s">
        <v>182</v>
      </c>
      <c r="G26"/>
      <c r="H26"/>
      <c r="I26"/>
      <c r="J26"/>
      <c r="K26"/>
      <c r="L26"/>
      <c r="M26"/>
    </row>
    <row r="27" spans="1:13" ht="14" customHeight="1">
      <c r="A27" s="42">
        <v>2</v>
      </c>
      <c r="B27" s="43" t="s">
        <v>834</v>
      </c>
      <c r="C27" s="43">
        <v>1</v>
      </c>
      <c r="D27" s="43" t="s">
        <v>369</v>
      </c>
      <c r="E27" s="43" t="s">
        <v>12</v>
      </c>
      <c r="G27"/>
      <c r="H27"/>
      <c r="I27"/>
      <c r="J27"/>
      <c r="K27"/>
      <c r="L27"/>
      <c r="M27"/>
    </row>
    <row r="28" spans="1:13" ht="14" customHeight="1">
      <c r="A28" s="42">
        <v>2</v>
      </c>
      <c r="B28" s="43" t="s">
        <v>834</v>
      </c>
      <c r="C28" s="43">
        <v>2</v>
      </c>
      <c r="D28" s="43" t="s">
        <v>371</v>
      </c>
      <c r="E28" s="43" t="s">
        <v>231</v>
      </c>
      <c r="G28"/>
      <c r="H28"/>
      <c r="I28"/>
      <c r="J28"/>
      <c r="K28"/>
      <c r="L28"/>
      <c r="M28"/>
    </row>
    <row r="29" spans="1:13" ht="14" customHeight="1">
      <c r="A29" s="42">
        <v>2</v>
      </c>
      <c r="B29" s="43" t="s">
        <v>834</v>
      </c>
      <c r="C29" s="43">
        <v>3</v>
      </c>
      <c r="D29" s="43" t="s">
        <v>371</v>
      </c>
      <c r="E29" s="43" t="s">
        <v>178</v>
      </c>
      <c r="G29"/>
      <c r="H29"/>
      <c r="I29"/>
      <c r="J29"/>
      <c r="K29"/>
      <c r="L29"/>
      <c r="M29"/>
    </row>
    <row r="30" spans="1:13" ht="14" customHeight="1">
      <c r="A30" s="42">
        <v>2</v>
      </c>
      <c r="B30" s="43" t="s">
        <v>834</v>
      </c>
      <c r="C30" s="43">
        <v>4</v>
      </c>
      <c r="D30" s="43" t="s">
        <v>371</v>
      </c>
      <c r="E30" s="43" t="s">
        <v>176</v>
      </c>
      <c r="G30"/>
      <c r="H30"/>
      <c r="I30"/>
      <c r="J30"/>
      <c r="K30"/>
      <c r="L30"/>
      <c r="M30"/>
    </row>
    <row r="31" spans="1:13" ht="14" customHeight="1">
      <c r="A31" s="42">
        <v>2</v>
      </c>
      <c r="B31" s="43" t="s">
        <v>834</v>
      </c>
      <c r="C31" s="43">
        <v>5</v>
      </c>
      <c r="D31" s="43" t="s">
        <v>371</v>
      </c>
      <c r="E31" s="43" t="s">
        <v>739</v>
      </c>
      <c r="G31"/>
      <c r="H31"/>
      <c r="I31"/>
      <c r="J31"/>
      <c r="K31"/>
      <c r="L31"/>
      <c r="M31"/>
    </row>
    <row r="32" spans="1:13" ht="14" customHeight="1">
      <c r="A32" s="42">
        <v>3</v>
      </c>
      <c r="B32" s="43" t="s">
        <v>832</v>
      </c>
      <c r="C32" s="43">
        <v>1</v>
      </c>
      <c r="D32" s="43" t="s">
        <v>369</v>
      </c>
      <c r="E32" s="43" t="s">
        <v>441</v>
      </c>
      <c r="G32"/>
      <c r="H32"/>
      <c r="I32"/>
      <c r="J32"/>
      <c r="K32"/>
      <c r="L32"/>
      <c r="M32"/>
    </row>
    <row r="33" spans="1:13" ht="14" customHeight="1">
      <c r="A33" s="42">
        <v>3</v>
      </c>
      <c r="B33" s="43" t="s">
        <v>832</v>
      </c>
      <c r="C33" s="43">
        <v>2</v>
      </c>
      <c r="D33" s="43" t="s">
        <v>371</v>
      </c>
      <c r="E33" s="43" t="s">
        <v>177</v>
      </c>
      <c r="G33"/>
      <c r="H33"/>
      <c r="I33"/>
      <c r="J33"/>
      <c r="K33"/>
      <c r="L33"/>
      <c r="M33"/>
    </row>
    <row r="34" spans="1:13" ht="14" customHeight="1">
      <c r="A34" s="42">
        <v>3</v>
      </c>
      <c r="B34" s="43" t="s">
        <v>832</v>
      </c>
      <c r="C34" s="43">
        <v>3</v>
      </c>
      <c r="D34" s="43" t="s">
        <v>371</v>
      </c>
      <c r="E34" s="43" t="s">
        <v>172</v>
      </c>
      <c r="G34"/>
      <c r="H34"/>
      <c r="I34"/>
      <c r="J34"/>
      <c r="K34"/>
      <c r="L34"/>
      <c r="M34"/>
    </row>
    <row r="35" spans="1:13" ht="14" customHeight="1">
      <c r="A35" s="42">
        <v>3</v>
      </c>
      <c r="B35" s="43" t="s">
        <v>832</v>
      </c>
      <c r="C35" s="43">
        <v>4</v>
      </c>
      <c r="D35" s="43" t="s">
        <v>371</v>
      </c>
      <c r="E35" s="43" t="s">
        <v>740</v>
      </c>
      <c r="G35"/>
      <c r="H35"/>
      <c r="I35"/>
      <c r="J35"/>
      <c r="K35"/>
      <c r="L35"/>
      <c r="M35"/>
    </row>
    <row r="36" spans="1:13" ht="14" customHeight="1">
      <c r="A36" s="42">
        <v>3</v>
      </c>
      <c r="B36" s="43" t="s">
        <v>832</v>
      </c>
      <c r="C36" s="43">
        <v>5</v>
      </c>
      <c r="D36" s="43" t="s">
        <v>371</v>
      </c>
      <c r="E36" s="43" t="s">
        <v>429</v>
      </c>
      <c r="G36"/>
      <c r="H36"/>
      <c r="I36"/>
      <c r="J36"/>
      <c r="K36"/>
      <c r="L36"/>
      <c r="M36"/>
    </row>
    <row r="37" spans="1:13" ht="14" customHeight="1">
      <c r="A37" s="42">
        <v>3</v>
      </c>
      <c r="B37" s="43" t="s">
        <v>833</v>
      </c>
      <c r="C37" s="43">
        <v>1</v>
      </c>
      <c r="D37" s="43" t="s">
        <v>369</v>
      </c>
      <c r="E37" s="43" t="s">
        <v>19</v>
      </c>
      <c r="G37"/>
      <c r="H37"/>
      <c r="I37"/>
      <c r="J37"/>
      <c r="K37"/>
      <c r="L37"/>
      <c r="M37"/>
    </row>
    <row r="38" spans="1:13" ht="14" customHeight="1">
      <c r="A38" s="42">
        <v>3</v>
      </c>
      <c r="B38" s="43" t="s">
        <v>833</v>
      </c>
      <c r="C38" s="43">
        <v>2</v>
      </c>
      <c r="D38" s="43" t="s">
        <v>370</v>
      </c>
      <c r="E38" s="43" t="s">
        <v>92</v>
      </c>
      <c r="G38"/>
      <c r="H38"/>
      <c r="I38"/>
      <c r="J38"/>
      <c r="K38"/>
      <c r="L38"/>
      <c r="M38"/>
    </row>
    <row r="39" spans="1:13" ht="14" customHeight="1">
      <c r="A39" s="42">
        <v>3</v>
      </c>
      <c r="B39" s="43" t="s">
        <v>833</v>
      </c>
      <c r="C39" s="43">
        <v>3</v>
      </c>
      <c r="D39" s="43" t="s">
        <v>370</v>
      </c>
      <c r="E39" s="43" t="s">
        <v>493</v>
      </c>
      <c r="G39"/>
      <c r="H39"/>
      <c r="I39"/>
      <c r="J39"/>
      <c r="K39"/>
      <c r="L39"/>
      <c r="M39"/>
    </row>
    <row r="40" spans="1:13" ht="14" customHeight="1">
      <c r="A40" s="42">
        <v>3</v>
      </c>
      <c r="B40" s="43" t="s">
        <v>833</v>
      </c>
      <c r="C40" s="43">
        <v>4</v>
      </c>
      <c r="D40" s="43" t="s">
        <v>371</v>
      </c>
      <c r="E40" s="43" t="s">
        <v>187</v>
      </c>
      <c r="G40"/>
      <c r="H40"/>
      <c r="I40"/>
      <c r="J40"/>
      <c r="K40"/>
      <c r="L40"/>
      <c r="M40"/>
    </row>
    <row r="41" spans="1:13" ht="14" customHeight="1">
      <c r="A41" s="42">
        <v>3</v>
      </c>
      <c r="B41" s="43" t="s">
        <v>834</v>
      </c>
      <c r="C41" s="43">
        <v>1</v>
      </c>
      <c r="D41" s="43" t="s">
        <v>369</v>
      </c>
      <c r="E41" s="43" t="s">
        <v>29</v>
      </c>
      <c r="G41"/>
      <c r="H41"/>
      <c r="I41"/>
      <c r="J41"/>
      <c r="K41"/>
      <c r="L41"/>
      <c r="M41"/>
    </row>
    <row r="42" spans="1:13" ht="14" customHeight="1">
      <c r="A42" s="42">
        <v>3</v>
      </c>
      <c r="B42" s="43" t="s">
        <v>834</v>
      </c>
      <c r="C42" s="43">
        <v>2</v>
      </c>
      <c r="D42" s="43" t="s">
        <v>369</v>
      </c>
      <c r="E42" s="43" t="s">
        <v>7</v>
      </c>
      <c r="G42"/>
      <c r="H42"/>
      <c r="I42"/>
      <c r="J42"/>
      <c r="K42"/>
      <c r="L42"/>
      <c r="M42"/>
    </row>
    <row r="43" spans="1:13" ht="14" customHeight="1">
      <c r="A43" s="42">
        <v>3</v>
      </c>
      <c r="B43" s="43" t="s">
        <v>834</v>
      </c>
      <c r="C43" s="43">
        <v>3</v>
      </c>
      <c r="D43" s="43" t="s">
        <v>370</v>
      </c>
      <c r="E43" s="43" t="s">
        <v>122</v>
      </c>
      <c r="G43"/>
      <c r="H43"/>
      <c r="I43"/>
      <c r="J43"/>
      <c r="K43"/>
      <c r="L43"/>
      <c r="M43"/>
    </row>
    <row r="44" spans="1:13" ht="14" customHeight="1">
      <c r="A44" s="42">
        <v>3</v>
      </c>
      <c r="B44" s="43" t="s">
        <v>834</v>
      </c>
      <c r="C44" s="43">
        <v>4</v>
      </c>
      <c r="D44" s="43" t="s">
        <v>370</v>
      </c>
      <c r="E44" s="43" t="s">
        <v>99</v>
      </c>
      <c r="G44"/>
      <c r="H44"/>
      <c r="I44"/>
      <c r="J44"/>
      <c r="K44"/>
      <c r="L44"/>
      <c r="M44"/>
    </row>
    <row r="45" spans="1:13" ht="14" customHeight="1">
      <c r="A45" s="42">
        <v>3</v>
      </c>
      <c r="B45" s="43" t="s">
        <v>834</v>
      </c>
      <c r="C45" s="43">
        <v>5</v>
      </c>
      <c r="D45" s="43" t="s">
        <v>370</v>
      </c>
      <c r="E45" s="43" t="s">
        <v>492</v>
      </c>
      <c r="G45"/>
      <c r="H45"/>
      <c r="I45"/>
      <c r="J45"/>
      <c r="K45"/>
      <c r="L45"/>
      <c r="M45"/>
    </row>
    <row r="46" spans="1:13" ht="14" customHeight="1">
      <c r="A46" s="42">
        <v>4</v>
      </c>
      <c r="B46" s="43" t="s">
        <v>832</v>
      </c>
      <c r="C46" s="43">
        <v>1</v>
      </c>
      <c r="D46" s="43" t="s">
        <v>369</v>
      </c>
      <c r="E46" s="43" t="s">
        <v>17</v>
      </c>
      <c r="G46"/>
      <c r="H46"/>
      <c r="I46"/>
      <c r="J46"/>
      <c r="K46"/>
      <c r="L46"/>
      <c r="M46"/>
    </row>
    <row r="47" spans="1:13" ht="14" customHeight="1">
      <c r="A47" s="42">
        <v>4</v>
      </c>
      <c r="B47" s="43" t="s">
        <v>832</v>
      </c>
      <c r="C47" s="43">
        <v>2</v>
      </c>
      <c r="D47" s="43" t="s">
        <v>370</v>
      </c>
      <c r="E47" s="43" t="s">
        <v>106</v>
      </c>
      <c r="G47"/>
      <c r="H47"/>
      <c r="I47"/>
      <c r="J47"/>
      <c r="K47"/>
      <c r="L47"/>
      <c r="M47"/>
    </row>
    <row r="48" spans="1:13" ht="14" customHeight="1">
      <c r="A48" s="42">
        <v>4</v>
      </c>
      <c r="B48" s="43" t="s">
        <v>832</v>
      </c>
      <c r="C48" s="43">
        <v>3</v>
      </c>
      <c r="D48" s="43" t="s">
        <v>370</v>
      </c>
      <c r="E48" s="43" t="s">
        <v>72</v>
      </c>
      <c r="G48"/>
      <c r="H48"/>
      <c r="I48"/>
      <c r="J48"/>
      <c r="K48"/>
      <c r="L48"/>
      <c r="M48"/>
    </row>
    <row r="49" spans="1:13" ht="14" customHeight="1">
      <c r="A49" s="42">
        <v>4</v>
      </c>
      <c r="B49" s="43" t="s">
        <v>832</v>
      </c>
      <c r="C49" s="43">
        <v>4</v>
      </c>
      <c r="D49" s="43" t="s">
        <v>370</v>
      </c>
      <c r="E49" s="43" t="s">
        <v>411</v>
      </c>
      <c r="G49"/>
      <c r="H49"/>
      <c r="I49"/>
      <c r="J49"/>
      <c r="K49"/>
      <c r="L49"/>
      <c r="M49"/>
    </row>
    <row r="50" spans="1:13" ht="14" customHeight="1">
      <c r="A50" s="42">
        <v>4</v>
      </c>
      <c r="B50" s="43" t="s">
        <v>832</v>
      </c>
      <c r="C50" s="43">
        <v>5</v>
      </c>
      <c r="D50" s="43" t="s">
        <v>370</v>
      </c>
      <c r="E50" s="43" t="s">
        <v>495</v>
      </c>
      <c r="G50"/>
      <c r="H50"/>
      <c r="I50"/>
      <c r="J50"/>
      <c r="K50"/>
      <c r="L50"/>
      <c r="M50"/>
    </row>
    <row r="51" spans="1:13" ht="14" customHeight="1">
      <c r="A51" s="42">
        <v>4</v>
      </c>
      <c r="B51" s="43" t="s">
        <v>833</v>
      </c>
      <c r="C51" s="43">
        <v>1</v>
      </c>
      <c r="D51" s="43" t="s">
        <v>369</v>
      </c>
      <c r="E51" s="43" t="s">
        <v>25</v>
      </c>
      <c r="G51"/>
      <c r="H51"/>
      <c r="I51"/>
      <c r="J51"/>
      <c r="K51"/>
      <c r="L51"/>
      <c r="M51"/>
    </row>
    <row r="52" spans="1:13" ht="14" customHeight="1">
      <c r="A52" s="42">
        <v>4</v>
      </c>
      <c r="B52" s="43" t="s">
        <v>833</v>
      </c>
      <c r="C52" s="43">
        <v>2</v>
      </c>
      <c r="D52" s="43" t="s">
        <v>369</v>
      </c>
      <c r="E52" s="43" t="s">
        <v>724</v>
      </c>
      <c r="G52"/>
      <c r="H52"/>
      <c r="I52"/>
      <c r="J52"/>
      <c r="K52"/>
      <c r="L52"/>
      <c r="M52"/>
    </row>
    <row r="53" spans="1:13" ht="14" customHeight="1">
      <c r="A53" s="42">
        <v>4</v>
      </c>
      <c r="B53" s="43" t="s">
        <v>833</v>
      </c>
      <c r="C53" s="43">
        <v>3</v>
      </c>
      <c r="D53" s="43" t="s">
        <v>371</v>
      </c>
      <c r="E53" s="43" t="s">
        <v>165</v>
      </c>
      <c r="G53"/>
      <c r="H53"/>
      <c r="I53"/>
      <c r="J53"/>
      <c r="K53"/>
      <c r="L53"/>
      <c r="M53"/>
    </row>
    <row r="54" spans="1:13" ht="14" customHeight="1">
      <c r="A54" s="42">
        <v>4</v>
      </c>
      <c r="B54" s="43" t="s">
        <v>833</v>
      </c>
      <c r="C54" s="43">
        <v>4</v>
      </c>
      <c r="D54" s="43" t="s">
        <v>371</v>
      </c>
      <c r="E54" s="43" t="s">
        <v>437</v>
      </c>
      <c r="G54"/>
      <c r="H54"/>
      <c r="I54"/>
      <c r="J54"/>
      <c r="K54"/>
      <c r="L54"/>
      <c r="M54"/>
    </row>
    <row r="55" spans="1:13" ht="14" customHeight="1">
      <c r="A55" s="42">
        <v>4</v>
      </c>
      <c r="B55" s="43" t="s">
        <v>834</v>
      </c>
      <c r="C55" s="43">
        <v>1</v>
      </c>
      <c r="D55" s="43" t="s">
        <v>369</v>
      </c>
      <c r="E55" s="43" t="s">
        <v>453</v>
      </c>
      <c r="G55"/>
      <c r="H55"/>
      <c r="I55"/>
      <c r="J55"/>
      <c r="K55"/>
      <c r="L55"/>
      <c r="M55"/>
    </row>
    <row r="56" spans="1:13" ht="14" customHeight="1">
      <c r="A56" s="42">
        <v>4</v>
      </c>
      <c r="B56" s="43" t="s">
        <v>834</v>
      </c>
      <c r="C56" s="43">
        <v>2</v>
      </c>
      <c r="D56" s="43" t="s">
        <v>370</v>
      </c>
      <c r="E56" s="43" t="s">
        <v>512</v>
      </c>
      <c r="G56"/>
      <c r="H56"/>
      <c r="I56"/>
      <c r="J56"/>
      <c r="K56"/>
      <c r="L56"/>
      <c r="M56"/>
    </row>
    <row r="57" spans="1:13" ht="14" customHeight="1">
      <c r="A57" s="42">
        <v>4</v>
      </c>
      <c r="B57" s="43" t="s">
        <v>834</v>
      </c>
      <c r="C57" s="43">
        <v>3</v>
      </c>
      <c r="D57" s="43" t="s">
        <v>371</v>
      </c>
      <c r="E57" s="43" t="s">
        <v>193</v>
      </c>
      <c r="G57"/>
      <c r="H57"/>
      <c r="I57"/>
      <c r="J57"/>
      <c r="K57"/>
      <c r="L57"/>
      <c r="M57"/>
    </row>
    <row r="58" spans="1:13" ht="14" customHeight="1">
      <c r="A58" s="42">
        <v>4</v>
      </c>
      <c r="B58" s="43" t="s">
        <v>834</v>
      </c>
      <c r="C58" s="43">
        <v>4</v>
      </c>
      <c r="D58" s="43" t="s">
        <v>371</v>
      </c>
      <c r="E58" s="43" t="s">
        <v>435</v>
      </c>
      <c r="G58"/>
      <c r="H58"/>
      <c r="I58"/>
      <c r="J58"/>
      <c r="K58"/>
      <c r="L58"/>
      <c r="M58"/>
    </row>
    <row r="59" spans="1:13" ht="14" customHeight="1">
      <c r="A59" s="42">
        <v>4</v>
      </c>
      <c r="B59" s="43" t="s">
        <v>834</v>
      </c>
      <c r="C59" s="43">
        <v>5</v>
      </c>
      <c r="D59" s="43" t="s">
        <v>371</v>
      </c>
      <c r="E59" s="43" t="s">
        <v>436</v>
      </c>
      <c r="G59"/>
      <c r="H59"/>
      <c r="I59"/>
      <c r="J59"/>
      <c r="K59"/>
      <c r="L59"/>
      <c r="M59"/>
    </row>
    <row r="60" spans="1:13" ht="14" customHeight="1">
      <c r="A60" s="42">
        <v>5</v>
      </c>
      <c r="B60" s="43" t="s">
        <v>832</v>
      </c>
      <c r="C60" s="43">
        <v>1</v>
      </c>
      <c r="D60" s="43" t="s">
        <v>369</v>
      </c>
      <c r="E60" s="43" t="s">
        <v>15</v>
      </c>
      <c r="G60"/>
      <c r="H60"/>
      <c r="I60"/>
      <c r="J60"/>
      <c r="K60"/>
      <c r="L60"/>
      <c r="M60"/>
    </row>
    <row r="61" spans="1:13" ht="14" customHeight="1">
      <c r="A61" s="42">
        <v>5</v>
      </c>
      <c r="B61" s="43" t="s">
        <v>832</v>
      </c>
      <c r="C61" s="43">
        <v>2</v>
      </c>
      <c r="D61" s="43" t="s">
        <v>369</v>
      </c>
      <c r="E61" s="43" t="s">
        <v>379</v>
      </c>
      <c r="G61"/>
      <c r="H61"/>
      <c r="I61"/>
      <c r="J61"/>
      <c r="K61"/>
      <c r="L61"/>
      <c r="M61"/>
    </row>
    <row r="62" spans="1:13" ht="14" customHeight="1">
      <c r="A62" s="42">
        <v>5</v>
      </c>
      <c r="B62" s="43" t="s">
        <v>832</v>
      </c>
      <c r="C62" s="43">
        <v>3</v>
      </c>
      <c r="D62" s="43" t="s">
        <v>371</v>
      </c>
      <c r="E62" s="43" t="s">
        <v>188</v>
      </c>
      <c r="G62"/>
      <c r="H62"/>
      <c r="I62"/>
      <c r="J62"/>
      <c r="K62"/>
      <c r="L62"/>
      <c r="M62"/>
    </row>
    <row r="63" spans="1:13" ht="14" customHeight="1">
      <c r="A63" s="42">
        <v>5</v>
      </c>
      <c r="B63" s="43" t="s">
        <v>832</v>
      </c>
      <c r="C63" s="43">
        <v>4</v>
      </c>
      <c r="D63" s="43" t="s">
        <v>371</v>
      </c>
      <c r="E63" s="43" t="s">
        <v>446</v>
      </c>
      <c r="G63"/>
      <c r="H63"/>
      <c r="I63"/>
      <c r="J63"/>
      <c r="K63"/>
      <c r="L63"/>
      <c r="M63"/>
    </row>
    <row r="64" spans="1:13" ht="14" customHeight="1">
      <c r="A64" s="42">
        <v>5</v>
      </c>
      <c r="B64" s="43" t="s">
        <v>833</v>
      </c>
      <c r="C64" s="43">
        <v>1</v>
      </c>
      <c r="D64" s="43" t="s">
        <v>369</v>
      </c>
      <c r="E64" s="43" t="s">
        <v>378</v>
      </c>
      <c r="G64"/>
      <c r="H64"/>
      <c r="I64"/>
      <c r="J64"/>
      <c r="K64"/>
      <c r="L64"/>
      <c r="M64"/>
    </row>
    <row r="65" spans="1:13" ht="14" customHeight="1">
      <c r="A65" s="42">
        <v>5</v>
      </c>
      <c r="B65" s="43" t="s">
        <v>833</v>
      </c>
      <c r="C65" s="43">
        <v>2</v>
      </c>
      <c r="D65" s="43" t="s">
        <v>369</v>
      </c>
      <c r="E65" s="43" t="s">
        <v>464</v>
      </c>
      <c r="G65"/>
      <c r="H65"/>
      <c r="I65"/>
      <c r="J65"/>
      <c r="K65"/>
      <c r="L65"/>
      <c r="M65"/>
    </row>
    <row r="66" spans="1:13" ht="14" customHeight="1">
      <c r="A66" s="42">
        <v>5</v>
      </c>
      <c r="B66" s="43" t="s">
        <v>833</v>
      </c>
      <c r="C66" s="43">
        <v>3</v>
      </c>
      <c r="D66" s="43" t="s">
        <v>370</v>
      </c>
      <c r="E66" s="43" t="s">
        <v>819</v>
      </c>
      <c r="G66"/>
      <c r="H66"/>
      <c r="I66"/>
      <c r="J66"/>
      <c r="K66"/>
      <c r="L66"/>
      <c r="M66"/>
    </row>
    <row r="67" spans="1:13" ht="14" customHeight="1">
      <c r="A67" s="42">
        <v>5</v>
      </c>
      <c r="B67" s="43" t="s">
        <v>833</v>
      </c>
      <c r="C67" s="43">
        <v>4</v>
      </c>
      <c r="D67" s="43" t="s">
        <v>371</v>
      </c>
      <c r="E67" s="43" t="s">
        <v>445</v>
      </c>
      <c r="G67"/>
      <c r="H67"/>
      <c r="I67"/>
      <c r="J67"/>
      <c r="K67"/>
      <c r="L67"/>
      <c r="M67"/>
    </row>
    <row r="68" spans="1:13" ht="14" customHeight="1">
      <c r="A68" s="42">
        <v>5</v>
      </c>
      <c r="B68" s="43" t="s">
        <v>833</v>
      </c>
      <c r="C68" s="43">
        <v>5</v>
      </c>
      <c r="D68" s="43" t="s">
        <v>371</v>
      </c>
      <c r="E68" s="43" t="s">
        <v>447</v>
      </c>
      <c r="G68"/>
      <c r="H68"/>
      <c r="I68"/>
      <c r="J68"/>
      <c r="K68"/>
      <c r="L68"/>
      <c r="M68"/>
    </row>
    <row r="69" spans="1:13" ht="14" customHeight="1">
      <c r="A69" s="42">
        <v>5</v>
      </c>
      <c r="B69" s="43" t="s">
        <v>834</v>
      </c>
      <c r="C69" s="43">
        <v>1</v>
      </c>
      <c r="D69" s="43" t="s">
        <v>370</v>
      </c>
      <c r="E69" s="43" t="s">
        <v>113</v>
      </c>
      <c r="G69"/>
      <c r="H69"/>
      <c r="I69"/>
      <c r="J69"/>
      <c r="K69"/>
      <c r="L69"/>
      <c r="M69"/>
    </row>
    <row r="70" spans="1:13" ht="14" customHeight="1">
      <c r="A70" s="42">
        <v>5</v>
      </c>
      <c r="B70" s="43" t="s">
        <v>834</v>
      </c>
      <c r="C70" s="43">
        <v>2</v>
      </c>
      <c r="D70" s="43" t="s">
        <v>370</v>
      </c>
      <c r="E70" s="43" t="s">
        <v>374</v>
      </c>
      <c r="G70"/>
      <c r="H70"/>
      <c r="I70"/>
      <c r="J70"/>
      <c r="K70"/>
      <c r="L70"/>
      <c r="M70"/>
    </row>
    <row r="71" spans="1:13" ht="14" customHeight="1">
      <c r="A71" s="42">
        <v>5</v>
      </c>
      <c r="B71" s="43" t="s">
        <v>834</v>
      </c>
      <c r="C71" s="43">
        <v>3</v>
      </c>
      <c r="D71" s="43" t="s">
        <v>370</v>
      </c>
      <c r="E71" s="43" t="s">
        <v>413</v>
      </c>
      <c r="G71"/>
      <c r="H71"/>
      <c r="I71"/>
      <c r="J71"/>
      <c r="K71"/>
      <c r="L71"/>
      <c r="M71"/>
    </row>
    <row r="72" spans="1:13" ht="14" customHeight="1">
      <c r="A72" s="42">
        <v>5</v>
      </c>
      <c r="B72" s="43" t="s">
        <v>834</v>
      </c>
      <c r="C72" s="43">
        <v>4</v>
      </c>
      <c r="D72" s="43" t="s">
        <v>370</v>
      </c>
      <c r="E72" s="43" t="s">
        <v>516</v>
      </c>
      <c r="G72"/>
      <c r="H72"/>
      <c r="I72"/>
      <c r="J72"/>
      <c r="K72"/>
      <c r="L72"/>
      <c r="M72"/>
    </row>
    <row r="73" spans="1:13" ht="14" customHeight="1">
      <c r="A73" s="42">
        <v>5</v>
      </c>
      <c r="B73" s="43" t="s">
        <v>834</v>
      </c>
      <c r="C73" s="43">
        <v>5</v>
      </c>
      <c r="D73" s="43" t="s">
        <v>371</v>
      </c>
      <c r="E73" s="43" t="s">
        <v>448</v>
      </c>
      <c r="G73"/>
      <c r="H73"/>
      <c r="I73"/>
      <c r="J73"/>
      <c r="K73"/>
      <c r="L73"/>
      <c r="M73"/>
    </row>
    <row r="74" spans="1:13" ht="14" customHeight="1">
      <c r="A74" s="42">
        <v>6</v>
      </c>
      <c r="B74" s="43" t="s">
        <v>832</v>
      </c>
      <c r="C74" s="43">
        <v>1</v>
      </c>
      <c r="D74" s="43" t="s">
        <v>369</v>
      </c>
      <c r="E74" s="43" t="s">
        <v>20</v>
      </c>
      <c r="G74"/>
      <c r="H74"/>
      <c r="I74"/>
      <c r="J74"/>
      <c r="K74"/>
      <c r="L74"/>
      <c r="M74"/>
    </row>
    <row r="75" spans="1:13" ht="14" customHeight="1">
      <c r="A75" s="42">
        <v>6</v>
      </c>
      <c r="B75" s="43" t="s">
        <v>832</v>
      </c>
      <c r="C75" s="43">
        <v>2</v>
      </c>
      <c r="D75" s="43" t="s">
        <v>369</v>
      </c>
      <c r="E75" s="43" t="s">
        <v>389</v>
      </c>
      <c r="G75"/>
      <c r="H75"/>
      <c r="I75"/>
      <c r="J75"/>
      <c r="K75"/>
      <c r="L75"/>
      <c r="M75"/>
    </row>
    <row r="76" spans="1:13" ht="14" customHeight="1">
      <c r="A76" s="42">
        <v>6</v>
      </c>
      <c r="B76" s="43" t="s">
        <v>832</v>
      </c>
      <c r="C76" s="43">
        <v>3</v>
      </c>
      <c r="D76" s="43" t="s">
        <v>370</v>
      </c>
      <c r="E76" s="43" t="s">
        <v>380</v>
      </c>
      <c r="G76"/>
      <c r="H76"/>
      <c r="I76"/>
      <c r="J76"/>
      <c r="K76"/>
      <c r="L76"/>
      <c r="M76"/>
    </row>
    <row r="77" spans="1:13" ht="14" customHeight="1">
      <c r="A77" s="42">
        <v>6</v>
      </c>
      <c r="B77" s="43" t="s">
        <v>832</v>
      </c>
      <c r="C77" s="43">
        <v>4</v>
      </c>
      <c r="D77" s="43" t="s">
        <v>370</v>
      </c>
      <c r="E77" s="43" t="s">
        <v>418</v>
      </c>
      <c r="G77"/>
      <c r="H77"/>
      <c r="I77"/>
      <c r="J77"/>
      <c r="K77"/>
      <c r="L77"/>
      <c r="M77"/>
    </row>
    <row r="78" spans="1:13" ht="14" customHeight="1">
      <c r="A78" s="42">
        <v>6</v>
      </c>
      <c r="B78" s="43" t="s">
        <v>833</v>
      </c>
      <c r="C78" s="43">
        <v>1</v>
      </c>
      <c r="D78" s="43" t="s">
        <v>370</v>
      </c>
      <c r="E78" s="43" t="s">
        <v>97</v>
      </c>
      <c r="G78"/>
      <c r="H78"/>
      <c r="I78"/>
      <c r="J78"/>
      <c r="K78"/>
      <c r="L78"/>
      <c r="M78"/>
    </row>
    <row r="79" spans="1:13" ht="14" customHeight="1">
      <c r="A79" s="42">
        <v>6</v>
      </c>
      <c r="B79" s="43" t="s">
        <v>833</v>
      </c>
      <c r="C79" s="43">
        <v>2</v>
      </c>
      <c r="D79" s="43" t="s">
        <v>370</v>
      </c>
      <c r="E79" s="43" t="s">
        <v>381</v>
      </c>
      <c r="G79"/>
      <c r="H79"/>
      <c r="I79"/>
      <c r="J79"/>
      <c r="K79"/>
      <c r="L79"/>
      <c r="M79"/>
    </row>
    <row r="80" spans="1:13" ht="14" customHeight="1">
      <c r="A80" s="42">
        <v>6</v>
      </c>
      <c r="B80" s="43" t="s">
        <v>833</v>
      </c>
      <c r="C80" s="43">
        <v>3</v>
      </c>
      <c r="D80" s="43" t="s">
        <v>371</v>
      </c>
      <c r="E80" s="43" t="s">
        <v>457</v>
      </c>
      <c r="G80"/>
      <c r="H80"/>
      <c r="I80"/>
      <c r="J80"/>
      <c r="K80"/>
      <c r="L80"/>
      <c r="M80"/>
    </row>
    <row r="81" spans="1:13" ht="14" customHeight="1">
      <c r="A81" s="42">
        <v>6</v>
      </c>
      <c r="B81" s="43" t="s">
        <v>833</v>
      </c>
      <c r="C81" s="43">
        <v>4</v>
      </c>
      <c r="D81" s="43" t="s">
        <v>371</v>
      </c>
      <c r="E81" s="43" t="s">
        <v>459</v>
      </c>
      <c r="G81"/>
      <c r="H81"/>
      <c r="I81"/>
      <c r="J81"/>
      <c r="K81"/>
      <c r="L81"/>
      <c r="M81"/>
    </row>
    <row r="82" spans="1:13" ht="14" customHeight="1">
      <c r="A82" s="42">
        <v>6</v>
      </c>
      <c r="B82" s="43" t="s">
        <v>833</v>
      </c>
      <c r="C82" s="43">
        <v>5</v>
      </c>
      <c r="D82" s="43" t="s">
        <v>371</v>
      </c>
      <c r="E82" s="43" t="s">
        <v>209</v>
      </c>
      <c r="G82"/>
      <c r="H82"/>
      <c r="I82"/>
      <c r="J82"/>
      <c r="K82"/>
      <c r="L82"/>
      <c r="M82"/>
    </row>
    <row r="83" spans="1:13" ht="14" customHeight="1">
      <c r="A83" s="42">
        <v>6</v>
      </c>
      <c r="B83" s="43" t="s">
        <v>834</v>
      </c>
      <c r="C83" s="43">
        <v>1</v>
      </c>
      <c r="D83" s="43" t="s">
        <v>369</v>
      </c>
      <c r="E83" s="43" t="s">
        <v>388</v>
      </c>
      <c r="G83"/>
      <c r="H83"/>
      <c r="I83"/>
      <c r="J83"/>
      <c r="K83"/>
      <c r="L83"/>
      <c r="M83"/>
    </row>
    <row r="84" spans="1:13" ht="14" customHeight="1">
      <c r="A84" s="42">
        <v>6</v>
      </c>
      <c r="B84" s="43" t="s">
        <v>834</v>
      </c>
      <c r="C84" s="43">
        <v>2</v>
      </c>
      <c r="D84" s="43" t="s">
        <v>369</v>
      </c>
      <c r="E84" s="43" t="s">
        <v>390</v>
      </c>
      <c r="G84"/>
      <c r="H84"/>
      <c r="I84"/>
      <c r="J84"/>
      <c r="K84"/>
      <c r="L84"/>
      <c r="M84"/>
    </row>
    <row r="85" spans="1:13" ht="14" customHeight="1">
      <c r="A85" s="42">
        <v>6</v>
      </c>
      <c r="B85" s="43" t="s">
        <v>834</v>
      </c>
      <c r="C85" s="43">
        <v>3</v>
      </c>
      <c r="D85" s="43" t="s">
        <v>370</v>
      </c>
      <c r="E85" s="43" t="s">
        <v>135</v>
      </c>
      <c r="G85"/>
      <c r="H85"/>
      <c r="I85"/>
      <c r="J85"/>
      <c r="K85"/>
      <c r="L85"/>
      <c r="M85"/>
    </row>
    <row r="86" spans="1:13" ht="14" customHeight="1">
      <c r="A86" s="42">
        <v>6</v>
      </c>
      <c r="B86" s="43" t="s">
        <v>834</v>
      </c>
      <c r="C86" s="43">
        <v>4</v>
      </c>
      <c r="D86" s="43" t="s">
        <v>371</v>
      </c>
      <c r="E86" s="43" t="s">
        <v>175</v>
      </c>
      <c r="G86"/>
      <c r="H86"/>
      <c r="I86"/>
      <c r="J86"/>
      <c r="K86"/>
      <c r="L86"/>
      <c r="M86"/>
    </row>
    <row r="87" spans="1:13" ht="14" customHeight="1">
      <c r="A87" s="42">
        <v>6</v>
      </c>
      <c r="B87" s="43" t="s">
        <v>834</v>
      </c>
      <c r="C87" s="43">
        <v>5</v>
      </c>
      <c r="D87" s="43" t="s">
        <v>371</v>
      </c>
      <c r="E87" s="43" t="s">
        <v>458</v>
      </c>
      <c r="G87"/>
      <c r="H87"/>
      <c r="I87"/>
      <c r="J87"/>
      <c r="K87"/>
      <c r="L87"/>
      <c r="M87"/>
    </row>
    <row r="88" spans="1:13" ht="14" customHeight="1">
      <c r="A88" s="42">
        <v>7</v>
      </c>
      <c r="B88" s="43" t="s">
        <v>832</v>
      </c>
      <c r="C88" s="43">
        <v>1</v>
      </c>
      <c r="D88" s="43" t="s">
        <v>370</v>
      </c>
      <c r="E88" s="43" t="s">
        <v>93</v>
      </c>
      <c r="G88"/>
      <c r="H88"/>
      <c r="I88"/>
      <c r="J88"/>
      <c r="K88"/>
      <c r="L88"/>
      <c r="M88"/>
    </row>
    <row r="89" spans="1:13" ht="14" customHeight="1">
      <c r="A89" s="42">
        <v>7</v>
      </c>
      <c r="B89" s="43" t="s">
        <v>832</v>
      </c>
      <c r="C89" s="43">
        <v>2</v>
      </c>
      <c r="D89" s="43" t="s">
        <v>370</v>
      </c>
      <c r="E89" s="43" t="s">
        <v>136</v>
      </c>
      <c r="G89"/>
      <c r="H89"/>
      <c r="I89"/>
      <c r="J89"/>
      <c r="K89"/>
      <c r="L89"/>
      <c r="M89"/>
    </row>
    <row r="90" spans="1:13" ht="14" customHeight="1">
      <c r="A90" s="42">
        <v>7</v>
      </c>
      <c r="B90" s="43" t="s">
        <v>832</v>
      </c>
      <c r="C90" s="43">
        <v>3</v>
      </c>
      <c r="D90" s="43" t="s">
        <v>371</v>
      </c>
      <c r="E90" s="43" t="s">
        <v>169</v>
      </c>
      <c r="G90"/>
      <c r="H90"/>
      <c r="I90"/>
      <c r="J90"/>
      <c r="K90"/>
      <c r="L90"/>
      <c r="M90"/>
    </row>
    <row r="91" spans="1:13" ht="14" customHeight="1">
      <c r="A91" s="42">
        <v>7</v>
      </c>
      <c r="B91" s="43" t="s">
        <v>832</v>
      </c>
      <c r="C91" s="43">
        <v>4</v>
      </c>
      <c r="D91" s="43" t="s">
        <v>371</v>
      </c>
      <c r="E91" s="43" t="s">
        <v>375</v>
      </c>
      <c r="G91"/>
      <c r="H91"/>
      <c r="I91"/>
      <c r="J91"/>
      <c r="K91"/>
      <c r="L91"/>
      <c r="M91"/>
    </row>
    <row r="92" spans="1:13" ht="14" customHeight="1">
      <c r="A92" s="42">
        <v>7</v>
      </c>
      <c r="B92" s="43" t="s">
        <v>832</v>
      </c>
      <c r="C92" s="43">
        <v>5</v>
      </c>
      <c r="D92" s="43" t="s">
        <v>371</v>
      </c>
      <c r="E92" s="43" t="s">
        <v>210</v>
      </c>
      <c r="G92"/>
      <c r="H92"/>
      <c r="I92"/>
      <c r="J92"/>
      <c r="K92"/>
      <c r="L92"/>
      <c r="M92"/>
    </row>
    <row r="93" spans="1:13" ht="14" customHeight="1">
      <c r="A93" s="42">
        <v>7</v>
      </c>
      <c r="B93" s="43" t="s">
        <v>833</v>
      </c>
      <c r="C93" s="43">
        <v>1</v>
      </c>
      <c r="D93" s="43" t="s">
        <v>369</v>
      </c>
      <c r="E93" s="43" t="s">
        <v>18</v>
      </c>
      <c r="G93"/>
      <c r="H93"/>
      <c r="I93"/>
      <c r="J93"/>
      <c r="K93"/>
      <c r="L93"/>
      <c r="M93"/>
    </row>
    <row r="94" spans="1:13" ht="14" customHeight="1">
      <c r="A94" s="42">
        <v>7</v>
      </c>
      <c r="B94" s="43" t="s">
        <v>833</v>
      </c>
      <c r="C94" s="43">
        <v>2</v>
      </c>
      <c r="D94" s="43" t="s">
        <v>369</v>
      </c>
      <c r="E94" s="43" t="s">
        <v>398</v>
      </c>
      <c r="G94"/>
      <c r="H94"/>
      <c r="I94"/>
      <c r="J94"/>
      <c r="K94"/>
      <c r="L94"/>
      <c r="M94"/>
    </row>
    <row r="95" spans="1:13" ht="14" customHeight="1">
      <c r="A95" s="42">
        <v>7</v>
      </c>
      <c r="B95" s="43" t="s">
        <v>833</v>
      </c>
      <c r="C95" s="43">
        <v>3</v>
      </c>
      <c r="D95" s="43" t="s">
        <v>369</v>
      </c>
      <c r="E95" s="43" t="s">
        <v>399</v>
      </c>
      <c r="G95"/>
      <c r="H95"/>
      <c r="I95"/>
      <c r="J95"/>
      <c r="K95"/>
      <c r="L95"/>
      <c r="M95"/>
    </row>
    <row r="96" spans="1:13" ht="14" customHeight="1">
      <c r="A96" s="42">
        <v>7</v>
      </c>
      <c r="B96" s="43" t="s">
        <v>833</v>
      </c>
      <c r="C96" s="43">
        <v>4</v>
      </c>
      <c r="D96" s="43" t="s">
        <v>369</v>
      </c>
      <c r="E96" s="43" t="s">
        <v>41</v>
      </c>
      <c r="G96"/>
      <c r="H96"/>
      <c r="I96"/>
      <c r="J96"/>
      <c r="K96"/>
      <c r="L96"/>
      <c r="M96"/>
    </row>
    <row r="97" spans="1:13" ht="14" customHeight="1">
      <c r="A97" s="42">
        <v>7</v>
      </c>
      <c r="B97" s="43" t="s">
        <v>833</v>
      </c>
      <c r="C97" s="43">
        <v>5</v>
      </c>
      <c r="D97" s="43" t="s">
        <v>370</v>
      </c>
      <c r="E97" s="43" t="s">
        <v>127</v>
      </c>
      <c r="G97"/>
      <c r="H97"/>
      <c r="I97"/>
      <c r="J97"/>
      <c r="K97"/>
      <c r="L97"/>
      <c r="M97"/>
    </row>
    <row r="98" spans="1:13" ht="14" customHeight="1">
      <c r="A98" s="42">
        <v>7</v>
      </c>
      <c r="B98" s="43" t="s">
        <v>834</v>
      </c>
      <c r="C98" s="43">
        <v>1</v>
      </c>
      <c r="D98" s="43" t="s">
        <v>370</v>
      </c>
      <c r="E98" s="43" t="s">
        <v>391</v>
      </c>
      <c r="G98"/>
      <c r="H98"/>
      <c r="I98"/>
      <c r="J98"/>
      <c r="K98"/>
      <c r="L98"/>
      <c r="M98"/>
    </row>
    <row r="99" spans="1:13" ht="14" customHeight="1">
      <c r="A99" s="42">
        <v>7</v>
      </c>
      <c r="B99" s="43" t="s">
        <v>834</v>
      </c>
      <c r="C99" s="43">
        <v>2</v>
      </c>
      <c r="D99" s="43" t="s">
        <v>370</v>
      </c>
      <c r="E99" s="43" t="s">
        <v>392</v>
      </c>
      <c r="G99"/>
      <c r="H99"/>
      <c r="I99"/>
      <c r="J99"/>
      <c r="K99"/>
      <c r="L99"/>
      <c r="M99"/>
    </row>
    <row r="100" spans="1:13" ht="14" customHeight="1">
      <c r="A100" s="42">
        <v>7</v>
      </c>
      <c r="B100" s="43" t="s">
        <v>834</v>
      </c>
      <c r="C100" s="43">
        <v>3</v>
      </c>
      <c r="D100" s="43" t="s">
        <v>371</v>
      </c>
      <c r="E100" s="43" t="s">
        <v>466</v>
      </c>
      <c r="G100"/>
      <c r="H100"/>
      <c r="I100"/>
      <c r="J100"/>
      <c r="K100"/>
      <c r="L100"/>
      <c r="M100"/>
    </row>
    <row r="101" spans="1:13" ht="14" customHeight="1">
      <c r="A101" s="42">
        <v>7</v>
      </c>
      <c r="B101" s="43" t="s">
        <v>834</v>
      </c>
      <c r="C101" s="43">
        <v>4</v>
      </c>
      <c r="D101" s="43" t="s">
        <v>371</v>
      </c>
      <c r="E101" s="43" t="s">
        <v>201</v>
      </c>
      <c r="G101"/>
      <c r="H101"/>
      <c r="I101"/>
      <c r="J101"/>
      <c r="K101"/>
      <c r="L101"/>
      <c r="M101"/>
    </row>
    <row r="102" spans="1:13" ht="14" customHeight="1">
      <c r="A102" s="42">
        <v>8</v>
      </c>
      <c r="B102" s="43" t="s">
        <v>832</v>
      </c>
      <c r="C102" s="43">
        <v>1</v>
      </c>
      <c r="D102" s="43" t="s">
        <v>369</v>
      </c>
      <c r="E102" s="43" t="s">
        <v>408</v>
      </c>
      <c r="G102"/>
      <c r="H102"/>
      <c r="I102"/>
      <c r="J102"/>
      <c r="K102"/>
      <c r="L102"/>
      <c r="M102"/>
    </row>
    <row r="103" spans="1:13" ht="14" customHeight="1">
      <c r="A103" s="42">
        <v>8</v>
      </c>
      <c r="B103" s="43" t="s">
        <v>832</v>
      </c>
      <c r="C103" s="43">
        <v>2</v>
      </c>
      <c r="D103" s="43" t="s">
        <v>369</v>
      </c>
      <c r="E103" s="43" t="s">
        <v>37</v>
      </c>
      <c r="G103"/>
      <c r="H103"/>
      <c r="I103"/>
      <c r="J103"/>
      <c r="K103"/>
      <c r="L103"/>
      <c r="M103"/>
    </row>
    <row r="104" spans="1:13" ht="14" customHeight="1">
      <c r="A104" s="42">
        <v>8</v>
      </c>
      <c r="B104" s="43" t="s">
        <v>832</v>
      </c>
      <c r="C104" s="43">
        <v>3</v>
      </c>
      <c r="D104" s="43" t="s">
        <v>369</v>
      </c>
      <c r="E104" s="43" t="s">
        <v>30</v>
      </c>
      <c r="G104"/>
      <c r="H104"/>
      <c r="I104"/>
      <c r="J104"/>
      <c r="K104"/>
      <c r="L104"/>
      <c r="M104"/>
    </row>
    <row r="105" spans="1:13" ht="14" customHeight="1">
      <c r="A105" s="42">
        <v>8</v>
      </c>
      <c r="B105" s="43" t="s">
        <v>832</v>
      </c>
      <c r="C105" s="43">
        <v>4</v>
      </c>
      <c r="D105" s="43" t="s">
        <v>370</v>
      </c>
      <c r="E105" s="43" t="s">
        <v>128</v>
      </c>
      <c r="G105"/>
      <c r="H105"/>
      <c r="I105"/>
      <c r="J105"/>
      <c r="K105"/>
      <c r="L105"/>
      <c r="M105"/>
    </row>
    <row r="106" spans="1:13" ht="14" customHeight="1">
      <c r="A106" s="42">
        <v>8</v>
      </c>
      <c r="B106" s="43" t="s">
        <v>832</v>
      </c>
      <c r="C106" s="43">
        <v>5</v>
      </c>
      <c r="D106" s="43" t="s">
        <v>371</v>
      </c>
      <c r="E106" s="43" t="s">
        <v>202</v>
      </c>
      <c r="G106"/>
      <c r="H106"/>
      <c r="I106"/>
      <c r="J106"/>
      <c r="K106"/>
      <c r="L106"/>
      <c r="M106"/>
    </row>
    <row r="107" spans="1:13" ht="14" customHeight="1">
      <c r="A107" s="42">
        <v>8</v>
      </c>
      <c r="B107" s="43" t="s">
        <v>833</v>
      </c>
      <c r="C107" s="43">
        <v>1</v>
      </c>
      <c r="D107" s="43" t="s">
        <v>370</v>
      </c>
      <c r="E107" s="43" t="s">
        <v>64</v>
      </c>
      <c r="G107"/>
      <c r="H107"/>
      <c r="I107"/>
      <c r="J107"/>
      <c r="K107"/>
      <c r="L107"/>
      <c r="M107"/>
    </row>
    <row r="108" spans="1:13" ht="14" customHeight="1">
      <c r="A108" s="42">
        <v>8</v>
      </c>
      <c r="B108" s="43" t="s">
        <v>833</v>
      </c>
      <c r="C108" s="43">
        <v>2</v>
      </c>
      <c r="D108" s="43" t="s">
        <v>370</v>
      </c>
      <c r="E108" s="43" t="s">
        <v>400</v>
      </c>
      <c r="G108"/>
      <c r="H108"/>
      <c r="I108"/>
      <c r="J108"/>
      <c r="K108"/>
      <c r="L108"/>
      <c r="M108"/>
    </row>
    <row r="109" spans="1:13" ht="14" customHeight="1">
      <c r="A109" s="42">
        <v>8</v>
      </c>
      <c r="B109" s="43" t="s">
        <v>833</v>
      </c>
      <c r="C109" s="43">
        <v>3</v>
      </c>
      <c r="D109" s="43" t="s">
        <v>370</v>
      </c>
      <c r="E109" s="43" t="s">
        <v>137</v>
      </c>
      <c r="G109"/>
      <c r="H109"/>
      <c r="I109"/>
      <c r="J109"/>
      <c r="K109"/>
      <c r="L109"/>
      <c r="M109"/>
    </row>
    <row r="110" spans="1:13" ht="14" customHeight="1">
      <c r="A110" s="42">
        <v>8</v>
      </c>
      <c r="B110" s="43" t="s">
        <v>833</v>
      </c>
      <c r="C110" s="43">
        <v>4</v>
      </c>
      <c r="D110" s="43" t="s">
        <v>371</v>
      </c>
      <c r="E110" s="43" t="s">
        <v>161</v>
      </c>
      <c r="G110"/>
      <c r="H110"/>
      <c r="I110"/>
      <c r="J110"/>
      <c r="K110"/>
      <c r="L110"/>
      <c r="M110"/>
    </row>
    <row r="111" spans="1:13" ht="14" customHeight="1">
      <c r="A111" s="42">
        <v>8</v>
      </c>
      <c r="B111" s="43" t="s">
        <v>833</v>
      </c>
      <c r="C111" s="43">
        <v>5</v>
      </c>
      <c r="D111" s="43" t="s">
        <v>371</v>
      </c>
      <c r="E111" s="43" t="s">
        <v>382</v>
      </c>
      <c r="G111"/>
      <c r="H111"/>
      <c r="I111"/>
      <c r="J111"/>
      <c r="K111"/>
      <c r="L111"/>
      <c r="M111"/>
    </row>
    <row r="112" spans="1:13" ht="14" customHeight="1">
      <c r="A112" s="42">
        <v>8</v>
      </c>
      <c r="B112" s="43" t="s">
        <v>834</v>
      </c>
      <c r="C112" s="43">
        <v>1</v>
      </c>
      <c r="D112" s="43" t="s">
        <v>369</v>
      </c>
      <c r="E112" s="43" t="s">
        <v>8</v>
      </c>
      <c r="G112"/>
      <c r="H112"/>
      <c r="I112"/>
      <c r="J112"/>
      <c r="K112"/>
      <c r="L112"/>
      <c r="M112"/>
    </row>
    <row r="113" spans="1:13" ht="14" customHeight="1">
      <c r="A113" s="42">
        <v>8</v>
      </c>
      <c r="B113" s="43" t="s">
        <v>834</v>
      </c>
      <c r="C113" s="43">
        <v>2</v>
      </c>
      <c r="D113" s="43" t="s">
        <v>370</v>
      </c>
      <c r="E113" s="43" t="s">
        <v>119</v>
      </c>
      <c r="G113"/>
      <c r="H113"/>
      <c r="I113"/>
      <c r="J113"/>
      <c r="K113"/>
      <c r="L113"/>
      <c r="M113"/>
    </row>
    <row r="114" spans="1:13" ht="14" customHeight="1">
      <c r="A114" s="42">
        <v>8</v>
      </c>
      <c r="B114" s="43" t="s">
        <v>834</v>
      </c>
      <c r="C114" s="43">
        <v>3</v>
      </c>
      <c r="D114" s="43" t="s">
        <v>371</v>
      </c>
      <c r="E114" s="43" t="s">
        <v>211</v>
      </c>
      <c r="G114"/>
      <c r="H114"/>
      <c r="I114"/>
      <c r="J114"/>
      <c r="K114"/>
      <c r="L114"/>
      <c r="M114"/>
    </row>
    <row r="115" spans="1:13" ht="14" customHeight="1">
      <c r="A115" s="42">
        <v>8</v>
      </c>
      <c r="B115" s="43" t="s">
        <v>834</v>
      </c>
      <c r="C115" s="43">
        <v>4</v>
      </c>
      <c r="D115" s="43" t="s">
        <v>371</v>
      </c>
      <c r="E115" s="43" t="s">
        <v>194</v>
      </c>
      <c r="G115"/>
      <c r="H115"/>
      <c r="I115"/>
      <c r="J115"/>
      <c r="K115"/>
      <c r="L115"/>
      <c r="M115"/>
    </row>
    <row r="116" spans="1:13" ht="14" customHeight="1">
      <c r="A116" s="42">
        <v>9</v>
      </c>
      <c r="B116" s="43" t="s">
        <v>832</v>
      </c>
      <c r="C116" s="43">
        <v>1</v>
      </c>
      <c r="D116" s="43" t="s">
        <v>369</v>
      </c>
      <c r="E116" s="43" t="s">
        <v>34</v>
      </c>
      <c r="G116"/>
      <c r="H116"/>
      <c r="I116"/>
      <c r="J116"/>
      <c r="K116"/>
      <c r="L116"/>
      <c r="M116"/>
    </row>
    <row r="117" spans="1:13" ht="14" customHeight="1">
      <c r="A117" s="42">
        <v>9</v>
      </c>
      <c r="B117" s="43" t="s">
        <v>832</v>
      </c>
      <c r="C117" s="43">
        <v>2</v>
      </c>
      <c r="D117" s="43" t="s">
        <v>370</v>
      </c>
      <c r="E117" s="43" t="s">
        <v>56</v>
      </c>
      <c r="G117"/>
      <c r="H117"/>
      <c r="I117"/>
      <c r="J117"/>
      <c r="K117"/>
      <c r="L117"/>
      <c r="M117"/>
    </row>
    <row r="118" spans="1:13" ht="14" customHeight="1">
      <c r="A118" s="42">
        <v>9</v>
      </c>
      <c r="B118" s="43" t="s">
        <v>832</v>
      </c>
      <c r="C118" s="43">
        <v>3</v>
      </c>
      <c r="D118" s="43" t="s">
        <v>370</v>
      </c>
      <c r="E118" s="43" t="s">
        <v>120</v>
      </c>
      <c r="G118"/>
      <c r="H118"/>
      <c r="I118"/>
      <c r="J118"/>
      <c r="K118"/>
      <c r="L118"/>
      <c r="M118"/>
    </row>
    <row r="119" spans="1:13" ht="14" customHeight="1">
      <c r="A119" s="42">
        <v>9</v>
      </c>
      <c r="B119" s="43" t="s">
        <v>832</v>
      </c>
      <c r="C119" s="43">
        <v>4</v>
      </c>
      <c r="D119" s="43" t="s">
        <v>370</v>
      </c>
      <c r="E119" s="43" t="s">
        <v>109</v>
      </c>
      <c r="G119"/>
      <c r="H119"/>
      <c r="I119"/>
      <c r="J119"/>
      <c r="K119"/>
      <c r="L119"/>
      <c r="M119"/>
    </row>
    <row r="120" spans="1:13" ht="14" customHeight="1">
      <c r="A120" s="42">
        <v>9</v>
      </c>
      <c r="B120" s="43" t="s">
        <v>833</v>
      </c>
      <c r="C120" s="43">
        <v>1</v>
      </c>
      <c r="D120" s="43" t="s">
        <v>369</v>
      </c>
      <c r="E120" s="43" t="s">
        <v>11</v>
      </c>
      <c r="G120"/>
      <c r="H120"/>
      <c r="I120"/>
      <c r="J120"/>
      <c r="K120"/>
      <c r="L120"/>
      <c r="M120"/>
    </row>
    <row r="121" spans="1:13" ht="14" customHeight="1">
      <c r="A121" s="42">
        <v>9</v>
      </c>
      <c r="B121" s="43" t="s">
        <v>833</v>
      </c>
      <c r="C121" s="43">
        <v>2</v>
      </c>
      <c r="D121" s="43" t="s">
        <v>369</v>
      </c>
      <c r="E121" s="43" t="s">
        <v>35</v>
      </c>
      <c r="G121"/>
      <c r="H121"/>
      <c r="I121"/>
      <c r="J121"/>
      <c r="K121"/>
      <c r="L121"/>
      <c r="M121"/>
    </row>
    <row r="122" spans="1:13" ht="14" customHeight="1">
      <c r="A122" s="42">
        <v>9</v>
      </c>
      <c r="B122" s="43" t="s">
        <v>833</v>
      </c>
      <c r="C122" s="43">
        <v>3</v>
      </c>
      <c r="D122" s="43" t="s">
        <v>369</v>
      </c>
      <c r="E122" s="43" t="s">
        <v>23</v>
      </c>
      <c r="G122"/>
      <c r="H122"/>
      <c r="I122"/>
      <c r="J122"/>
      <c r="K122"/>
      <c r="L122"/>
      <c r="M122"/>
    </row>
    <row r="123" spans="1:13" ht="14" customHeight="1">
      <c r="A123" s="42">
        <v>9</v>
      </c>
      <c r="B123" s="43" t="s">
        <v>833</v>
      </c>
      <c r="C123" s="43">
        <v>4</v>
      </c>
      <c r="D123" s="43" t="s">
        <v>371</v>
      </c>
      <c r="E123" s="43" t="s">
        <v>195</v>
      </c>
      <c r="G123"/>
      <c r="H123"/>
      <c r="I123"/>
      <c r="J123"/>
      <c r="K123"/>
      <c r="L123"/>
      <c r="M123"/>
    </row>
    <row r="124" spans="1:13" ht="14" customHeight="1">
      <c r="A124" s="42">
        <v>9</v>
      </c>
      <c r="B124" s="43" t="s">
        <v>833</v>
      </c>
      <c r="C124" s="43">
        <v>5</v>
      </c>
      <c r="D124" s="43" t="s">
        <v>371</v>
      </c>
      <c r="E124" s="43" t="s">
        <v>185</v>
      </c>
      <c r="G124"/>
      <c r="H124"/>
      <c r="I124"/>
      <c r="J124"/>
      <c r="K124"/>
      <c r="L124"/>
      <c r="M124"/>
    </row>
    <row r="125" spans="1:13" ht="14" customHeight="1">
      <c r="A125" s="42">
        <v>9</v>
      </c>
      <c r="B125" s="43" t="s">
        <v>834</v>
      </c>
      <c r="C125" s="43">
        <v>1</v>
      </c>
      <c r="D125" s="43" t="s">
        <v>370</v>
      </c>
      <c r="E125" s="43" t="s">
        <v>138</v>
      </c>
      <c r="G125"/>
      <c r="H125"/>
      <c r="I125"/>
      <c r="J125"/>
      <c r="K125"/>
      <c r="L125"/>
      <c r="M125"/>
    </row>
    <row r="126" spans="1:13" ht="14" customHeight="1">
      <c r="A126" s="42">
        <v>9</v>
      </c>
      <c r="B126" s="43" t="s">
        <v>834</v>
      </c>
      <c r="C126" s="43">
        <v>2</v>
      </c>
      <c r="D126" s="43" t="s">
        <v>370</v>
      </c>
      <c r="E126" s="43" t="s">
        <v>124</v>
      </c>
      <c r="G126"/>
      <c r="H126"/>
      <c r="I126"/>
      <c r="J126"/>
      <c r="K126"/>
      <c r="L126"/>
      <c r="M126"/>
    </row>
    <row r="127" spans="1:13" ht="14" customHeight="1">
      <c r="A127" s="42">
        <v>9</v>
      </c>
      <c r="B127" s="43" t="s">
        <v>834</v>
      </c>
      <c r="C127" s="43">
        <v>3</v>
      </c>
      <c r="D127" s="43" t="s">
        <v>371</v>
      </c>
      <c r="E127" s="43" t="s">
        <v>154</v>
      </c>
      <c r="G127"/>
      <c r="H127"/>
      <c r="I127"/>
      <c r="J127"/>
      <c r="K127"/>
      <c r="L127"/>
      <c r="M127"/>
    </row>
    <row r="128" spans="1:13" ht="14" customHeight="1">
      <c r="A128" s="42">
        <v>9</v>
      </c>
      <c r="B128" s="43" t="s">
        <v>834</v>
      </c>
      <c r="C128" s="43">
        <v>4</v>
      </c>
      <c r="D128" s="43" t="s">
        <v>371</v>
      </c>
      <c r="E128" s="43" t="s">
        <v>203</v>
      </c>
      <c r="G128"/>
      <c r="H128"/>
      <c r="I128"/>
      <c r="J128"/>
      <c r="K128"/>
      <c r="L128"/>
      <c r="M128"/>
    </row>
    <row r="129" spans="1:13" ht="14" customHeight="1">
      <c r="A129" s="42">
        <v>9</v>
      </c>
      <c r="B129" s="43" t="s">
        <v>834</v>
      </c>
      <c r="C129" s="43">
        <v>5</v>
      </c>
      <c r="D129" s="43" t="s">
        <v>371</v>
      </c>
      <c r="E129" s="43" t="s">
        <v>197</v>
      </c>
      <c r="G129"/>
      <c r="H129"/>
      <c r="I129"/>
      <c r="J129"/>
      <c r="K129"/>
      <c r="L129"/>
      <c r="M129"/>
    </row>
    <row r="130" spans="1:13" ht="14" customHeight="1">
      <c r="A130" s="42">
        <v>10</v>
      </c>
      <c r="B130" s="43" t="s">
        <v>832</v>
      </c>
      <c r="C130" s="43">
        <v>1</v>
      </c>
      <c r="D130" s="43" t="s">
        <v>369</v>
      </c>
      <c r="E130" s="43" t="s">
        <v>568</v>
      </c>
      <c r="G130"/>
      <c r="H130"/>
      <c r="I130"/>
      <c r="J130"/>
      <c r="K130"/>
      <c r="L130"/>
      <c r="M130"/>
    </row>
    <row r="131" spans="1:13" ht="14" customHeight="1">
      <c r="A131" s="42">
        <v>10</v>
      </c>
      <c r="B131" s="43" t="s">
        <v>832</v>
      </c>
      <c r="C131" s="43">
        <v>2</v>
      </c>
      <c r="D131" s="43" t="s">
        <v>370</v>
      </c>
      <c r="E131" s="43" t="s">
        <v>613</v>
      </c>
      <c r="G131"/>
      <c r="H131"/>
      <c r="I131"/>
      <c r="J131"/>
      <c r="K131"/>
      <c r="L131"/>
      <c r="M131"/>
    </row>
    <row r="132" spans="1:13" ht="14" customHeight="1">
      <c r="A132" s="42">
        <v>10</v>
      </c>
      <c r="B132" s="43" t="s">
        <v>832</v>
      </c>
      <c r="C132" s="43">
        <v>3</v>
      </c>
      <c r="D132" s="43" t="s">
        <v>371</v>
      </c>
      <c r="E132" s="43" t="s">
        <v>734</v>
      </c>
      <c r="G132"/>
      <c r="H132"/>
      <c r="I132"/>
      <c r="J132"/>
      <c r="K132"/>
      <c r="L132"/>
      <c r="M132"/>
    </row>
    <row r="133" spans="1:13" ht="14" customHeight="1">
      <c r="A133" s="42">
        <v>10</v>
      </c>
      <c r="B133" s="43" t="s">
        <v>832</v>
      </c>
      <c r="C133" s="43">
        <v>4</v>
      </c>
      <c r="D133" s="43" t="s">
        <v>371</v>
      </c>
      <c r="E133" s="43" t="s">
        <v>738</v>
      </c>
      <c r="G133"/>
      <c r="H133"/>
      <c r="I133"/>
      <c r="J133"/>
      <c r="K133"/>
      <c r="L133"/>
      <c r="M133"/>
    </row>
    <row r="134" spans="1:13" ht="14" customHeight="1">
      <c r="A134" s="42">
        <v>10</v>
      </c>
      <c r="B134" s="43" t="s">
        <v>832</v>
      </c>
      <c r="C134" s="43">
        <v>5</v>
      </c>
      <c r="D134" s="43" t="s">
        <v>371</v>
      </c>
      <c r="E134" s="43" t="s">
        <v>635</v>
      </c>
      <c r="G134"/>
      <c r="H134"/>
      <c r="I134"/>
      <c r="J134"/>
      <c r="K134"/>
      <c r="L134"/>
      <c r="M134"/>
    </row>
    <row r="135" spans="1:13" ht="14" customHeight="1">
      <c r="A135" s="42">
        <v>10</v>
      </c>
      <c r="B135" s="43" t="s">
        <v>833</v>
      </c>
      <c r="C135" s="43">
        <v>1</v>
      </c>
      <c r="D135" s="43" t="s">
        <v>369</v>
      </c>
      <c r="E135" s="43" t="s">
        <v>565</v>
      </c>
      <c r="G135"/>
      <c r="H135"/>
      <c r="I135"/>
      <c r="J135"/>
      <c r="K135"/>
      <c r="L135"/>
      <c r="M135"/>
    </row>
    <row r="136" spans="1:13" ht="14" customHeight="1">
      <c r="A136" s="42">
        <v>10</v>
      </c>
      <c r="B136" s="43" t="s">
        <v>833</v>
      </c>
      <c r="C136" s="43">
        <v>2</v>
      </c>
      <c r="D136" s="43" t="s">
        <v>370</v>
      </c>
      <c r="E136" s="43" t="s">
        <v>602</v>
      </c>
      <c r="G136"/>
      <c r="H136"/>
      <c r="I136"/>
      <c r="J136"/>
      <c r="K136"/>
      <c r="L136"/>
      <c r="M136"/>
    </row>
    <row r="137" spans="1:13" ht="14" customHeight="1">
      <c r="A137" s="42">
        <v>10</v>
      </c>
      <c r="B137" s="43" t="s">
        <v>833</v>
      </c>
      <c r="C137" s="43">
        <v>3</v>
      </c>
      <c r="D137" s="43" t="s">
        <v>370</v>
      </c>
      <c r="E137" s="43" t="s">
        <v>693</v>
      </c>
      <c r="G137"/>
      <c r="H137"/>
      <c r="I137"/>
      <c r="J137"/>
      <c r="K137"/>
      <c r="L137"/>
      <c r="M137"/>
    </row>
    <row r="138" spans="1:13" ht="14" customHeight="1">
      <c r="A138" s="42">
        <v>10</v>
      </c>
      <c r="B138" s="43" t="s">
        <v>833</v>
      </c>
      <c r="C138" s="43">
        <v>4</v>
      </c>
      <c r="D138" s="43" t="s">
        <v>370</v>
      </c>
      <c r="E138" s="43" t="s">
        <v>820</v>
      </c>
      <c r="G138"/>
      <c r="H138"/>
      <c r="I138"/>
      <c r="J138"/>
      <c r="K138"/>
      <c r="L138"/>
      <c r="M138"/>
    </row>
    <row r="139" spans="1:13" ht="14" customHeight="1">
      <c r="A139" s="42">
        <v>10</v>
      </c>
      <c r="B139" s="43" t="s">
        <v>834</v>
      </c>
      <c r="C139" s="43">
        <v>1</v>
      </c>
      <c r="D139" s="43" t="s">
        <v>369</v>
      </c>
      <c r="E139" s="43" t="s">
        <v>572</v>
      </c>
      <c r="G139"/>
      <c r="H139"/>
      <c r="I139"/>
      <c r="J139"/>
      <c r="K139"/>
      <c r="L139"/>
      <c r="M139"/>
    </row>
    <row r="140" spans="1:13" ht="14" customHeight="1">
      <c r="A140" s="42">
        <v>10</v>
      </c>
      <c r="B140" s="43" t="s">
        <v>834</v>
      </c>
      <c r="C140" s="43">
        <v>2</v>
      </c>
      <c r="D140" s="43" t="s">
        <v>369</v>
      </c>
      <c r="E140" s="43" t="s">
        <v>576</v>
      </c>
      <c r="G140"/>
      <c r="H140"/>
      <c r="I140"/>
      <c r="J140"/>
      <c r="K140"/>
      <c r="L140"/>
      <c r="M140"/>
    </row>
    <row r="141" spans="1:13" ht="14" customHeight="1">
      <c r="A141" s="42">
        <v>10</v>
      </c>
      <c r="B141" s="43" t="s">
        <v>834</v>
      </c>
      <c r="C141" s="43">
        <v>3</v>
      </c>
      <c r="D141" s="43" t="s">
        <v>370</v>
      </c>
      <c r="E141" s="43" t="s">
        <v>599</v>
      </c>
      <c r="G141"/>
      <c r="H141"/>
      <c r="I141"/>
      <c r="J141"/>
      <c r="K141"/>
      <c r="L141"/>
      <c r="M141"/>
    </row>
    <row r="142" spans="1:13" ht="14" customHeight="1">
      <c r="A142" s="42">
        <v>10</v>
      </c>
      <c r="B142" s="43" t="s">
        <v>834</v>
      </c>
      <c r="C142" s="43">
        <v>4</v>
      </c>
      <c r="D142" s="43" t="s">
        <v>371</v>
      </c>
      <c r="E142" s="43" t="s">
        <v>737</v>
      </c>
      <c r="G142"/>
      <c r="H142"/>
      <c r="I142"/>
      <c r="J142"/>
      <c r="K142"/>
      <c r="L142"/>
      <c r="M142"/>
    </row>
    <row r="143" spans="1:13" ht="14" customHeight="1">
      <c r="A143" s="42">
        <v>10</v>
      </c>
      <c r="B143" s="43" t="s">
        <v>834</v>
      </c>
      <c r="C143" s="43">
        <v>5</v>
      </c>
      <c r="D143" s="43" t="s">
        <v>371</v>
      </c>
      <c r="E143" s="43" t="s">
        <v>634</v>
      </c>
      <c r="G143"/>
      <c r="H143"/>
      <c r="I143"/>
      <c r="J143"/>
      <c r="K143"/>
      <c r="L143"/>
      <c r="M143"/>
    </row>
    <row r="144" spans="1:13" ht="14" customHeight="1">
      <c r="A144" s="42">
        <v>11</v>
      </c>
      <c r="B144" s="43" t="s">
        <v>832</v>
      </c>
      <c r="C144" s="43">
        <v>1</v>
      </c>
      <c r="D144" s="43" t="s">
        <v>369</v>
      </c>
      <c r="E144" s="43" t="s">
        <v>560</v>
      </c>
      <c r="G144"/>
      <c r="H144"/>
      <c r="I144"/>
      <c r="J144"/>
      <c r="K144"/>
      <c r="L144"/>
      <c r="M144"/>
    </row>
    <row r="145" spans="1:13" ht="14" customHeight="1">
      <c r="A145" s="42">
        <v>11</v>
      </c>
      <c r="B145" s="43" t="s">
        <v>832</v>
      </c>
      <c r="C145" s="43">
        <v>2</v>
      </c>
      <c r="D145" s="43" t="s">
        <v>369</v>
      </c>
      <c r="E145" s="43" t="s">
        <v>569</v>
      </c>
      <c r="G145"/>
      <c r="H145"/>
      <c r="I145"/>
      <c r="J145"/>
      <c r="K145"/>
      <c r="L145"/>
      <c r="M145"/>
    </row>
    <row r="146" spans="1:13" ht="14" customHeight="1">
      <c r="A146" s="42">
        <v>11</v>
      </c>
      <c r="B146" s="43" t="s">
        <v>832</v>
      </c>
      <c r="C146" s="43">
        <v>3</v>
      </c>
      <c r="D146" s="43" t="s">
        <v>369</v>
      </c>
      <c r="E146" s="43" t="s">
        <v>481</v>
      </c>
      <c r="G146"/>
      <c r="H146"/>
      <c r="I146"/>
      <c r="J146"/>
      <c r="K146"/>
      <c r="L146"/>
      <c r="M146"/>
    </row>
    <row r="147" spans="1:13" ht="14" customHeight="1">
      <c r="A147" s="42">
        <v>11</v>
      </c>
      <c r="B147" s="43" t="s">
        <v>832</v>
      </c>
      <c r="C147" s="43">
        <v>4</v>
      </c>
      <c r="D147" s="43" t="s">
        <v>370</v>
      </c>
      <c r="E147" s="43" t="s">
        <v>597</v>
      </c>
      <c r="G147"/>
      <c r="H147"/>
      <c r="I147"/>
      <c r="J147"/>
      <c r="K147"/>
      <c r="L147"/>
      <c r="M147"/>
    </row>
    <row r="148" spans="1:13" ht="14" customHeight="1">
      <c r="A148" s="42">
        <v>11</v>
      </c>
      <c r="B148" s="43" t="s">
        <v>832</v>
      </c>
      <c r="C148" s="43">
        <v>5</v>
      </c>
      <c r="D148" s="43" t="s">
        <v>371</v>
      </c>
      <c r="E148" s="43" t="s">
        <v>640</v>
      </c>
      <c r="G148"/>
      <c r="H148"/>
      <c r="I148"/>
      <c r="J148"/>
      <c r="K148"/>
      <c r="L148"/>
      <c r="M148"/>
    </row>
    <row r="149" spans="1:13" ht="14" customHeight="1">
      <c r="A149" s="42">
        <v>11</v>
      </c>
      <c r="B149" s="43" t="s">
        <v>833</v>
      </c>
      <c r="C149" s="43">
        <v>1</v>
      </c>
      <c r="D149" s="43" t="s">
        <v>370</v>
      </c>
      <c r="E149" s="43" t="s">
        <v>595</v>
      </c>
      <c r="G149"/>
      <c r="H149"/>
      <c r="I149"/>
      <c r="J149"/>
      <c r="K149"/>
      <c r="L149"/>
      <c r="M149"/>
    </row>
    <row r="150" spans="1:13" ht="14" customHeight="1">
      <c r="A150" s="42">
        <v>11</v>
      </c>
      <c r="B150" s="43" t="s">
        <v>833</v>
      </c>
      <c r="C150" s="43">
        <v>2</v>
      </c>
      <c r="D150" s="43" t="s">
        <v>370</v>
      </c>
      <c r="E150" s="43" t="s">
        <v>519</v>
      </c>
      <c r="G150"/>
      <c r="H150"/>
      <c r="I150"/>
      <c r="J150"/>
      <c r="K150"/>
      <c r="L150"/>
      <c r="M150"/>
    </row>
    <row r="151" spans="1:13" ht="14" customHeight="1">
      <c r="A151" s="42">
        <v>11</v>
      </c>
      <c r="B151" s="43" t="s">
        <v>833</v>
      </c>
      <c r="C151" s="43">
        <v>3</v>
      </c>
      <c r="D151" s="43" t="s">
        <v>371</v>
      </c>
      <c r="E151" s="43" t="s">
        <v>735</v>
      </c>
      <c r="G151"/>
      <c r="H151"/>
      <c r="I151"/>
      <c r="J151"/>
      <c r="K151"/>
      <c r="L151"/>
      <c r="M151"/>
    </row>
    <row r="152" spans="1:13" ht="14" customHeight="1">
      <c r="A152" s="42">
        <v>11</v>
      </c>
      <c r="B152" s="43" t="s">
        <v>833</v>
      </c>
      <c r="C152" s="43">
        <v>4</v>
      </c>
      <c r="D152" s="43" t="s">
        <v>371</v>
      </c>
      <c r="E152" s="43" t="s">
        <v>460</v>
      </c>
      <c r="G152"/>
      <c r="H152"/>
      <c r="I152"/>
      <c r="J152"/>
      <c r="K152"/>
      <c r="L152"/>
      <c r="M152"/>
    </row>
    <row r="153" spans="1:13" ht="14" customHeight="1">
      <c r="A153" s="42">
        <v>11</v>
      </c>
      <c r="B153" s="43" t="s">
        <v>834</v>
      </c>
      <c r="C153" s="43">
        <v>1</v>
      </c>
      <c r="D153" s="43" t="s">
        <v>369</v>
      </c>
      <c r="E153" s="43" t="s">
        <v>562</v>
      </c>
      <c r="G153"/>
      <c r="H153"/>
      <c r="I153"/>
      <c r="J153"/>
      <c r="K153"/>
      <c r="L153"/>
      <c r="M153"/>
    </row>
    <row r="154" spans="1:13" ht="14" customHeight="1">
      <c r="A154" s="42">
        <v>11</v>
      </c>
      <c r="B154" s="43" t="s">
        <v>834</v>
      </c>
      <c r="C154" s="43">
        <v>2</v>
      </c>
      <c r="D154" s="43" t="s">
        <v>370</v>
      </c>
      <c r="E154" s="43" t="s">
        <v>600</v>
      </c>
      <c r="G154"/>
      <c r="H154"/>
      <c r="I154"/>
      <c r="J154"/>
      <c r="K154"/>
      <c r="L154"/>
      <c r="M154"/>
    </row>
    <row r="155" spans="1:13" ht="14" customHeight="1">
      <c r="A155" s="42">
        <v>11</v>
      </c>
      <c r="B155" s="43" t="s">
        <v>834</v>
      </c>
      <c r="C155" s="43">
        <v>3</v>
      </c>
      <c r="D155" s="43" t="s">
        <v>370</v>
      </c>
      <c r="E155" s="43" t="s">
        <v>129</v>
      </c>
      <c r="G155"/>
      <c r="H155"/>
      <c r="I155"/>
      <c r="J155"/>
      <c r="K155"/>
      <c r="L155"/>
      <c r="M155"/>
    </row>
    <row r="156" spans="1:13" ht="14" customHeight="1">
      <c r="A156" s="42">
        <v>11</v>
      </c>
      <c r="B156" s="43" t="s">
        <v>834</v>
      </c>
      <c r="C156" s="43">
        <v>4</v>
      </c>
      <c r="D156" s="43" t="s">
        <v>371</v>
      </c>
      <c r="E156" s="43" t="s">
        <v>678</v>
      </c>
      <c r="G156"/>
      <c r="H156"/>
      <c r="I156"/>
      <c r="J156"/>
      <c r="K156"/>
      <c r="L156"/>
      <c r="M156"/>
    </row>
    <row r="157" spans="1:13" ht="14" customHeight="1">
      <c r="A157" s="42">
        <v>11</v>
      </c>
      <c r="B157" s="43" t="s">
        <v>834</v>
      </c>
      <c r="C157" s="43">
        <v>5</v>
      </c>
      <c r="D157" s="43" t="s">
        <v>371</v>
      </c>
      <c r="E157" s="43" t="s">
        <v>206</v>
      </c>
      <c r="G157"/>
      <c r="H157"/>
      <c r="I157"/>
      <c r="J157"/>
      <c r="K157"/>
      <c r="L157"/>
      <c r="M157"/>
    </row>
    <row r="158" spans="1:13" ht="14" customHeight="1">
      <c r="A158" s="42">
        <v>12</v>
      </c>
      <c r="B158" s="43" t="s">
        <v>832</v>
      </c>
      <c r="C158" s="43">
        <v>1</v>
      </c>
      <c r="D158" s="43" t="s">
        <v>370</v>
      </c>
      <c r="E158" s="43" t="s">
        <v>615</v>
      </c>
      <c r="G158"/>
      <c r="H158"/>
      <c r="I158"/>
      <c r="J158"/>
      <c r="K158"/>
      <c r="L158"/>
      <c r="M158"/>
    </row>
    <row r="159" spans="1:13" ht="14" customHeight="1">
      <c r="A159" s="42">
        <v>12</v>
      </c>
      <c r="B159" s="43" t="s">
        <v>832</v>
      </c>
      <c r="C159" s="43">
        <v>2</v>
      </c>
      <c r="D159" s="43" t="s">
        <v>371</v>
      </c>
      <c r="E159" s="43" t="s">
        <v>700</v>
      </c>
      <c r="G159"/>
      <c r="H159"/>
      <c r="I159"/>
      <c r="J159"/>
      <c r="K159"/>
      <c r="L159"/>
      <c r="M159"/>
    </row>
    <row r="160" spans="1:13" ht="14" customHeight="1">
      <c r="A160" s="42">
        <v>12</v>
      </c>
      <c r="B160" s="43" t="s">
        <v>832</v>
      </c>
      <c r="C160" s="43">
        <v>3</v>
      </c>
      <c r="D160" s="43" t="s">
        <v>371</v>
      </c>
      <c r="E160" s="43" t="s">
        <v>632</v>
      </c>
      <c r="G160"/>
      <c r="H160"/>
      <c r="I160"/>
      <c r="J160"/>
      <c r="K160"/>
      <c r="L160"/>
      <c r="M160"/>
    </row>
    <row r="161" spans="1:13" ht="14" customHeight="1">
      <c r="A161" s="42">
        <v>12</v>
      </c>
      <c r="B161" s="43" t="s">
        <v>832</v>
      </c>
      <c r="C161" s="43">
        <v>4</v>
      </c>
      <c r="D161" s="43" t="s">
        <v>371</v>
      </c>
      <c r="E161" s="43" t="s">
        <v>199</v>
      </c>
      <c r="G161"/>
      <c r="H161"/>
      <c r="I161"/>
      <c r="J161"/>
      <c r="K161"/>
      <c r="L161"/>
      <c r="M161"/>
    </row>
    <row r="162" spans="1:13" ht="14" customHeight="1">
      <c r="A162" s="42">
        <v>12</v>
      </c>
      <c r="B162" s="43" t="s">
        <v>832</v>
      </c>
      <c r="C162" s="43">
        <v>5</v>
      </c>
      <c r="D162" s="43" t="s">
        <v>371</v>
      </c>
      <c r="E162" s="43" t="s">
        <v>629</v>
      </c>
      <c r="G162"/>
      <c r="H162"/>
      <c r="I162"/>
      <c r="J162"/>
      <c r="K162"/>
      <c r="L162"/>
      <c r="M162"/>
    </row>
    <row r="163" spans="1:13" ht="14" customHeight="1">
      <c r="A163" s="42">
        <v>12</v>
      </c>
      <c r="B163" s="43" t="s">
        <v>833</v>
      </c>
      <c r="C163" s="43">
        <v>1</v>
      </c>
      <c r="D163" s="43" t="s">
        <v>369</v>
      </c>
      <c r="E163" s="43" t="s">
        <v>604</v>
      </c>
      <c r="G163"/>
      <c r="H163"/>
      <c r="I163"/>
      <c r="J163"/>
      <c r="K163"/>
      <c r="L163"/>
      <c r="M163"/>
    </row>
    <row r="164" spans="1:13" ht="14" customHeight="1">
      <c r="A164" s="42">
        <v>12</v>
      </c>
      <c r="B164" s="43" t="s">
        <v>833</v>
      </c>
      <c r="C164" s="43">
        <v>2</v>
      </c>
      <c r="D164" s="43" t="s">
        <v>369</v>
      </c>
      <c r="E164" s="43" t="s">
        <v>566</v>
      </c>
      <c r="G164"/>
      <c r="H164"/>
      <c r="I164"/>
      <c r="J164"/>
      <c r="K164"/>
      <c r="L164"/>
      <c r="M164"/>
    </row>
    <row r="165" spans="1:13" ht="14" customHeight="1">
      <c r="A165" s="42">
        <v>12</v>
      </c>
      <c r="B165" s="43" t="s">
        <v>833</v>
      </c>
      <c r="C165" s="43">
        <v>3</v>
      </c>
      <c r="D165" s="43" t="s">
        <v>370</v>
      </c>
      <c r="E165" s="43" t="s">
        <v>130</v>
      </c>
      <c r="G165"/>
      <c r="H165"/>
      <c r="I165"/>
      <c r="J165"/>
      <c r="K165"/>
      <c r="L165"/>
      <c r="M165"/>
    </row>
    <row r="166" spans="1:13" ht="14" customHeight="1">
      <c r="A166" s="42">
        <v>12</v>
      </c>
      <c r="B166" s="43" t="s">
        <v>833</v>
      </c>
      <c r="C166" s="43">
        <v>4</v>
      </c>
      <c r="D166" s="43" t="s">
        <v>370</v>
      </c>
      <c r="E166" s="43" t="s">
        <v>125</v>
      </c>
      <c r="G166"/>
      <c r="H166"/>
      <c r="I166"/>
      <c r="J166"/>
      <c r="K166"/>
      <c r="L166"/>
      <c r="M166"/>
    </row>
    <row r="167" spans="1:13" ht="14" customHeight="1">
      <c r="A167" s="42">
        <v>12</v>
      </c>
      <c r="B167" s="43" t="s">
        <v>833</v>
      </c>
      <c r="C167" s="43">
        <v>5</v>
      </c>
      <c r="D167" s="43" t="s">
        <v>371</v>
      </c>
      <c r="E167" s="43" t="s">
        <v>207</v>
      </c>
      <c r="G167"/>
      <c r="H167"/>
      <c r="I167"/>
      <c r="J167"/>
      <c r="K167"/>
      <c r="L167"/>
      <c r="M167"/>
    </row>
    <row r="168" spans="1:13" ht="14" customHeight="1">
      <c r="A168" s="42">
        <v>12</v>
      </c>
      <c r="B168" s="43" t="s">
        <v>834</v>
      </c>
      <c r="C168" s="43">
        <v>1</v>
      </c>
      <c r="D168" s="43" t="s">
        <v>369</v>
      </c>
      <c r="E168" s="43" t="s">
        <v>42</v>
      </c>
      <c r="G168"/>
      <c r="H168"/>
      <c r="I168"/>
      <c r="J168"/>
      <c r="K168"/>
      <c r="L168"/>
      <c r="M168"/>
    </row>
    <row r="169" spans="1:13" ht="14" customHeight="1">
      <c r="A169" s="42">
        <v>12</v>
      </c>
      <c r="B169" s="43" t="s">
        <v>834</v>
      </c>
      <c r="C169" s="43">
        <v>2</v>
      </c>
      <c r="D169" s="43" t="s">
        <v>369</v>
      </c>
      <c r="E169" s="43" t="s">
        <v>573</v>
      </c>
      <c r="G169"/>
      <c r="H169"/>
      <c r="I169"/>
      <c r="J169"/>
      <c r="K169"/>
      <c r="L169"/>
      <c r="M169"/>
    </row>
    <row r="170" spans="1:13" ht="14" customHeight="1">
      <c r="A170" s="42">
        <v>12</v>
      </c>
      <c r="B170" s="43" t="s">
        <v>834</v>
      </c>
      <c r="C170" s="43">
        <v>3</v>
      </c>
      <c r="D170" s="43" t="s">
        <v>370</v>
      </c>
      <c r="E170" s="43" t="s">
        <v>591</v>
      </c>
      <c r="G170"/>
      <c r="H170"/>
      <c r="I170"/>
      <c r="J170"/>
      <c r="K170"/>
      <c r="L170"/>
      <c r="M170"/>
    </row>
    <row r="171" spans="1:13" ht="14" customHeight="1">
      <c r="A171" s="42">
        <v>12</v>
      </c>
      <c r="B171" s="43" t="s">
        <v>834</v>
      </c>
      <c r="C171" s="43">
        <v>4</v>
      </c>
      <c r="D171" s="43" t="s">
        <v>370</v>
      </c>
      <c r="E171" s="43" t="s">
        <v>593</v>
      </c>
      <c r="G171"/>
      <c r="H171"/>
      <c r="I171"/>
      <c r="J171"/>
      <c r="K171"/>
      <c r="L171"/>
      <c r="M171"/>
    </row>
    <row r="172" spans="1:13" ht="14" customHeight="1">
      <c r="A172" s="42">
        <v>13</v>
      </c>
      <c r="B172" s="43" t="s">
        <v>832</v>
      </c>
      <c r="C172" s="43">
        <v>1</v>
      </c>
      <c r="D172" s="43" t="s">
        <v>369</v>
      </c>
      <c r="E172" s="43" t="s">
        <v>571</v>
      </c>
      <c r="G172"/>
      <c r="H172"/>
      <c r="I172"/>
      <c r="J172"/>
      <c r="K172"/>
      <c r="L172"/>
      <c r="M172"/>
    </row>
    <row r="173" spans="1:13" ht="14" customHeight="1">
      <c r="A173" s="42">
        <v>13</v>
      </c>
      <c r="B173" s="43" t="s">
        <v>832</v>
      </c>
      <c r="C173" s="43">
        <v>2</v>
      </c>
      <c r="D173" s="43" t="s">
        <v>370</v>
      </c>
      <c r="E173" s="43" t="s">
        <v>726</v>
      </c>
      <c r="G173"/>
      <c r="H173"/>
      <c r="I173"/>
      <c r="J173"/>
      <c r="K173"/>
      <c r="L173"/>
      <c r="M173"/>
    </row>
    <row r="174" spans="1:13" ht="14" customHeight="1">
      <c r="A174" s="42">
        <v>13</v>
      </c>
      <c r="B174" s="43" t="s">
        <v>832</v>
      </c>
      <c r="C174" s="43">
        <v>3</v>
      </c>
      <c r="D174" s="43" t="s">
        <v>370</v>
      </c>
      <c r="E174" s="43" t="s">
        <v>131</v>
      </c>
      <c r="G174"/>
      <c r="H174"/>
      <c r="I174"/>
      <c r="J174"/>
      <c r="K174"/>
      <c r="L174"/>
      <c r="M174"/>
    </row>
    <row r="175" spans="1:13" ht="14" customHeight="1">
      <c r="A175" s="42">
        <v>13</v>
      </c>
      <c r="B175" s="43" t="s">
        <v>832</v>
      </c>
      <c r="C175" s="43">
        <v>4</v>
      </c>
      <c r="D175" s="43" t="s">
        <v>370</v>
      </c>
      <c r="E175" s="43" t="s">
        <v>126</v>
      </c>
      <c r="G175"/>
      <c r="H175"/>
      <c r="I175"/>
      <c r="J175"/>
      <c r="K175"/>
      <c r="L175"/>
      <c r="M175"/>
    </row>
    <row r="176" spans="1:13" ht="14" customHeight="1">
      <c r="A176" s="42">
        <v>13</v>
      </c>
      <c r="B176" s="43" t="s">
        <v>832</v>
      </c>
      <c r="C176" s="43">
        <v>5</v>
      </c>
      <c r="D176" s="43" t="s">
        <v>371</v>
      </c>
      <c r="E176" s="43" t="s">
        <v>208</v>
      </c>
      <c r="G176"/>
      <c r="H176"/>
      <c r="I176"/>
      <c r="J176"/>
      <c r="K176"/>
      <c r="L176"/>
      <c r="M176"/>
    </row>
    <row r="177" spans="1:13" ht="14" customHeight="1">
      <c r="A177" s="42">
        <v>13</v>
      </c>
      <c r="B177" s="43" t="s">
        <v>833</v>
      </c>
      <c r="C177" s="43">
        <v>1</v>
      </c>
      <c r="D177" s="43" t="s">
        <v>369</v>
      </c>
      <c r="E177" s="43" t="s">
        <v>38</v>
      </c>
      <c r="G177"/>
      <c r="H177"/>
      <c r="I177"/>
      <c r="J177"/>
      <c r="K177"/>
      <c r="L177"/>
      <c r="M177"/>
    </row>
    <row r="178" spans="1:13" ht="14" customHeight="1">
      <c r="A178" s="42">
        <v>13</v>
      </c>
      <c r="B178" s="43" t="s">
        <v>833</v>
      </c>
      <c r="C178" s="43">
        <v>2</v>
      </c>
      <c r="D178" s="43" t="s">
        <v>369</v>
      </c>
      <c r="E178" s="43" t="s">
        <v>28</v>
      </c>
      <c r="G178"/>
      <c r="H178"/>
      <c r="I178"/>
      <c r="J178"/>
      <c r="K178"/>
      <c r="L178"/>
      <c r="M178"/>
    </row>
    <row r="179" spans="1:13" ht="14" customHeight="1">
      <c r="A179" s="42">
        <v>13</v>
      </c>
      <c r="B179" s="43" t="s">
        <v>833</v>
      </c>
      <c r="C179" s="43">
        <v>3</v>
      </c>
      <c r="D179" s="43" t="s">
        <v>371</v>
      </c>
      <c r="E179" s="43" t="s">
        <v>190</v>
      </c>
      <c r="G179"/>
      <c r="H179"/>
      <c r="I179"/>
      <c r="J179"/>
      <c r="K179"/>
      <c r="L179"/>
      <c r="M179"/>
    </row>
    <row r="180" spans="1:13" ht="14" customHeight="1">
      <c r="A180" s="42">
        <v>13</v>
      </c>
      <c r="B180" s="43" t="s">
        <v>833</v>
      </c>
      <c r="C180" s="43">
        <v>4</v>
      </c>
      <c r="D180" s="43" t="s">
        <v>371</v>
      </c>
      <c r="E180" s="43" t="s">
        <v>467</v>
      </c>
      <c r="G180"/>
      <c r="H180"/>
      <c r="I180"/>
      <c r="J180"/>
      <c r="K180"/>
      <c r="L180"/>
      <c r="M180"/>
    </row>
    <row r="181" spans="1:13" ht="14" customHeight="1">
      <c r="A181" s="42">
        <v>13</v>
      </c>
      <c r="B181" s="43" t="s">
        <v>834</v>
      </c>
      <c r="C181" s="43">
        <v>1</v>
      </c>
      <c r="D181" s="43" t="s">
        <v>369</v>
      </c>
      <c r="E181" s="43" t="s">
        <v>605</v>
      </c>
      <c r="G181"/>
      <c r="H181"/>
      <c r="I181"/>
      <c r="J181"/>
      <c r="K181"/>
      <c r="L181"/>
      <c r="M181"/>
    </row>
    <row r="182" spans="1:13" ht="14" customHeight="1">
      <c r="A182" s="42">
        <v>13</v>
      </c>
      <c r="B182" s="43" t="s">
        <v>834</v>
      </c>
      <c r="C182" s="43">
        <v>2</v>
      </c>
      <c r="D182" s="43" t="s">
        <v>370</v>
      </c>
      <c r="E182" s="43" t="s">
        <v>117</v>
      </c>
      <c r="G182"/>
      <c r="H182"/>
      <c r="I182"/>
      <c r="J182"/>
      <c r="K182"/>
      <c r="L182"/>
      <c r="M182"/>
    </row>
    <row r="183" spans="1:13" ht="14" customHeight="1">
      <c r="A183" s="42">
        <v>13</v>
      </c>
      <c r="B183" s="43" t="s">
        <v>834</v>
      </c>
      <c r="C183" s="43">
        <v>3</v>
      </c>
      <c r="D183" s="43" t="s">
        <v>370</v>
      </c>
      <c r="E183" s="43" t="s">
        <v>393</v>
      </c>
      <c r="G183"/>
      <c r="H183"/>
      <c r="I183"/>
      <c r="J183"/>
      <c r="K183"/>
      <c r="L183"/>
      <c r="M183"/>
    </row>
    <row r="184" spans="1:13" ht="14" customHeight="1">
      <c r="A184" s="42">
        <v>13</v>
      </c>
      <c r="B184" s="43" t="s">
        <v>834</v>
      </c>
      <c r="C184" s="43">
        <v>4</v>
      </c>
      <c r="D184" s="43" t="s">
        <v>371</v>
      </c>
      <c r="E184" s="43" t="s">
        <v>732</v>
      </c>
      <c r="G184"/>
      <c r="H184"/>
      <c r="I184"/>
      <c r="J184"/>
      <c r="K184"/>
      <c r="L184"/>
      <c r="M184"/>
    </row>
    <row r="185" spans="1:13" ht="14" customHeight="1">
      <c r="A185" s="42">
        <v>13</v>
      </c>
      <c r="B185" s="43" t="s">
        <v>834</v>
      </c>
      <c r="C185" s="43">
        <v>5</v>
      </c>
      <c r="D185" s="43" t="s">
        <v>371</v>
      </c>
      <c r="E185" s="43" t="s">
        <v>200</v>
      </c>
      <c r="G185"/>
      <c r="H185"/>
      <c r="I185"/>
      <c r="J185"/>
      <c r="K185"/>
      <c r="L185"/>
      <c r="M185"/>
    </row>
    <row r="186" spans="1:13" ht="14" customHeight="1">
      <c r="A186" s="42">
        <v>14</v>
      </c>
      <c r="B186" s="43" t="s">
        <v>832</v>
      </c>
      <c r="C186" s="43">
        <v>1</v>
      </c>
      <c r="D186" s="43" t="s">
        <v>369</v>
      </c>
      <c r="E186" s="43" t="s">
        <v>39</v>
      </c>
      <c r="G186"/>
      <c r="H186"/>
      <c r="I186"/>
      <c r="J186"/>
      <c r="K186"/>
      <c r="L186"/>
      <c r="M186"/>
    </row>
    <row r="187" spans="1:13" ht="14" customHeight="1">
      <c r="A187" s="42">
        <v>14</v>
      </c>
      <c r="B187" s="43" t="s">
        <v>832</v>
      </c>
      <c r="C187" s="43">
        <v>2</v>
      </c>
      <c r="D187" s="43" t="s">
        <v>369</v>
      </c>
      <c r="E187" s="43" t="s">
        <v>563</v>
      </c>
      <c r="G187"/>
      <c r="H187"/>
      <c r="I187"/>
      <c r="J187"/>
      <c r="K187"/>
      <c r="L187"/>
      <c r="M187"/>
    </row>
    <row r="188" spans="1:13" ht="14" customHeight="1">
      <c r="A188" s="42">
        <v>14</v>
      </c>
      <c r="B188" s="43" t="s">
        <v>832</v>
      </c>
      <c r="C188" s="43">
        <v>3</v>
      </c>
      <c r="D188" s="43" t="s">
        <v>370</v>
      </c>
      <c r="E188" s="43" t="s">
        <v>133</v>
      </c>
      <c r="G188"/>
      <c r="H188"/>
      <c r="I188"/>
      <c r="J188"/>
      <c r="K188"/>
      <c r="L188"/>
      <c r="M188"/>
    </row>
    <row r="189" spans="1:13" ht="14" customHeight="1">
      <c r="A189" s="42">
        <v>14</v>
      </c>
      <c r="B189" s="43" t="s">
        <v>832</v>
      </c>
      <c r="C189" s="43">
        <v>4</v>
      </c>
      <c r="D189" s="43" t="s">
        <v>371</v>
      </c>
      <c r="E189" s="43" t="s">
        <v>183</v>
      </c>
      <c r="G189"/>
      <c r="H189"/>
      <c r="I189"/>
      <c r="J189"/>
      <c r="K189"/>
      <c r="L189"/>
      <c r="M189"/>
    </row>
    <row r="190" spans="1:13" ht="14" customHeight="1">
      <c r="A190" s="42">
        <v>14</v>
      </c>
      <c r="B190" s="43" t="s">
        <v>833</v>
      </c>
      <c r="C190" s="43">
        <v>1</v>
      </c>
      <c r="D190" s="43" t="s">
        <v>369</v>
      </c>
      <c r="E190" s="43" t="s">
        <v>24</v>
      </c>
      <c r="G190"/>
      <c r="H190"/>
      <c r="I190"/>
      <c r="J190"/>
      <c r="K190"/>
      <c r="L190"/>
      <c r="M190"/>
    </row>
    <row r="191" spans="1:13" ht="14" customHeight="1">
      <c r="A191" s="42">
        <v>14</v>
      </c>
      <c r="B191" s="43" t="s">
        <v>833</v>
      </c>
      <c r="C191" s="43">
        <v>2</v>
      </c>
      <c r="D191" s="43" t="s">
        <v>370</v>
      </c>
      <c r="E191" s="43" t="s">
        <v>118</v>
      </c>
      <c r="G191"/>
      <c r="H191"/>
      <c r="I191"/>
      <c r="J191"/>
      <c r="K191"/>
      <c r="L191"/>
      <c r="M191"/>
    </row>
    <row r="192" spans="1:13" ht="14" customHeight="1">
      <c r="A192" s="42">
        <v>14</v>
      </c>
      <c r="B192" s="43" t="s">
        <v>833</v>
      </c>
      <c r="C192" s="43">
        <v>3</v>
      </c>
      <c r="D192" s="43" t="s">
        <v>370</v>
      </c>
      <c r="E192" s="43" t="s">
        <v>598</v>
      </c>
      <c r="G192"/>
      <c r="H192"/>
      <c r="I192"/>
      <c r="J192"/>
      <c r="K192"/>
      <c r="L192"/>
      <c r="M192"/>
    </row>
    <row r="193" spans="1:13" ht="14" customHeight="1">
      <c r="A193" s="42">
        <v>14</v>
      </c>
      <c r="B193" s="43" t="s">
        <v>833</v>
      </c>
      <c r="C193" s="43">
        <v>4</v>
      </c>
      <c r="D193" s="43" t="s">
        <v>371</v>
      </c>
      <c r="E193" s="43" t="s">
        <v>204</v>
      </c>
      <c r="G193"/>
      <c r="H193"/>
      <c r="I193"/>
      <c r="J193"/>
      <c r="K193"/>
      <c r="L193"/>
      <c r="M193"/>
    </row>
    <row r="194" spans="1:13" ht="14" customHeight="1">
      <c r="A194" s="42">
        <v>14</v>
      </c>
      <c r="B194" s="43" t="s">
        <v>833</v>
      </c>
      <c r="C194" s="43">
        <v>5</v>
      </c>
      <c r="D194" s="43" t="s">
        <v>371</v>
      </c>
      <c r="E194" s="43" t="s">
        <v>198</v>
      </c>
      <c r="G194"/>
      <c r="H194"/>
      <c r="I194"/>
      <c r="J194"/>
      <c r="K194"/>
      <c r="L194"/>
      <c r="M194"/>
    </row>
    <row r="195" spans="1:13" ht="14" customHeight="1">
      <c r="A195" s="42">
        <v>14</v>
      </c>
      <c r="B195" s="43" t="s">
        <v>834</v>
      </c>
      <c r="C195" s="43">
        <v>1</v>
      </c>
      <c r="D195" s="43" t="s">
        <v>369</v>
      </c>
      <c r="E195" s="43" t="s">
        <v>32</v>
      </c>
      <c r="G195"/>
      <c r="H195"/>
      <c r="I195"/>
      <c r="J195"/>
      <c r="K195"/>
      <c r="L195"/>
      <c r="M195"/>
    </row>
    <row r="196" spans="1:13" ht="14" customHeight="1">
      <c r="A196" s="42">
        <v>14</v>
      </c>
      <c r="B196" s="43" t="s">
        <v>834</v>
      </c>
      <c r="C196" s="43">
        <v>2</v>
      </c>
      <c r="D196" s="43" t="s">
        <v>370</v>
      </c>
      <c r="E196" s="43" t="s">
        <v>132</v>
      </c>
      <c r="G196"/>
      <c r="H196"/>
      <c r="I196"/>
      <c r="J196"/>
      <c r="K196"/>
      <c r="L196"/>
      <c r="M196"/>
    </row>
    <row r="197" spans="1:13" ht="14" customHeight="1">
      <c r="A197" s="42">
        <v>14</v>
      </c>
      <c r="B197" s="43" t="s">
        <v>834</v>
      </c>
      <c r="C197" s="43">
        <v>3</v>
      </c>
      <c r="D197" s="43" t="s">
        <v>370</v>
      </c>
      <c r="E197" s="43" t="s">
        <v>104</v>
      </c>
      <c r="G197"/>
      <c r="H197"/>
      <c r="I197"/>
      <c r="J197"/>
      <c r="K197"/>
      <c r="L197"/>
      <c r="M197"/>
    </row>
    <row r="198" spans="1:13" ht="14" customHeight="1">
      <c r="A198" s="42">
        <v>14</v>
      </c>
      <c r="B198" s="43" t="s">
        <v>834</v>
      </c>
      <c r="C198" s="43">
        <v>4</v>
      </c>
      <c r="D198" s="43" t="s">
        <v>371</v>
      </c>
      <c r="E198" s="43" t="s">
        <v>191</v>
      </c>
      <c r="G198"/>
      <c r="H198"/>
      <c r="I198"/>
      <c r="J198"/>
      <c r="K198"/>
      <c r="L198"/>
      <c r="M198"/>
    </row>
    <row r="199" spans="1:13" ht="14" customHeight="1">
      <c r="A199" s="42">
        <v>14</v>
      </c>
      <c r="B199" s="43" t="s">
        <v>834</v>
      </c>
      <c r="C199" s="43">
        <v>5</v>
      </c>
      <c r="D199" s="43" t="s">
        <v>371</v>
      </c>
      <c r="E199" s="43" t="s">
        <v>733</v>
      </c>
      <c r="G199"/>
      <c r="H199"/>
      <c r="I199"/>
      <c r="J199"/>
      <c r="K199"/>
      <c r="L199"/>
      <c r="M199"/>
    </row>
    <row r="200" spans="1:13" ht="14" customHeight="1">
      <c r="A200" s="42">
        <v>15</v>
      </c>
      <c r="B200" s="43" t="s">
        <v>832</v>
      </c>
      <c r="C200" s="43">
        <v>1</v>
      </c>
      <c r="D200" s="43" t="s">
        <v>369</v>
      </c>
      <c r="E200" s="43" t="s">
        <v>31</v>
      </c>
      <c r="G200"/>
      <c r="H200"/>
      <c r="I200"/>
      <c r="J200"/>
      <c r="K200"/>
      <c r="L200"/>
      <c r="M200"/>
    </row>
    <row r="201" spans="1:13" ht="14" customHeight="1">
      <c r="A201" s="42">
        <v>15</v>
      </c>
      <c r="B201" s="43" t="s">
        <v>832</v>
      </c>
      <c r="C201" s="43">
        <v>2</v>
      </c>
      <c r="D201" s="43" t="s">
        <v>369</v>
      </c>
      <c r="E201" s="43" t="s">
        <v>9</v>
      </c>
      <c r="G201"/>
      <c r="H201"/>
      <c r="I201"/>
      <c r="J201"/>
      <c r="K201"/>
      <c r="L201"/>
      <c r="M201"/>
    </row>
    <row r="202" spans="1:13" ht="14" customHeight="1">
      <c r="A202" s="42">
        <v>15</v>
      </c>
      <c r="B202" s="43" t="s">
        <v>832</v>
      </c>
      <c r="C202" s="43">
        <v>3</v>
      </c>
      <c r="D202" s="43" t="s">
        <v>371</v>
      </c>
      <c r="E202" s="43" t="s">
        <v>192</v>
      </c>
      <c r="G202"/>
      <c r="H202"/>
      <c r="I202"/>
      <c r="J202"/>
      <c r="K202"/>
      <c r="L202"/>
      <c r="M202"/>
    </row>
    <row r="203" spans="1:13" ht="14" customHeight="1">
      <c r="A203" s="42">
        <v>15</v>
      </c>
      <c r="B203" s="43" t="s">
        <v>832</v>
      </c>
      <c r="C203" s="43">
        <v>4</v>
      </c>
      <c r="D203" s="43" t="s">
        <v>371</v>
      </c>
      <c r="E203" s="43" t="s">
        <v>741</v>
      </c>
      <c r="G203"/>
      <c r="H203"/>
      <c r="I203"/>
      <c r="J203"/>
      <c r="K203"/>
      <c r="L203"/>
      <c r="M203"/>
    </row>
    <row r="204" spans="1:13" ht="14" customHeight="1">
      <c r="A204" s="42">
        <v>15</v>
      </c>
      <c r="B204" s="43" t="s">
        <v>833</v>
      </c>
      <c r="C204" s="43">
        <v>1</v>
      </c>
      <c r="D204" s="43" t="s">
        <v>370</v>
      </c>
      <c r="E204" s="43" t="s">
        <v>728</v>
      </c>
      <c r="G204"/>
      <c r="H204"/>
      <c r="I204"/>
      <c r="J204"/>
      <c r="K204"/>
      <c r="L204"/>
      <c r="M204"/>
    </row>
    <row r="205" spans="1:13" ht="14" customHeight="1">
      <c r="A205" s="42">
        <v>15</v>
      </c>
      <c r="B205" s="43" t="s">
        <v>833</v>
      </c>
      <c r="C205" s="43">
        <v>2</v>
      </c>
      <c r="D205" s="43" t="s">
        <v>370</v>
      </c>
      <c r="E205" s="43" t="s">
        <v>105</v>
      </c>
      <c r="G205"/>
      <c r="H205"/>
      <c r="I205"/>
      <c r="J205"/>
      <c r="K205"/>
      <c r="L205"/>
      <c r="M205"/>
    </row>
    <row r="206" spans="1:13" ht="14" customHeight="1">
      <c r="A206" s="42">
        <v>15</v>
      </c>
      <c r="B206" s="43" t="s">
        <v>833</v>
      </c>
      <c r="C206" s="43">
        <v>3</v>
      </c>
      <c r="D206" s="43" t="s">
        <v>370</v>
      </c>
      <c r="E206" s="43" t="s">
        <v>401</v>
      </c>
      <c r="G206"/>
      <c r="H206"/>
      <c r="I206"/>
      <c r="J206"/>
      <c r="K206"/>
      <c r="L206"/>
      <c r="M206"/>
    </row>
    <row r="207" spans="1:13" ht="14" customHeight="1">
      <c r="A207" s="42">
        <v>15</v>
      </c>
      <c r="B207" s="43" t="s">
        <v>833</v>
      </c>
      <c r="C207" s="43">
        <v>4</v>
      </c>
      <c r="D207" s="43" t="s">
        <v>371</v>
      </c>
      <c r="E207" s="43" t="s">
        <v>180</v>
      </c>
      <c r="G207"/>
      <c r="H207"/>
      <c r="I207"/>
      <c r="J207"/>
      <c r="K207"/>
      <c r="L207"/>
      <c r="M207"/>
    </row>
    <row r="208" spans="1:13" ht="14" customHeight="1">
      <c r="A208" s="42">
        <v>15</v>
      </c>
      <c r="B208" s="43" t="s">
        <v>833</v>
      </c>
      <c r="C208" s="43">
        <v>5</v>
      </c>
      <c r="D208" s="43" t="s">
        <v>371</v>
      </c>
      <c r="E208" s="43" t="s">
        <v>383</v>
      </c>
      <c r="G208"/>
      <c r="H208"/>
      <c r="I208"/>
      <c r="J208"/>
      <c r="K208"/>
      <c r="L208"/>
      <c r="M208"/>
    </row>
    <row r="209" spans="1:13" ht="14" customHeight="1">
      <c r="A209" s="42">
        <v>15</v>
      </c>
      <c r="B209" s="43" t="s">
        <v>834</v>
      </c>
      <c r="C209" s="43">
        <v>1</v>
      </c>
      <c r="D209" s="43" t="s">
        <v>369</v>
      </c>
      <c r="E209" s="43" t="s">
        <v>27</v>
      </c>
      <c r="G209"/>
      <c r="H209"/>
      <c r="I209"/>
      <c r="J209"/>
      <c r="K209"/>
      <c r="L209"/>
      <c r="M209"/>
    </row>
    <row r="210" spans="1:13" ht="14" customHeight="1">
      <c r="A210" s="42">
        <v>15</v>
      </c>
      <c r="B210" s="43" t="s">
        <v>834</v>
      </c>
      <c r="C210" s="43">
        <v>2</v>
      </c>
      <c r="D210" s="43" t="s">
        <v>369</v>
      </c>
      <c r="E210" s="43" t="s">
        <v>559</v>
      </c>
      <c r="G210"/>
      <c r="H210"/>
      <c r="I210"/>
      <c r="J210"/>
      <c r="K210"/>
      <c r="L210"/>
      <c r="M210"/>
    </row>
    <row r="211" spans="1:13" ht="14" customHeight="1">
      <c r="A211" s="42">
        <v>15</v>
      </c>
      <c r="B211" s="43" t="s">
        <v>834</v>
      </c>
      <c r="C211" s="43">
        <v>3</v>
      </c>
      <c r="D211" s="43" t="s">
        <v>370</v>
      </c>
      <c r="E211" s="43" t="s">
        <v>102</v>
      </c>
      <c r="G211"/>
      <c r="H211"/>
      <c r="I211"/>
      <c r="J211"/>
      <c r="K211"/>
      <c r="L211"/>
      <c r="M211"/>
    </row>
    <row r="212" spans="1:13" ht="14" customHeight="1">
      <c r="A212" s="42">
        <v>15</v>
      </c>
      <c r="B212" s="43" t="s">
        <v>834</v>
      </c>
      <c r="C212" s="43">
        <v>4</v>
      </c>
      <c r="D212" s="43" t="s">
        <v>370</v>
      </c>
      <c r="E212" s="43" t="s">
        <v>611</v>
      </c>
      <c r="G212"/>
      <c r="H212"/>
      <c r="I212"/>
      <c r="J212"/>
      <c r="K212"/>
      <c r="L212"/>
      <c r="M212"/>
    </row>
    <row r="213" spans="1:13" ht="14" customHeight="1">
      <c r="A213" s="42">
        <v>15</v>
      </c>
      <c r="B213" s="43" t="s">
        <v>834</v>
      </c>
      <c r="C213" s="43">
        <v>5</v>
      </c>
      <c r="D213" s="43" t="s">
        <v>371</v>
      </c>
      <c r="E213" s="43" t="s">
        <v>184</v>
      </c>
      <c r="G213"/>
      <c r="H213"/>
      <c r="I213"/>
      <c r="J213"/>
      <c r="K213"/>
      <c r="L213"/>
      <c r="M213"/>
    </row>
    <row r="214" spans="1:13" ht="14" customHeight="1">
      <c r="A214" s="42">
        <v>16</v>
      </c>
      <c r="B214" s="43" t="s">
        <v>832</v>
      </c>
      <c r="C214" s="43">
        <v>1</v>
      </c>
      <c r="D214" s="43" t="s">
        <v>369</v>
      </c>
      <c r="E214" s="43" t="s">
        <v>13</v>
      </c>
      <c r="G214"/>
      <c r="H214"/>
      <c r="I214"/>
      <c r="J214"/>
      <c r="K214"/>
      <c r="L214"/>
      <c r="M214"/>
    </row>
    <row r="215" spans="1:13" ht="14" customHeight="1">
      <c r="A215" s="42">
        <v>16</v>
      </c>
      <c r="B215" s="43" t="s">
        <v>832</v>
      </c>
      <c r="C215" s="43">
        <v>2</v>
      </c>
      <c r="D215" s="43" t="s">
        <v>370</v>
      </c>
      <c r="E215" s="43" t="s">
        <v>96</v>
      </c>
      <c r="G215"/>
      <c r="H215"/>
      <c r="I215"/>
      <c r="J215"/>
      <c r="K215"/>
      <c r="L215"/>
      <c r="M215"/>
    </row>
    <row r="216" spans="1:13" ht="14" customHeight="1">
      <c r="A216" s="42">
        <v>16</v>
      </c>
      <c r="B216" s="43" t="s">
        <v>832</v>
      </c>
      <c r="C216" s="43">
        <v>3</v>
      </c>
      <c r="D216" s="43" t="s">
        <v>370</v>
      </c>
      <c r="E216" s="43" t="s">
        <v>589</v>
      </c>
      <c r="G216"/>
      <c r="H216"/>
      <c r="I216"/>
      <c r="J216"/>
      <c r="K216"/>
      <c r="L216"/>
      <c r="M216"/>
    </row>
    <row r="217" spans="1:13" ht="14" customHeight="1">
      <c r="A217" s="42">
        <v>16</v>
      </c>
      <c r="B217" s="43" t="s">
        <v>832</v>
      </c>
      <c r="C217" s="43">
        <v>4</v>
      </c>
      <c r="D217" s="43" t="s">
        <v>370</v>
      </c>
      <c r="E217" s="43" t="s">
        <v>729</v>
      </c>
      <c r="G217"/>
      <c r="H217"/>
      <c r="I217"/>
      <c r="J217"/>
      <c r="K217"/>
      <c r="L217"/>
      <c r="M217"/>
    </row>
    <row r="218" spans="1:13" ht="14" customHeight="1">
      <c r="A218" s="42">
        <v>16</v>
      </c>
      <c r="B218" s="43" t="s">
        <v>832</v>
      </c>
      <c r="C218" s="43">
        <v>5</v>
      </c>
      <c r="D218" s="43" t="s">
        <v>370</v>
      </c>
      <c r="E218" s="43" t="s">
        <v>616</v>
      </c>
      <c r="G218"/>
      <c r="H218"/>
      <c r="I218"/>
      <c r="J218"/>
      <c r="K218"/>
      <c r="L218"/>
      <c r="M218"/>
    </row>
    <row r="219" spans="1:13" ht="14" customHeight="1">
      <c r="A219" s="42">
        <v>16</v>
      </c>
      <c r="B219" s="43" t="s">
        <v>833</v>
      </c>
      <c r="C219" s="43">
        <v>1</v>
      </c>
      <c r="D219" s="43" t="s">
        <v>369</v>
      </c>
      <c r="E219" s="43" t="s">
        <v>567</v>
      </c>
      <c r="G219"/>
      <c r="H219"/>
      <c r="I219"/>
      <c r="J219"/>
      <c r="K219"/>
      <c r="L219"/>
      <c r="M219"/>
    </row>
    <row r="220" spans="1:13" ht="14" customHeight="1">
      <c r="A220" s="42">
        <v>16</v>
      </c>
      <c r="B220" s="43" t="s">
        <v>833</v>
      </c>
      <c r="C220" s="43">
        <v>2</v>
      </c>
      <c r="D220" s="43" t="s">
        <v>369</v>
      </c>
      <c r="E220" s="43" t="s">
        <v>575</v>
      </c>
      <c r="G220"/>
      <c r="H220"/>
      <c r="I220"/>
      <c r="J220"/>
      <c r="K220"/>
      <c r="L220"/>
      <c r="M220"/>
    </row>
    <row r="221" spans="1:13" ht="14" customHeight="1">
      <c r="A221" s="42">
        <v>16</v>
      </c>
      <c r="B221" s="43" t="s">
        <v>833</v>
      </c>
      <c r="C221" s="43">
        <v>3</v>
      </c>
      <c r="D221" s="43" t="s">
        <v>371</v>
      </c>
      <c r="E221" s="43" t="s">
        <v>174</v>
      </c>
      <c r="G221"/>
      <c r="H221"/>
      <c r="I221"/>
      <c r="J221"/>
      <c r="K221"/>
      <c r="L221"/>
      <c r="M221"/>
    </row>
    <row r="222" spans="1:13" ht="14" customHeight="1">
      <c r="A222" s="42">
        <v>16</v>
      </c>
      <c r="B222" s="43" t="s">
        <v>833</v>
      </c>
      <c r="C222" s="43">
        <v>4</v>
      </c>
      <c r="D222" s="43" t="s">
        <v>371</v>
      </c>
      <c r="E222" s="43" t="s">
        <v>742</v>
      </c>
      <c r="G222"/>
      <c r="H222"/>
      <c r="I222"/>
      <c r="J222"/>
      <c r="K222"/>
      <c r="L222"/>
      <c r="M222"/>
    </row>
    <row r="223" spans="1:13" ht="14" customHeight="1">
      <c r="A223" s="42">
        <v>16</v>
      </c>
      <c r="B223" s="43" t="s">
        <v>833</v>
      </c>
      <c r="C223" s="43">
        <v>5</v>
      </c>
      <c r="D223" s="43" t="s">
        <v>371</v>
      </c>
      <c r="E223" s="43" t="s">
        <v>637</v>
      </c>
      <c r="G223"/>
      <c r="H223"/>
      <c r="I223"/>
      <c r="J223"/>
      <c r="K223"/>
      <c r="L223"/>
      <c r="M223"/>
    </row>
    <row r="224" spans="1:13" ht="14" customHeight="1">
      <c r="A224" s="42">
        <v>16</v>
      </c>
      <c r="B224" s="43" t="s">
        <v>834</v>
      </c>
      <c r="C224" s="43">
        <v>1</v>
      </c>
      <c r="D224" s="43" t="s">
        <v>369</v>
      </c>
      <c r="E224" s="43" t="s">
        <v>21</v>
      </c>
      <c r="G224"/>
      <c r="H224"/>
      <c r="I224"/>
      <c r="J224"/>
      <c r="K224"/>
      <c r="L224"/>
      <c r="M224"/>
    </row>
    <row r="225" spans="1:13" ht="14" customHeight="1">
      <c r="A225" s="42">
        <v>16</v>
      </c>
      <c r="B225" s="43" t="s">
        <v>834</v>
      </c>
      <c r="C225" s="43">
        <v>2</v>
      </c>
      <c r="D225" s="43" t="s">
        <v>370</v>
      </c>
      <c r="E225" s="43" t="s">
        <v>101</v>
      </c>
      <c r="G225"/>
      <c r="H225"/>
      <c r="I225"/>
      <c r="J225"/>
      <c r="K225"/>
      <c r="L225"/>
      <c r="M225"/>
    </row>
    <row r="226" spans="1:13" ht="14" customHeight="1">
      <c r="A226" s="42">
        <v>16</v>
      </c>
      <c r="B226" s="43" t="s">
        <v>834</v>
      </c>
      <c r="C226" s="43">
        <v>3</v>
      </c>
      <c r="D226" s="43" t="s">
        <v>371</v>
      </c>
      <c r="E226" s="43" t="s">
        <v>179</v>
      </c>
      <c r="G226"/>
      <c r="H226"/>
      <c r="I226"/>
      <c r="J226"/>
      <c r="K226"/>
      <c r="L226"/>
      <c r="M226"/>
    </row>
    <row r="227" spans="1:13" ht="14" customHeight="1">
      <c r="A227" s="42">
        <v>16</v>
      </c>
      <c r="B227" s="43" t="s">
        <v>834</v>
      </c>
      <c r="C227" s="43">
        <v>4</v>
      </c>
      <c r="D227" s="43" t="s">
        <v>371</v>
      </c>
      <c r="E227" s="43" t="s">
        <v>631</v>
      </c>
      <c r="G227"/>
      <c r="H227"/>
      <c r="I227"/>
      <c r="J227"/>
      <c r="K227"/>
      <c r="L227"/>
      <c r="M227"/>
    </row>
    <row r="228" spans="1:13" ht="14" customHeight="1">
      <c r="A228" s="42">
        <v>17</v>
      </c>
      <c r="B228" s="43" t="s">
        <v>832</v>
      </c>
      <c r="C228" s="43">
        <v>1</v>
      </c>
      <c r="D228" s="43" t="s">
        <v>369</v>
      </c>
      <c r="E228" s="43" t="s">
        <v>14</v>
      </c>
      <c r="G228"/>
      <c r="H228"/>
      <c r="I228"/>
      <c r="J228"/>
      <c r="K228"/>
      <c r="L228"/>
      <c r="M228"/>
    </row>
    <row r="229" spans="1:13" ht="14" customHeight="1">
      <c r="A229" s="42">
        <v>17</v>
      </c>
      <c r="B229" s="43" t="s">
        <v>832</v>
      </c>
      <c r="C229" s="43">
        <v>2</v>
      </c>
      <c r="D229" s="43" t="s">
        <v>369</v>
      </c>
      <c r="E229" s="43" t="s">
        <v>581</v>
      </c>
      <c r="G229"/>
      <c r="H229"/>
      <c r="I229"/>
      <c r="J229"/>
      <c r="K229"/>
      <c r="L229"/>
      <c r="M229"/>
    </row>
    <row r="230" spans="1:13" ht="14" customHeight="1">
      <c r="A230" s="42">
        <v>17</v>
      </c>
      <c r="B230" s="43" t="s">
        <v>832</v>
      </c>
      <c r="C230" s="43">
        <v>3</v>
      </c>
      <c r="D230" s="43" t="s">
        <v>371</v>
      </c>
      <c r="E230" s="43" t="s">
        <v>171</v>
      </c>
      <c r="G230"/>
      <c r="H230"/>
      <c r="I230"/>
      <c r="J230"/>
      <c r="K230"/>
      <c r="L230"/>
      <c r="M230"/>
    </row>
    <row r="231" spans="1:13" ht="14" customHeight="1">
      <c r="A231" s="42">
        <v>17</v>
      </c>
      <c r="B231" s="43" t="s">
        <v>832</v>
      </c>
      <c r="C231" s="43">
        <v>4</v>
      </c>
      <c r="D231" s="43" t="s">
        <v>371</v>
      </c>
      <c r="E231" s="43" t="s">
        <v>394</v>
      </c>
      <c r="G231"/>
      <c r="H231"/>
      <c r="I231"/>
      <c r="J231"/>
      <c r="K231"/>
      <c r="L231"/>
      <c r="M231"/>
    </row>
    <row r="232" spans="1:13" ht="14" customHeight="1">
      <c r="A232" s="42">
        <v>17</v>
      </c>
      <c r="B232" s="43" t="s">
        <v>832</v>
      </c>
      <c r="C232" s="43">
        <v>5</v>
      </c>
      <c r="D232" s="43" t="s">
        <v>371</v>
      </c>
      <c r="E232" s="43" t="s">
        <v>744</v>
      </c>
      <c r="G232"/>
      <c r="H232"/>
      <c r="I232"/>
      <c r="J232"/>
      <c r="K232"/>
      <c r="L232"/>
      <c r="M232"/>
    </row>
    <row r="233" spans="1:13" ht="14" customHeight="1">
      <c r="A233" s="42">
        <v>17</v>
      </c>
      <c r="B233" s="43" t="s">
        <v>833</v>
      </c>
      <c r="C233" s="43">
        <v>1</v>
      </c>
      <c r="D233" s="43" t="s">
        <v>370</v>
      </c>
      <c r="E233" s="43" t="s">
        <v>90</v>
      </c>
      <c r="G233"/>
      <c r="H233"/>
      <c r="I233"/>
      <c r="J233"/>
      <c r="K233"/>
      <c r="L233"/>
      <c r="M233"/>
    </row>
    <row r="234" spans="1:13" ht="14" customHeight="1">
      <c r="A234" s="42">
        <v>17</v>
      </c>
      <c r="B234" s="43" t="s">
        <v>833</v>
      </c>
      <c r="C234" s="43">
        <v>2</v>
      </c>
      <c r="D234" s="43" t="s">
        <v>370</v>
      </c>
      <c r="E234" s="43" t="s">
        <v>607</v>
      </c>
      <c r="G234"/>
      <c r="H234"/>
      <c r="I234"/>
      <c r="J234"/>
      <c r="K234"/>
      <c r="L234"/>
      <c r="M234"/>
    </row>
    <row r="235" spans="1:13" ht="14" customHeight="1">
      <c r="A235" s="42">
        <v>17</v>
      </c>
      <c r="B235" s="43" t="s">
        <v>833</v>
      </c>
      <c r="C235" s="43">
        <v>3</v>
      </c>
      <c r="D235" s="43" t="s">
        <v>370</v>
      </c>
      <c r="E235" s="43" t="s">
        <v>606</v>
      </c>
      <c r="G235"/>
      <c r="H235"/>
      <c r="I235"/>
      <c r="J235"/>
      <c r="K235"/>
      <c r="L235"/>
      <c r="M235"/>
    </row>
    <row r="236" spans="1:13" ht="14" customHeight="1">
      <c r="A236" s="42">
        <v>17</v>
      </c>
      <c r="B236" s="43" t="s">
        <v>833</v>
      </c>
      <c r="C236" s="43">
        <v>4</v>
      </c>
      <c r="D236" s="43" t="s">
        <v>370</v>
      </c>
      <c r="E236" s="43" t="s">
        <v>622</v>
      </c>
      <c r="G236"/>
      <c r="H236"/>
      <c r="I236"/>
      <c r="J236"/>
      <c r="K236"/>
      <c r="L236"/>
      <c r="M236"/>
    </row>
    <row r="237" spans="1:13" ht="14" customHeight="1">
      <c r="A237" s="42">
        <v>17</v>
      </c>
      <c r="B237" s="43" t="s">
        <v>833</v>
      </c>
      <c r="C237" s="43">
        <v>5</v>
      </c>
      <c r="D237" s="43" t="s">
        <v>371</v>
      </c>
      <c r="E237" s="43" t="s">
        <v>628</v>
      </c>
      <c r="G237"/>
      <c r="H237"/>
      <c r="I237"/>
      <c r="J237"/>
      <c r="K237"/>
      <c r="L237"/>
      <c r="M237"/>
    </row>
    <row r="238" spans="1:13" ht="14" customHeight="1">
      <c r="A238" s="42">
        <v>17</v>
      </c>
      <c r="B238" s="43" t="s">
        <v>834</v>
      </c>
      <c r="C238" s="43">
        <v>1</v>
      </c>
      <c r="D238" s="43" t="s">
        <v>369</v>
      </c>
      <c r="E238" s="43" t="s">
        <v>564</v>
      </c>
      <c r="G238"/>
      <c r="H238"/>
      <c r="I238"/>
      <c r="J238"/>
      <c r="K238"/>
      <c r="L238"/>
      <c r="M238"/>
    </row>
    <row r="239" spans="1:13" ht="14" customHeight="1">
      <c r="A239" s="42">
        <v>17</v>
      </c>
      <c r="B239" s="43" t="s">
        <v>834</v>
      </c>
      <c r="C239" s="43">
        <v>2</v>
      </c>
      <c r="D239" s="43" t="s">
        <v>369</v>
      </c>
      <c r="E239" s="43" t="s">
        <v>577</v>
      </c>
      <c r="G239"/>
      <c r="H239"/>
      <c r="I239"/>
      <c r="J239"/>
      <c r="K239"/>
      <c r="L239"/>
      <c r="M239"/>
    </row>
    <row r="240" spans="1:13" ht="14" customHeight="1">
      <c r="A240" s="42">
        <v>17</v>
      </c>
      <c r="B240" s="43" t="s">
        <v>834</v>
      </c>
      <c r="C240" s="43">
        <v>3</v>
      </c>
      <c r="D240" s="43" t="s">
        <v>370</v>
      </c>
      <c r="E240" s="43" t="s">
        <v>409</v>
      </c>
      <c r="G240"/>
      <c r="H240"/>
      <c r="I240"/>
      <c r="J240"/>
      <c r="K240"/>
      <c r="L240"/>
      <c r="M240"/>
    </row>
    <row r="241" spans="1:13" ht="14" customHeight="1">
      <c r="A241" s="42">
        <v>17</v>
      </c>
      <c r="B241" s="43" t="s">
        <v>834</v>
      </c>
      <c r="C241" s="43">
        <v>4</v>
      </c>
      <c r="D241" s="43" t="s">
        <v>371</v>
      </c>
      <c r="E241" s="43" t="s">
        <v>743</v>
      </c>
      <c r="G241"/>
      <c r="H241"/>
      <c r="I241"/>
      <c r="J241"/>
      <c r="K241"/>
      <c r="L241"/>
      <c r="M241"/>
    </row>
    <row r="242" spans="1:13" ht="14" customHeight="1">
      <c r="A242" s="42">
        <v>18</v>
      </c>
      <c r="B242" s="43" t="s">
        <v>832</v>
      </c>
      <c r="C242" s="43">
        <v>1</v>
      </c>
      <c r="D242" s="43" t="s">
        <v>369</v>
      </c>
      <c r="E242" s="43" t="s">
        <v>574</v>
      </c>
      <c r="G242"/>
      <c r="H242"/>
      <c r="I242"/>
      <c r="J242"/>
      <c r="K242"/>
      <c r="L242"/>
      <c r="M242"/>
    </row>
    <row r="243" spans="1:13" ht="14" customHeight="1">
      <c r="A243" s="42">
        <v>18</v>
      </c>
      <c r="B243" s="43" t="s">
        <v>832</v>
      </c>
      <c r="C243" s="43">
        <v>2</v>
      </c>
      <c r="D243" s="43" t="s">
        <v>370</v>
      </c>
      <c r="E243" s="43" t="s">
        <v>610</v>
      </c>
      <c r="G243"/>
      <c r="H243"/>
      <c r="I243"/>
      <c r="J243"/>
      <c r="K243"/>
      <c r="L243"/>
      <c r="M243"/>
    </row>
    <row r="244" spans="1:13" ht="14" customHeight="1">
      <c r="A244" s="42">
        <v>18</v>
      </c>
      <c r="B244" s="43" t="s">
        <v>832</v>
      </c>
      <c r="C244" s="43">
        <v>3</v>
      </c>
      <c r="D244" s="43" t="s">
        <v>370</v>
      </c>
      <c r="E244" s="43" t="s">
        <v>609</v>
      </c>
      <c r="G244"/>
      <c r="H244"/>
      <c r="I244"/>
      <c r="J244"/>
      <c r="K244"/>
      <c r="L244"/>
      <c r="M244"/>
    </row>
    <row r="245" spans="1:13" ht="14" customHeight="1">
      <c r="A245" s="42">
        <v>18</v>
      </c>
      <c r="B245" s="43" t="s">
        <v>832</v>
      </c>
      <c r="C245" s="43">
        <v>4</v>
      </c>
      <c r="D245" s="43" t="s">
        <v>370</v>
      </c>
      <c r="E245" s="43" t="s">
        <v>614</v>
      </c>
      <c r="G245"/>
      <c r="H245"/>
      <c r="I245"/>
      <c r="J245"/>
      <c r="K245"/>
      <c r="L245"/>
      <c r="M245"/>
    </row>
    <row r="246" spans="1:13" ht="14" customHeight="1">
      <c r="A246" s="42">
        <v>18</v>
      </c>
      <c r="B246" s="43" t="s">
        <v>832</v>
      </c>
      <c r="C246" s="43">
        <v>5</v>
      </c>
      <c r="D246" s="43" t="s">
        <v>371</v>
      </c>
      <c r="E246" s="43" t="s">
        <v>685</v>
      </c>
      <c r="G246"/>
      <c r="H246"/>
      <c r="I246"/>
      <c r="J246"/>
      <c r="K246"/>
      <c r="L246"/>
      <c r="M246"/>
    </row>
    <row r="247" spans="1:13" ht="14" customHeight="1">
      <c r="A247" s="42">
        <v>18</v>
      </c>
      <c r="B247" s="43" t="s">
        <v>833</v>
      </c>
      <c r="C247" s="43">
        <v>1</v>
      </c>
      <c r="D247" s="43" t="s">
        <v>369</v>
      </c>
      <c r="E247" s="43" t="s">
        <v>561</v>
      </c>
      <c r="G247"/>
      <c r="H247"/>
      <c r="I247"/>
      <c r="J247"/>
      <c r="K247"/>
      <c r="L247"/>
      <c r="M247"/>
    </row>
    <row r="248" spans="1:13" ht="14" customHeight="1">
      <c r="A248" s="42">
        <v>18</v>
      </c>
      <c r="B248" s="43" t="s">
        <v>833</v>
      </c>
      <c r="C248" s="43">
        <v>2</v>
      </c>
      <c r="D248" s="43" t="s">
        <v>370</v>
      </c>
      <c r="E248" s="43" t="s">
        <v>630</v>
      </c>
      <c r="G248"/>
      <c r="H248"/>
      <c r="I248"/>
      <c r="J248"/>
      <c r="K248"/>
      <c r="L248"/>
      <c r="M248"/>
    </row>
    <row r="249" spans="1:13" ht="14" customHeight="1">
      <c r="A249" s="42">
        <v>18</v>
      </c>
      <c r="B249" s="43" t="s">
        <v>833</v>
      </c>
      <c r="C249" s="43">
        <v>3</v>
      </c>
      <c r="D249" s="43" t="s">
        <v>371</v>
      </c>
      <c r="E249" s="43" t="s">
        <v>641</v>
      </c>
      <c r="G249"/>
      <c r="H249"/>
      <c r="I249"/>
      <c r="J249"/>
      <c r="K249"/>
      <c r="L249"/>
      <c r="M249"/>
    </row>
    <row r="250" spans="1:13" ht="14" customHeight="1">
      <c r="A250" s="42">
        <v>18</v>
      </c>
      <c r="B250" s="43" t="s">
        <v>833</v>
      </c>
      <c r="C250" s="43">
        <v>4</v>
      </c>
      <c r="D250" s="43" t="s">
        <v>371</v>
      </c>
      <c r="E250" s="43" t="s">
        <v>639</v>
      </c>
      <c r="G250"/>
      <c r="H250"/>
      <c r="I250"/>
      <c r="J250"/>
      <c r="K250"/>
      <c r="L250"/>
      <c r="M250"/>
    </row>
    <row r="251" spans="1:13" ht="14" customHeight="1">
      <c r="A251" s="42">
        <v>18</v>
      </c>
      <c r="B251" s="43" t="s">
        <v>833</v>
      </c>
      <c r="C251" s="43">
        <v>5</v>
      </c>
      <c r="D251" s="43" t="s">
        <v>371</v>
      </c>
      <c r="E251" s="43" t="s">
        <v>638</v>
      </c>
      <c r="G251"/>
      <c r="H251"/>
      <c r="I251"/>
      <c r="J251"/>
      <c r="K251"/>
      <c r="L251"/>
      <c r="M251"/>
    </row>
    <row r="252" spans="1:13" ht="14" customHeight="1">
      <c r="A252" s="42">
        <v>18</v>
      </c>
      <c r="B252" s="43" t="s">
        <v>834</v>
      </c>
      <c r="C252" s="43">
        <v>1</v>
      </c>
      <c r="D252" s="43" t="s">
        <v>369</v>
      </c>
      <c r="E252" s="43" t="s">
        <v>570</v>
      </c>
      <c r="G252"/>
      <c r="H252"/>
      <c r="I252"/>
      <c r="J252"/>
      <c r="K252"/>
      <c r="L252"/>
      <c r="M252"/>
    </row>
    <row r="253" spans="1:13" ht="14" customHeight="1">
      <c r="A253" s="42">
        <v>18</v>
      </c>
      <c r="B253" s="43" t="s">
        <v>834</v>
      </c>
      <c r="C253" s="43">
        <v>2</v>
      </c>
      <c r="D253" s="43" t="s">
        <v>369</v>
      </c>
      <c r="E253" s="43" t="s">
        <v>583</v>
      </c>
      <c r="G253"/>
      <c r="H253"/>
      <c r="I253"/>
      <c r="J253"/>
      <c r="K253"/>
      <c r="L253"/>
      <c r="M253"/>
    </row>
    <row r="254" spans="1:13" ht="14" customHeight="1">
      <c r="A254" s="42">
        <v>18</v>
      </c>
      <c r="B254" s="43" t="s">
        <v>834</v>
      </c>
      <c r="C254" s="43">
        <v>3</v>
      </c>
      <c r="D254" s="43" t="s">
        <v>370</v>
      </c>
      <c r="E254" s="43" t="s">
        <v>725</v>
      </c>
      <c r="G254"/>
      <c r="H254"/>
      <c r="I254"/>
      <c r="J254"/>
      <c r="K254"/>
      <c r="L254"/>
      <c r="M254"/>
    </row>
    <row r="255" spans="1:13" ht="14" customHeight="1">
      <c r="A255" s="42">
        <v>18</v>
      </c>
      <c r="B255" s="43" t="s">
        <v>834</v>
      </c>
      <c r="C255" s="43">
        <v>4</v>
      </c>
      <c r="D255" s="43" t="s">
        <v>371</v>
      </c>
      <c r="E255" s="43" t="s">
        <v>736</v>
      </c>
      <c r="G255"/>
      <c r="H255"/>
      <c r="I255"/>
      <c r="J255"/>
      <c r="K255"/>
      <c r="L255"/>
      <c r="M255"/>
    </row>
    <row r="256" spans="1:13" ht="14" customHeight="1">
      <c r="A256" s="42">
        <v>19</v>
      </c>
      <c r="B256" s="43" t="s">
        <v>832</v>
      </c>
      <c r="C256" s="43">
        <v>1</v>
      </c>
      <c r="D256" s="43" t="s">
        <v>831</v>
      </c>
      <c r="E256" s="43" t="s">
        <v>730</v>
      </c>
      <c r="G256"/>
      <c r="H256"/>
      <c r="I256"/>
      <c r="J256"/>
      <c r="K256"/>
      <c r="L256"/>
      <c r="M256"/>
    </row>
    <row r="257" spans="1:14" ht="14" customHeight="1">
      <c r="A257" s="42">
        <v>19</v>
      </c>
      <c r="B257" s="43" t="s">
        <v>833</v>
      </c>
      <c r="C257" s="43">
        <v>1</v>
      </c>
      <c r="D257" s="43" t="s">
        <v>831</v>
      </c>
      <c r="E257" s="43" t="s">
        <v>474</v>
      </c>
      <c r="G257"/>
      <c r="H257"/>
      <c r="I257"/>
      <c r="J257"/>
      <c r="K257"/>
      <c r="L257"/>
      <c r="M257"/>
    </row>
    <row r="258" spans="1:14" ht="14" customHeight="1">
      <c r="A258" s="42">
        <v>20</v>
      </c>
      <c r="B258" s="43" t="s">
        <v>832</v>
      </c>
      <c r="C258" s="43">
        <v>1</v>
      </c>
      <c r="D258" s="43" t="s">
        <v>831</v>
      </c>
      <c r="E258" s="43" t="s">
        <v>731</v>
      </c>
      <c r="G258"/>
      <c r="H258"/>
      <c r="I258"/>
      <c r="J258"/>
      <c r="K258"/>
      <c r="L258"/>
      <c r="M258"/>
    </row>
    <row r="259" spans="1:14" ht="14" customHeight="1">
      <c r="A259" s="47"/>
      <c r="B259" s="47"/>
      <c r="C259" s="47"/>
      <c r="D259" s="47"/>
      <c r="E259" s="47"/>
      <c r="G259"/>
      <c r="H259"/>
      <c r="I259"/>
      <c r="J259"/>
      <c r="K259"/>
      <c r="L259"/>
      <c r="M259"/>
    </row>
    <row r="260" spans="1:14" ht="14" customHeight="1">
      <c r="A260" s="47"/>
      <c r="B260" s="47"/>
      <c r="C260" s="47"/>
      <c r="D260" s="47"/>
      <c r="E260" s="47"/>
      <c r="G260"/>
      <c r="H260"/>
      <c r="I260"/>
      <c r="J260"/>
      <c r="K260"/>
      <c r="L260"/>
      <c r="M260"/>
    </row>
    <row r="261" spans="1:14" ht="14" customHeight="1">
      <c r="A261"/>
      <c r="B261" s="92" t="s">
        <v>1732</v>
      </c>
      <c r="C261" s="92"/>
      <c r="D261" s="92"/>
      <c r="E261" s="92"/>
      <c r="F261" s="92"/>
      <c r="G261" s="92"/>
      <c r="H261" s="93"/>
      <c r="I261" s="92"/>
      <c r="J261" s="92"/>
      <c r="K261" s="92"/>
      <c r="L261" s="92"/>
      <c r="M261" s="92"/>
      <c r="N261" s="92"/>
    </row>
    <row r="262" spans="1:14" ht="14" customHeight="1">
      <c r="A262"/>
      <c r="B262" s="88" t="s">
        <v>1261</v>
      </c>
      <c r="C262" s="95" t="s">
        <v>1701</v>
      </c>
      <c r="D262" s="95"/>
      <c r="E262" s="95"/>
      <c r="F262" s="94" t="s">
        <v>1263</v>
      </c>
      <c r="G262" s="94"/>
      <c r="H262"/>
      <c r="I262" s="88" t="s">
        <v>1261</v>
      </c>
      <c r="J262" s="95" t="s">
        <v>1742</v>
      </c>
      <c r="K262" s="95"/>
      <c r="L262" s="95"/>
      <c r="M262" s="95" t="s">
        <v>1263</v>
      </c>
      <c r="N262" s="95"/>
    </row>
    <row r="263" spans="1:14" ht="14" customHeight="1">
      <c r="A263"/>
      <c r="B263" s="87">
        <v>1</v>
      </c>
      <c r="C263" s="97" t="s">
        <v>1733</v>
      </c>
      <c r="D263" s="97"/>
      <c r="E263" s="97"/>
      <c r="F263" s="96" t="s">
        <v>1266</v>
      </c>
      <c r="G263" s="96"/>
      <c r="H263"/>
      <c r="I263" s="87">
        <v>10</v>
      </c>
      <c r="J263" s="97" t="s">
        <v>1743</v>
      </c>
      <c r="K263" s="97"/>
      <c r="L263" s="97"/>
      <c r="M263" s="97" t="s">
        <v>1266</v>
      </c>
      <c r="N263" s="97"/>
    </row>
    <row r="264" spans="1:14" ht="14" customHeight="1">
      <c r="A264"/>
      <c r="B264" s="87">
        <v>2</v>
      </c>
      <c r="C264" s="97" t="s">
        <v>1734</v>
      </c>
      <c r="D264" s="97"/>
      <c r="E264" s="97"/>
      <c r="F264" s="96" t="s">
        <v>1266</v>
      </c>
      <c r="G264" s="96"/>
      <c r="H264"/>
      <c r="I264" s="87">
        <v>11</v>
      </c>
      <c r="J264" s="97" t="s">
        <v>1744</v>
      </c>
      <c r="K264" s="97"/>
      <c r="L264" s="97"/>
      <c r="M264" s="97" t="s">
        <v>1266</v>
      </c>
      <c r="N264" s="97"/>
    </row>
    <row r="265" spans="1:14" ht="14" customHeight="1">
      <c r="A265"/>
      <c r="B265" s="87">
        <v>3</v>
      </c>
      <c r="C265" s="97" t="s">
        <v>1735</v>
      </c>
      <c r="D265" s="97"/>
      <c r="E265" s="97"/>
      <c r="F265" s="96" t="s">
        <v>1271</v>
      </c>
      <c r="G265" s="96"/>
      <c r="H265"/>
      <c r="I265" s="87">
        <v>12</v>
      </c>
      <c r="J265" s="97" t="s">
        <v>1745</v>
      </c>
      <c r="K265" s="97"/>
      <c r="L265" s="97"/>
      <c r="M265" s="97" t="s">
        <v>1271</v>
      </c>
      <c r="N265" s="97"/>
    </row>
    <row r="266" spans="1:14" ht="14.5">
      <c r="A266"/>
      <c r="B266" s="87">
        <v>4</v>
      </c>
      <c r="C266" s="97" t="s">
        <v>1736</v>
      </c>
      <c r="D266" s="97"/>
      <c r="E266" s="97"/>
      <c r="F266" s="96" t="s">
        <v>1271</v>
      </c>
      <c r="G266" s="96"/>
      <c r="H266"/>
      <c r="I266" s="87">
        <v>13</v>
      </c>
      <c r="J266" s="97" t="s">
        <v>1746</v>
      </c>
      <c r="K266" s="97"/>
      <c r="L266" s="97"/>
      <c r="M266" s="97" t="s">
        <v>1271</v>
      </c>
      <c r="N266" s="97"/>
    </row>
    <row r="267" spans="1:14" ht="14.5">
      <c r="A267"/>
      <c r="B267" s="87">
        <v>5</v>
      </c>
      <c r="C267" s="97" t="s">
        <v>1737</v>
      </c>
      <c r="D267" s="97"/>
      <c r="E267" s="97"/>
      <c r="F267" s="96" t="s">
        <v>1284</v>
      </c>
      <c r="G267" s="96"/>
      <c r="H267"/>
      <c r="I267" s="87">
        <v>14</v>
      </c>
      <c r="J267" s="97" t="s">
        <v>1747</v>
      </c>
      <c r="K267" s="97"/>
      <c r="L267" s="97"/>
      <c r="M267" s="97" t="s">
        <v>1271</v>
      </c>
      <c r="N267" s="97"/>
    </row>
    <row r="268" spans="1:14" ht="14.5">
      <c r="A268"/>
      <c r="B268" s="87">
        <v>6</v>
      </c>
      <c r="C268" s="97" t="s">
        <v>1738</v>
      </c>
      <c r="D268" s="97"/>
      <c r="E268" s="97"/>
      <c r="F268" s="96" t="s">
        <v>1284</v>
      </c>
      <c r="G268" s="96"/>
      <c r="H268"/>
      <c r="I268" s="87">
        <v>15</v>
      </c>
      <c r="J268" s="97" t="s">
        <v>1748</v>
      </c>
      <c r="K268" s="97"/>
      <c r="L268" s="97"/>
      <c r="M268" s="97" t="s">
        <v>1284</v>
      </c>
      <c r="N268" s="97"/>
    </row>
    <row r="269" spans="1:14" ht="14.5">
      <c r="A269"/>
      <c r="B269" s="87">
        <v>7</v>
      </c>
      <c r="C269" s="97" t="s">
        <v>1739</v>
      </c>
      <c r="D269" s="97"/>
      <c r="E269" s="97"/>
      <c r="F269" s="96" t="s">
        <v>1284</v>
      </c>
      <c r="G269" s="96"/>
      <c r="H269"/>
      <c r="I269" s="87">
        <v>16</v>
      </c>
      <c r="J269" s="97" t="s">
        <v>1749</v>
      </c>
      <c r="K269" s="97"/>
      <c r="L269" s="97"/>
      <c r="M269" s="97" t="s">
        <v>1284</v>
      </c>
      <c r="N269" s="97"/>
    </row>
    <row r="270" spans="1:14" ht="14.5">
      <c r="A270"/>
      <c r="B270" s="87">
        <v>8</v>
      </c>
      <c r="C270" s="97" t="s">
        <v>1740</v>
      </c>
      <c r="D270" s="97"/>
      <c r="E270" s="97"/>
      <c r="F270" s="96" t="s">
        <v>1284</v>
      </c>
      <c r="G270" s="96"/>
      <c r="H270"/>
      <c r="I270" s="87">
        <v>17</v>
      </c>
      <c r="J270" s="97" t="s">
        <v>1750</v>
      </c>
      <c r="K270" s="97"/>
      <c r="L270" s="97"/>
      <c r="M270" s="97" t="s">
        <v>1284</v>
      </c>
      <c r="N270" s="97"/>
    </row>
    <row r="271" spans="1:14" ht="14.5">
      <c r="A271"/>
      <c r="B271" s="87">
        <v>9</v>
      </c>
      <c r="C271" s="97" t="s">
        <v>1741</v>
      </c>
      <c r="D271" s="97"/>
      <c r="E271" s="97"/>
      <c r="F271" s="96" t="s">
        <v>1284</v>
      </c>
      <c r="G271" s="96"/>
      <c r="H271"/>
      <c r="I271" s="87">
        <v>18</v>
      </c>
      <c r="J271" s="97" t="s">
        <v>1751</v>
      </c>
      <c r="K271" s="97"/>
      <c r="L271" s="97"/>
      <c r="M271" s="97" t="s">
        <v>1284</v>
      </c>
      <c r="N271" s="97"/>
    </row>
    <row r="272" spans="1:14" ht="14.5">
      <c r="A272"/>
      <c r="B272"/>
      <c r="C272"/>
      <c r="D272"/>
      <c r="E272"/>
      <c r="G272"/>
      <c r="H272"/>
      <c r="I272" s="87">
        <v>19</v>
      </c>
      <c r="J272" s="97" t="s">
        <v>1752</v>
      </c>
      <c r="K272" s="97"/>
      <c r="L272" s="97"/>
      <c r="M272" s="97" t="s">
        <v>1284</v>
      </c>
      <c r="N272" s="97"/>
    </row>
    <row r="273" spans="1:13">
      <c r="A273"/>
      <c r="B273"/>
      <c r="C273"/>
      <c r="D273"/>
      <c r="E273"/>
      <c r="G273"/>
      <c r="H273"/>
      <c r="I273"/>
      <c r="J273"/>
      <c r="K273"/>
      <c r="L273"/>
      <c r="M273"/>
    </row>
    <row r="274" spans="1:13" ht="14.5">
      <c r="A274"/>
      <c r="B274" s="88" t="s">
        <v>1261</v>
      </c>
      <c r="C274" s="95" t="s">
        <v>1753</v>
      </c>
      <c r="D274" s="95"/>
      <c r="E274" s="95"/>
      <c r="F274" s="94" t="s">
        <v>1263</v>
      </c>
      <c r="G274" s="94"/>
      <c r="H274"/>
      <c r="I274"/>
      <c r="J274"/>
      <c r="K274"/>
      <c r="L274"/>
      <c r="M274"/>
    </row>
    <row r="275" spans="1:13" ht="14.5">
      <c r="A275"/>
      <c r="B275" s="87">
        <v>20</v>
      </c>
      <c r="C275" s="97" t="s">
        <v>1754</v>
      </c>
      <c r="D275" s="97"/>
      <c r="E275" s="97"/>
      <c r="F275" s="96" t="s">
        <v>1266</v>
      </c>
      <c r="G275" s="96"/>
      <c r="H275"/>
      <c r="I275"/>
      <c r="J275"/>
      <c r="K275"/>
      <c r="L275"/>
      <c r="M275"/>
    </row>
    <row r="276" spans="1:13" ht="14.5">
      <c r="A276"/>
      <c r="B276" s="87">
        <v>21</v>
      </c>
      <c r="C276" s="97" t="s">
        <v>1755</v>
      </c>
      <c r="D276" s="97"/>
      <c r="E276" s="97"/>
      <c r="F276" s="96" t="s">
        <v>1266</v>
      </c>
      <c r="G276" s="96"/>
      <c r="H276"/>
      <c r="I276"/>
      <c r="J276"/>
      <c r="K276"/>
      <c r="L276"/>
      <c r="M276"/>
    </row>
    <row r="277" spans="1:13" ht="14.5">
      <c r="A277"/>
      <c r="B277" s="87">
        <v>22</v>
      </c>
      <c r="C277" s="97" t="s">
        <v>1756</v>
      </c>
      <c r="D277" s="97"/>
      <c r="E277" s="97"/>
      <c r="F277" s="96" t="s">
        <v>1271</v>
      </c>
      <c r="G277" s="96"/>
      <c r="H277"/>
      <c r="I277"/>
      <c r="J277"/>
      <c r="K277"/>
      <c r="L277"/>
      <c r="M277"/>
    </row>
    <row r="278" spans="1:13" ht="14.5">
      <c r="A278"/>
      <c r="B278" s="87">
        <v>23</v>
      </c>
      <c r="C278" s="97" t="s">
        <v>1757</v>
      </c>
      <c r="D278" s="97"/>
      <c r="E278" s="97"/>
      <c r="F278" s="96" t="s">
        <v>1271</v>
      </c>
      <c r="G278" s="96"/>
      <c r="H278"/>
      <c r="I278"/>
      <c r="J278"/>
      <c r="K278"/>
      <c r="L278"/>
      <c r="M278"/>
    </row>
    <row r="279" spans="1:13" ht="14.5">
      <c r="A279"/>
      <c r="B279" s="87">
        <v>24</v>
      </c>
      <c r="C279" s="97" t="s">
        <v>1758</v>
      </c>
      <c r="D279" s="97"/>
      <c r="E279" s="97"/>
      <c r="F279" s="96" t="s">
        <v>1271</v>
      </c>
      <c r="G279" s="96"/>
      <c r="H279"/>
      <c r="I279"/>
      <c r="J279"/>
      <c r="K279"/>
      <c r="L279"/>
      <c r="M279"/>
    </row>
    <row r="280" spans="1:13" ht="14.5">
      <c r="A280"/>
      <c r="B280" s="87">
        <v>25</v>
      </c>
      <c r="C280" s="97" t="s">
        <v>1759</v>
      </c>
      <c r="D280" s="97"/>
      <c r="E280" s="97"/>
      <c r="F280" s="96" t="s">
        <v>1284</v>
      </c>
      <c r="G280" s="96"/>
      <c r="H280"/>
      <c r="I280"/>
      <c r="J280"/>
      <c r="K280"/>
      <c r="L280"/>
      <c r="M280"/>
    </row>
    <row r="281" spans="1:13" ht="14.5">
      <c r="A281"/>
      <c r="B281" s="87">
        <v>26</v>
      </c>
      <c r="C281" s="97" t="s">
        <v>1760</v>
      </c>
      <c r="D281" s="97"/>
      <c r="E281" s="97"/>
      <c r="F281" s="96" t="s">
        <v>1284</v>
      </c>
      <c r="G281" s="96"/>
      <c r="H281"/>
      <c r="I281"/>
      <c r="J281"/>
      <c r="K281"/>
      <c r="L281"/>
      <c r="M281"/>
    </row>
    <row r="282" spans="1:13" ht="14.5">
      <c r="A282"/>
      <c r="B282" s="87">
        <v>27</v>
      </c>
      <c r="C282" s="97" t="s">
        <v>1761</v>
      </c>
      <c r="D282" s="97"/>
      <c r="E282" s="97"/>
      <c r="F282" s="96" t="s">
        <v>1284</v>
      </c>
      <c r="G282" s="96"/>
      <c r="H282"/>
      <c r="I282"/>
      <c r="J282"/>
      <c r="K282"/>
      <c r="L282"/>
      <c r="M282"/>
    </row>
    <row r="283" spans="1:13" ht="14.5">
      <c r="A283"/>
      <c r="B283" s="87">
        <v>28</v>
      </c>
      <c r="C283" s="97" t="s">
        <v>1762</v>
      </c>
      <c r="D283" s="97"/>
      <c r="E283" s="97"/>
      <c r="F283" s="96" t="s">
        <v>1284</v>
      </c>
      <c r="G283" s="96"/>
      <c r="H283"/>
      <c r="I283"/>
      <c r="J283"/>
      <c r="K283"/>
      <c r="L283"/>
      <c r="M283"/>
    </row>
    <row r="284" spans="1:13" ht="14.5">
      <c r="A284"/>
      <c r="B284" s="87">
        <v>29</v>
      </c>
      <c r="C284" s="97" t="s">
        <v>1763</v>
      </c>
      <c r="D284" s="97"/>
      <c r="E284" s="97"/>
      <c r="F284" s="96" t="s">
        <v>1284</v>
      </c>
      <c r="G284" s="96"/>
      <c r="H284"/>
      <c r="I284"/>
      <c r="J284"/>
      <c r="K284"/>
      <c r="L284"/>
      <c r="M284"/>
    </row>
    <row r="285" spans="1:13">
      <c r="A285"/>
      <c r="B285"/>
      <c r="C285"/>
      <c r="D285"/>
      <c r="E285"/>
      <c r="G285"/>
      <c r="H285"/>
      <c r="I285"/>
      <c r="J285"/>
      <c r="K285"/>
      <c r="L285"/>
      <c r="M285"/>
    </row>
    <row r="286" spans="1:13">
      <c r="A286"/>
      <c r="B286"/>
      <c r="C286"/>
      <c r="D286"/>
      <c r="E286"/>
      <c r="G286"/>
      <c r="H286"/>
      <c r="I286"/>
      <c r="J286"/>
      <c r="K286"/>
      <c r="L286"/>
      <c r="M286"/>
    </row>
    <row r="287" spans="1:13">
      <c r="A287"/>
      <c r="B287"/>
      <c r="C287"/>
      <c r="D287"/>
      <c r="E287"/>
      <c r="G287"/>
      <c r="H287"/>
      <c r="I287"/>
      <c r="J287"/>
      <c r="K287"/>
      <c r="L287"/>
      <c r="M287"/>
    </row>
    <row r="288" spans="1:13">
      <c r="A288"/>
      <c r="B288"/>
      <c r="C288"/>
      <c r="D288"/>
      <c r="E288"/>
      <c r="G288"/>
      <c r="H288"/>
      <c r="I288"/>
      <c r="J288"/>
      <c r="K288"/>
      <c r="L288"/>
      <c r="M288"/>
    </row>
    <row r="289" spans="1:13">
      <c r="A289"/>
      <c r="B289"/>
      <c r="C289"/>
      <c r="D289"/>
      <c r="E289"/>
      <c r="G289"/>
      <c r="H289"/>
      <c r="I289"/>
      <c r="J289"/>
      <c r="K289"/>
      <c r="L289"/>
      <c r="M289"/>
    </row>
    <row r="290" spans="1:13">
      <c r="A290"/>
      <c r="B290"/>
      <c r="C290"/>
      <c r="D290"/>
      <c r="E290"/>
      <c r="G290"/>
      <c r="H290"/>
      <c r="I290"/>
      <c r="J290"/>
      <c r="K290"/>
      <c r="L290"/>
      <c r="M290"/>
    </row>
    <row r="291" spans="1:13">
      <c r="A291"/>
      <c r="B291"/>
      <c r="C291"/>
      <c r="D291"/>
      <c r="E291"/>
      <c r="G291"/>
      <c r="H291"/>
      <c r="I291"/>
      <c r="J291"/>
      <c r="K291"/>
      <c r="L291"/>
      <c r="M291"/>
    </row>
    <row r="292" spans="1:13">
      <c r="A292"/>
      <c r="B292"/>
      <c r="C292"/>
      <c r="D292"/>
      <c r="E292"/>
      <c r="G292"/>
      <c r="H292"/>
      <c r="I292"/>
      <c r="J292"/>
      <c r="K292"/>
      <c r="L292"/>
      <c r="M292"/>
    </row>
    <row r="293" spans="1:13">
      <c r="A293"/>
      <c r="B293"/>
      <c r="C293"/>
      <c r="D293"/>
      <c r="E293"/>
      <c r="G293"/>
      <c r="H293"/>
      <c r="I293"/>
      <c r="J293"/>
      <c r="K293"/>
      <c r="L293"/>
      <c r="M293"/>
    </row>
    <row r="294" spans="1:13">
      <c r="A294"/>
      <c r="B294"/>
      <c r="C294"/>
      <c r="D294"/>
      <c r="E294"/>
      <c r="G294"/>
      <c r="H294"/>
      <c r="I294"/>
      <c r="J294"/>
      <c r="K294"/>
      <c r="L294"/>
      <c r="M294"/>
    </row>
    <row r="295" spans="1:13">
      <c r="A295"/>
      <c r="B295"/>
      <c r="C295"/>
      <c r="D295"/>
      <c r="E295"/>
      <c r="G295"/>
      <c r="H295"/>
      <c r="I295"/>
      <c r="J295"/>
      <c r="K295"/>
      <c r="L295"/>
      <c r="M295"/>
    </row>
    <row r="296" spans="1:13">
      <c r="A296"/>
      <c r="B296"/>
      <c r="C296"/>
      <c r="D296"/>
      <c r="E296"/>
      <c r="G296"/>
      <c r="H296"/>
      <c r="I296"/>
      <c r="J296"/>
      <c r="K296"/>
      <c r="L296"/>
      <c r="M296"/>
    </row>
    <row r="297" spans="1:13">
      <c r="G297"/>
      <c r="H297"/>
      <c r="I297"/>
      <c r="J297"/>
      <c r="K297"/>
      <c r="L297"/>
      <c r="M297"/>
    </row>
    <row r="298" spans="1:13">
      <c r="G298"/>
      <c r="H298"/>
      <c r="I298"/>
      <c r="J298"/>
      <c r="K298"/>
      <c r="L298"/>
      <c r="M298"/>
    </row>
    <row r="299" spans="1:13">
      <c r="G299"/>
      <c r="H299"/>
      <c r="I299"/>
      <c r="J299"/>
      <c r="K299"/>
      <c r="L299"/>
      <c r="M299"/>
    </row>
    <row r="300" spans="1:13">
      <c r="G300"/>
      <c r="H300"/>
      <c r="I300"/>
      <c r="J300"/>
      <c r="K300"/>
      <c r="L300"/>
      <c r="M300"/>
    </row>
    <row r="301" spans="1:13">
      <c r="G301"/>
      <c r="H301"/>
      <c r="I301"/>
      <c r="J301"/>
      <c r="K301"/>
      <c r="L301"/>
      <c r="M301"/>
    </row>
    <row r="302" spans="1:13">
      <c r="G302"/>
      <c r="H302"/>
      <c r="I302"/>
      <c r="J302"/>
      <c r="K302"/>
      <c r="L302"/>
      <c r="M302"/>
    </row>
    <row r="303" spans="1:13">
      <c r="G303"/>
      <c r="H303"/>
      <c r="I303"/>
      <c r="J303"/>
      <c r="K303"/>
      <c r="L303"/>
      <c r="M303"/>
    </row>
    <row r="304" spans="1:13">
      <c r="G304"/>
      <c r="H304"/>
      <c r="I304"/>
      <c r="J304"/>
      <c r="K304"/>
      <c r="L304"/>
      <c r="M304"/>
    </row>
    <row r="305" spans="7:13">
      <c r="G305"/>
      <c r="H305"/>
      <c r="I305"/>
      <c r="J305"/>
      <c r="K305"/>
      <c r="L305"/>
      <c r="M305"/>
    </row>
    <row r="306" spans="7:13">
      <c r="G306"/>
      <c r="H306"/>
      <c r="I306"/>
      <c r="J306"/>
      <c r="K306"/>
      <c r="L306"/>
      <c r="M306"/>
    </row>
    <row r="307" spans="7:13">
      <c r="G307"/>
      <c r="H307"/>
      <c r="I307"/>
      <c r="J307"/>
      <c r="K307"/>
      <c r="L307"/>
      <c r="M307"/>
    </row>
    <row r="308" spans="7:13">
      <c r="G308"/>
      <c r="H308"/>
      <c r="I308"/>
      <c r="J308"/>
      <c r="K308"/>
      <c r="L308"/>
      <c r="M308"/>
    </row>
    <row r="309" spans="7:13">
      <c r="G309"/>
      <c r="H309"/>
      <c r="I309"/>
      <c r="J309"/>
      <c r="K309"/>
      <c r="L309"/>
      <c r="M309"/>
    </row>
    <row r="310" spans="7:13">
      <c r="G310"/>
      <c r="H310"/>
      <c r="I310"/>
      <c r="J310"/>
      <c r="K310"/>
      <c r="L310"/>
      <c r="M310"/>
    </row>
    <row r="311" spans="7:13">
      <c r="G311"/>
      <c r="H311"/>
      <c r="I311"/>
      <c r="J311"/>
      <c r="K311"/>
      <c r="L311"/>
      <c r="M311"/>
    </row>
    <row r="312" spans="7:13">
      <c r="G312"/>
      <c r="H312"/>
      <c r="I312"/>
      <c r="J312"/>
      <c r="K312"/>
      <c r="L312"/>
      <c r="M312"/>
    </row>
    <row r="313" spans="7:13">
      <c r="G313"/>
      <c r="H313"/>
      <c r="I313"/>
      <c r="J313"/>
      <c r="K313"/>
      <c r="L313"/>
      <c r="M313"/>
    </row>
    <row r="314" spans="7:13">
      <c r="G314"/>
      <c r="H314"/>
      <c r="I314"/>
      <c r="J314"/>
      <c r="K314"/>
      <c r="L314"/>
      <c r="M314"/>
    </row>
    <row r="315" spans="7:13">
      <c r="G315"/>
      <c r="H315"/>
      <c r="I315"/>
      <c r="J315"/>
      <c r="K315"/>
      <c r="L315"/>
      <c r="M315"/>
    </row>
    <row r="316" spans="7:13">
      <c r="G316"/>
      <c r="H316"/>
      <c r="I316"/>
      <c r="J316"/>
      <c r="K316"/>
      <c r="L316"/>
      <c r="M316"/>
    </row>
    <row r="317" spans="7:13">
      <c r="G317"/>
      <c r="H317"/>
      <c r="I317"/>
      <c r="J317"/>
      <c r="K317"/>
      <c r="L317"/>
      <c r="M317"/>
    </row>
    <row r="318" spans="7:13">
      <c r="G318"/>
      <c r="H318"/>
      <c r="I318"/>
      <c r="J318"/>
      <c r="K318"/>
      <c r="L318"/>
      <c r="M318"/>
    </row>
    <row r="319" spans="7:13">
      <c r="G319"/>
      <c r="H319"/>
      <c r="I319"/>
      <c r="J319"/>
      <c r="K319"/>
      <c r="L319"/>
      <c r="M319"/>
    </row>
    <row r="320" spans="7:13">
      <c r="G320"/>
      <c r="H320"/>
      <c r="I320"/>
      <c r="J320"/>
      <c r="K320"/>
      <c r="L320"/>
      <c r="M320"/>
    </row>
    <row r="321" spans="7:13">
      <c r="G321"/>
      <c r="H321"/>
      <c r="I321"/>
      <c r="J321"/>
      <c r="K321"/>
      <c r="L321"/>
      <c r="M321"/>
    </row>
    <row r="322" spans="7:13">
      <c r="G322"/>
      <c r="H322"/>
      <c r="I322"/>
      <c r="J322"/>
      <c r="K322"/>
      <c r="L322"/>
      <c r="M322"/>
    </row>
    <row r="323" spans="7:13">
      <c r="G323"/>
      <c r="H323"/>
      <c r="I323"/>
      <c r="J323"/>
      <c r="K323"/>
      <c r="L323"/>
      <c r="M323"/>
    </row>
    <row r="324" spans="7:13">
      <c r="G324"/>
      <c r="H324"/>
      <c r="I324"/>
      <c r="J324"/>
      <c r="K324"/>
      <c r="L324"/>
      <c r="M324"/>
    </row>
    <row r="325" spans="7:13">
      <c r="G325"/>
      <c r="H325"/>
      <c r="I325"/>
      <c r="J325"/>
      <c r="K325"/>
      <c r="L325"/>
      <c r="M325"/>
    </row>
    <row r="326" spans="7:13">
      <c r="G326"/>
      <c r="H326"/>
      <c r="I326"/>
      <c r="J326"/>
      <c r="K326"/>
      <c r="L326"/>
      <c r="M326"/>
    </row>
    <row r="327" spans="7:13">
      <c r="G327"/>
      <c r="H327"/>
      <c r="I327"/>
      <c r="J327"/>
      <c r="K327"/>
      <c r="L327"/>
      <c r="M327"/>
    </row>
    <row r="328" spans="7:13">
      <c r="G328"/>
      <c r="H328"/>
      <c r="I328"/>
      <c r="J328"/>
      <c r="K328"/>
      <c r="L328"/>
      <c r="M328"/>
    </row>
    <row r="329" spans="7:13">
      <c r="G329"/>
      <c r="H329"/>
      <c r="I329"/>
      <c r="J329"/>
      <c r="K329"/>
      <c r="L329"/>
      <c r="M329"/>
    </row>
    <row r="330" spans="7:13">
      <c r="G330"/>
      <c r="H330"/>
      <c r="I330"/>
      <c r="J330"/>
      <c r="K330"/>
      <c r="L330"/>
      <c r="M330"/>
    </row>
    <row r="331" spans="7:13">
      <c r="G331"/>
      <c r="H331"/>
      <c r="I331"/>
      <c r="J331"/>
      <c r="K331"/>
      <c r="L331"/>
      <c r="M331"/>
    </row>
    <row r="332" spans="7:13">
      <c r="G332"/>
      <c r="H332"/>
      <c r="I332"/>
      <c r="J332"/>
      <c r="K332"/>
      <c r="L332"/>
      <c r="M332"/>
    </row>
    <row r="333" spans="7:13">
      <c r="G333"/>
      <c r="H333"/>
      <c r="I333"/>
      <c r="J333"/>
      <c r="K333"/>
      <c r="L333"/>
      <c r="M333"/>
    </row>
    <row r="334" spans="7:13">
      <c r="G334"/>
      <c r="H334"/>
      <c r="I334"/>
      <c r="J334"/>
      <c r="K334"/>
      <c r="L334"/>
      <c r="M334"/>
    </row>
    <row r="335" spans="7:13">
      <c r="G335"/>
      <c r="H335"/>
      <c r="I335"/>
      <c r="J335"/>
      <c r="K335"/>
      <c r="L335"/>
      <c r="M335"/>
    </row>
    <row r="336" spans="7:13">
      <c r="G336"/>
      <c r="H336"/>
      <c r="I336"/>
      <c r="J336"/>
      <c r="K336"/>
      <c r="L336"/>
      <c r="M336"/>
    </row>
    <row r="337" spans="7:13">
      <c r="G337"/>
      <c r="H337"/>
      <c r="I337"/>
      <c r="J337"/>
      <c r="K337"/>
      <c r="L337"/>
      <c r="M337"/>
    </row>
    <row r="338" spans="7:13">
      <c r="G338"/>
      <c r="H338"/>
      <c r="I338"/>
      <c r="J338"/>
      <c r="K338"/>
      <c r="L338"/>
      <c r="M338"/>
    </row>
    <row r="339" spans="7:13">
      <c r="G339"/>
      <c r="H339"/>
      <c r="I339"/>
      <c r="J339"/>
      <c r="K339"/>
      <c r="L339"/>
      <c r="M339"/>
    </row>
    <row r="340" spans="7:13">
      <c r="G340"/>
      <c r="H340"/>
      <c r="I340"/>
      <c r="J340"/>
      <c r="K340"/>
      <c r="L340"/>
      <c r="M340"/>
    </row>
    <row r="341" spans="7:13">
      <c r="G341"/>
      <c r="H341"/>
      <c r="I341"/>
      <c r="J341"/>
      <c r="K341"/>
      <c r="L341"/>
      <c r="M341"/>
    </row>
    <row r="342" spans="7:13">
      <c r="G342"/>
      <c r="H342"/>
      <c r="I342"/>
      <c r="J342"/>
      <c r="K342"/>
      <c r="L342"/>
      <c r="M342"/>
    </row>
    <row r="343" spans="7:13">
      <c r="G343"/>
      <c r="H343"/>
      <c r="I343"/>
      <c r="J343"/>
      <c r="K343"/>
      <c r="L343"/>
      <c r="M343"/>
    </row>
    <row r="344" spans="7:13">
      <c r="G344"/>
      <c r="H344"/>
      <c r="I344"/>
      <c r="J344"/>
      <c r="K344"/>
      <c r="L344"/>
      <c r="M344"/>
    </row>
    <row r="345" spans="7:13">
      <c r="G345"/>
      <c r="H345"/>
      <c r="I345"/>
      <c r="J345"/>
      <c r="K345"/>
      <c r="L345"/>
      <c r="M345"/>
    </row>
    <row r="346" spans="7:13">
      <c r="G346"/>
      <c r="H346"/>
      <c r="I346"/>
      <c r="J346"/>
      <c r="K346"/>
      <c r="L346"/>
      <c r="M346"/>
    </row>
    <row r="347" spans="7:13">
      <c r="G347"/>
      <c r="H347"/>
      <c r="I347"/>
      <c r="J347"/>
      <c r="K347"/>
      <c r="L347"/>
      <c r="M347"/>
    </row>
    <row r="348" spans="7:13">
      <c r="G348"/>
      <c r="H348"/>
      <c r="I348"/>
      <c r="J348"/>
      <c r="K348"/>
      <c r="L348"/>
      <c r="M348"/>
    </row>
    <row r="349" spans="7:13">
      <c r="G349"/>
      <c r="H349"/>
      <c r="I349"/>
      <c r="J349"/>
      <c r="K349"/>
      <c r="L349"/>
      <c r="M349"/>
    </row>
    <row r="350" spans="7:13">
      <c r="G350"/>
      <c r="H350"/>
      <c r="I350"/>
      <c r="J350"/>
      <c r="K350"/>
      <c r="L350"/>
      <c r="M350"/>
    </row>
    <row r="351" spans="7:13">
      <c r="G351"/>
      <c r="H351"/>
      <c r="I351"/>
      <c r="J351"/>
      <c r="K351"/>
      <c r="L351"/>
      <c r="M351"/>
    </row>
    <row r="352" spans="7:13">
      <c r="G352"/>
      <c r="H352"/>
      <c r="I352"/>
      <c r="J352"/>
      <c r="K352"/>
      <c r="L352"/>
      <c r="M352"/>
    </row>
    <row r="353" spans="7:13">
      <c r="G353"/>
      <c r="H353"/>
      <c r="I353"/>
      <c r="J353"/>
      <c r="K353"/>
      <c r="L353"/>
      <c r="M353"/>
    </row>
    <row r="354" spans="7:13">
      <c r="G354"/>
      <c r="H354"/>
      <c r="I354"/>
      <c r="J354"/>
      <c r="K354"/>
      <c r="L354"/>
      <c r="M354"/>
    </row>
    <row r="355" spans="7:13">
      <c r="G355"/>
      <c r="H355"/>
      <c r="I355"/>
      <c r="J355"/>
      <c r="K355"/>
      <c r="L355"/>
      <c r="M355"/>
    </row>
    <row r="356" spans="7:13">
      <c r="G356"/>
      <c r="H356"/>
      <c r="I356"/>
      <c r="J356"/>
      <c r="K356"/>
      <c r="L356"/>
      <c r="M356"/>
    </row>
    <row r="357" spans="7:13">
      <c r="G357"/>
      <c r="H357"/>
      <c r="I357"/>
      <c r="J357"/>
      <c r="K357"/>
      <c r="L357"/>
      <c r="M357"/>
    </row>
    <row r="358" spans="7:13">
      <c r="G358"/>
      <c r="H358"/>
      <c r="I358"/>
      <c r="J358"/>
      <c r="K358"/>
      <c r="L358"/>
      <c r="M358"/>
    </row>
    <row r="359" spans="7:13">
      <c r="G359"/>
      <c r="H359"/>
      <c r="I359"/>
      <c r="J359"/>
      <c r="K359"/>
      <c r="L359"/>
      <c r="M359"/>
    </row>
    <row r="360" spans="7:13">
      <c r="G360"/>
      <c r="H360"/>
      <c r="I360"/>
      <c r="J360"/>
      <c r="K360"/>
      <c r="L360"/>
      <c r="M360"/>
    </row>
    <row r="361" spans="7:13">
      <c r="G361"/>
      <c r="H361"/>
      <c r="I361"/>
      <c r="J361"/>
      <c r="K361"/>
      <c r="L361"/>
      <c r="M361"/>
    </row>
    <row r="362" spans="7:13">
      <c r="G362"/>
      <c r="H362"/>
      <c r="I362"/>
      <c r="J362"/>
      <c r="K362"/>
      <c r="L362"/>
      <c r="M362"/>
    </row>
    <row r="363" spans="7:13">
      <c r="G363"/>
      <c r="H363"/>
      <c r="I363"/>
      <c r="J363"/>
      <c r="K363"/>
      <c r="L363"/>
      <c r="M363"/>
    </row>
    <row r="364" spans="7:13">
      <c r="G364"/>
      <c r="H364"/>
      <c r="I364"/>
      <c r="J364"/>
      <c r="K364"/>
      <c r="L364"/>
      <c r="M364"/>
    </row>
    <row r="365" spans="7:13">
      <c r="G365"/>
      <c r="H365"/>
      <c r="I365"/>
      <c r="J365"/>
      <c r="K365"/>
      <c r="L365"/>
      <c r="M365"/>
    </row>
    <row r="366" spans="7:13">
      <c r="G366"/>
      <c r="H366"/>
      <c r="I366"/>
      <c r="J366"/>
      <c r="K366"/>
      <c r="L366"/>
      <c r="M366"/>
    </row>
    <row r="367" spans="7:13">
      <c r="G367"/>
      <c r="H367"/>
      <c r="I367"/>
      <c r="J367"/>
      <c r="K367"/>
      <c r="L367"/>
      <c r="M367"/>
    </row>
    <row r="368" spans="7:13">
      <c r="G368"/>
      <c r="H368"/>
      <c r="I368"/>
      <c r="J368"/>
      <c r="K368"/>
      <c r="L368"/>
      <c r="M368"/>
    </row>
    <row r="369" spans="7:13">
      <c r="G369"/>
      <c r="H369"/>
      <c r="I369"/>
      <c r="J369"/>
      <c r="K369"/>
      <c r="L369"/>
      <c r="M369"/>
    </row>
    <row r="370" spans="7:13">
      <c r="G370"/>
      <c r="H370"/>
      <c r="I370"/>
      <c r="J370"/>
      <c r="K370"/>
      <c r="L370"/>
      <c r="M370"/>
    </row>
    <row r="371" spans="7:13">
      <c r="G371"/>
      <c r="H371"/>
      <c r="I371"/>
      <c r="J371"/>
      <c r="K371"/>
      <c r="L371"/>
      <c r="M371"/>
    </row>
    <row r="372" spans="7:13">
      <c r="G372"/>
      <c r="H372"/>
      <c r="I372"/>
      <c r="J372"/>
      <c r="K372"/>
      <c r="L372"/>
      <c r="M372"/>
    </row>
    <row r="373" spans="7:13">
      <c r="G373"/>
      <c r="H373"/>
      <c r="I373"/>
      <c r="J373"/>
      <c r="K373"/>
      <c r="L373"/>
      <c r="M373"/>
    </row>
    <row r="374" spans="7:13">
      <c r="G374"/>
      <c r="H374"/>
      <c r="I374"/>
      <c r="J374"/>
      <c r="K374"/>
      <c r="L374"/>
      <c r="M374"/>
    </row>
    <row r="375" spans="7:13">
      <c r="G375"/>
      <c r="H375"/>
      <c r="I375"/>
      <c r="J375"/>
      <c r="K375"/>
      <c r="L375"/>
      <c r="M375"/>
    </row>
    <row r="376" spans="7:13">
      <c r="G376"/>
      <c r="H376"/>
      <c r="I376"/>
      <c r="J376"/>
      <c r="K376"/>
      <c r="L376"/>
      <c r="M376"/>
    </row>
    <row r="377" spans="7:13">
      <c r="G377"/>
      <c r="H377"/>
      <c r="I377"/>
      <c r="J377"/>
      <c r="K377"/>
      <c r="L377"/>
      <c r="M377"/>
    </row>
    <row r="378" spans="7:13">
      <c r="G378"/>
      <c r="H378"/>
      <c r="I378"/>
      <c r="J378"/>
      <c r="K378"/>
      <c r="L378"/>
      <c r="M378"/>
    </row>
    <row r="379" spans="7:13">
      <c r="G379"/>
      <c r="H379"/>
      <c r="I379"/>
      <c r="J379"/>
      <c r="K379"/>
      <c r="L379"/>
      <c r="M379"/>
    </row>
    <row r="380" spans="7:13">
      <c r="G380"/>
      <c r="H380"/>
      <c r="I380"/>
      <c r="J380"/>
      <c r="K380"/>
      <c r="L380"/>
      <c r="M380"/>
    </row>
    <row r="381" spans="7:13">
      <c r="G381"/>
      <c r="H381"/>
      <c r="I381"/>
      <c r="J381"/>
      <c r="K381"/>
      <c r="L381"/>
      <c r="M381"/>
    </row>
    <row r="382" spans="7:13">
      <c r="G382"/>
      <c r="H382"/>
      <c r="I382"/>
      <c r="J382"/>
      <c r="K382"/>
      <c r="L382"/>
      <c r="M382"/>
    </row>
    <row r="383" spans="7:13">
      <c r="G383"/>
      <c r="H383"/>
      <c r="I383"/>
      <c r="J383"/>
      <c r="K383"/>
      <c r="L383"/>
      <c r="M383"/>
    </row>
    <row r="384" spans="7:13">
      <c r="G384"/>
      <c r="H384"/>
      <c r="I384"/>
      <c r="J384"/>
      <c r="K384"/>
      <c r="L384"/>
      <c r="M384"/>
    </row>
    <row r="385" spans="7:13">
      <c r="G385"/>
      <c r="H385"/>
      <c r="I385"/>
      <c r="J385"/>
      <c r="K385"/>
      <c r="L385"/>
      <c r="M385"/>
    </row>
    <row r="386" spans="7:13">
      <c r="G386"/>
      <c r="H386"/>
      <c r="I386"/>
      <c r="J386"/>
      <c r="K386"/>
      <c r="L386"/>
      <c r="M386"/>
    </row>
    <row r="387" spans="7:13">
      <c r="G387"/>
      <c r="H387"/>
      <c r="I387"/>
      <c r="J387"/>
      <c r="K387"/>
      <c r="L387"/>
      <c r="M387"/>
    </row>
    <row r="388" spans="7:13">
      <c r="G388"/>
      <c r="H388"/>
      <c r="I388"/>
      <c r="J388"/>
      <c r="K388"/>
      <c r="L388"/>
      <c r="M388"/>
    </row>
    <row r="389" spans="7:13">
      <c r="G389"/>
      <c r="H389"/>
      <c r="I389"/>
      <c r="J389"/>
      <c r="K389"/>
      <c r="L389"/>
      <c r="M389"/>
    </row>
    <row r="390" spans="7:13">
      <c r="G390"/>
      <c r="H390"/>
      <c r="I390"/>
      <c r="J390"/>
      <c r="K390"/>
      <c r="L390"/>
      <c r="M390"/>
    </row>
    <row r="391" spans="7:13">
      <c r="G391"/>
      <c r="H391"/>
      <c r="I391"/>
      <c r="J391"/>
      <c r="K391"/>
      <c r="L391"/>
      <c r="M391"/>
    </row>
    <row r="392" spans="7:13">
      <c r="G392"/>
      <c r="H392"/>
      <c r="I392"/>
      <c r="J392"/>
      <c r="K392"/>
      <c r="L392"/>
      <c r="M392"/>
    </row>
    <row r="393" spans="7:13">
      <c r="G393"/>
      <c r="H393"/>
      <c r="I393"/>
      <c r="J393"/>
      <c r="K393"/>
      <c r="L393"/>
      <c r="M393"/>
    </row>
    <row r="394" spans="7:13">
      <c r="G394"/>
      <c r="H394"/>
      <c r="I394"/>
      <c r="J394"/>
      <c r="K394"/>
      <c r="L394"/>
      <c r="M394"/>
    </row>
    <row r="395" spans="7:13">
      <c r="G395"/>
      <c r="H395"/>
      <c r="I395"/>
      <c r="J395"/>
      <c r="K395"/>
      <c r="L395"/>
      <c r="M395"/>
    </row>
    <row r="396" spans="7:13">
      <c r="G396"/>
      <c r="H396"/>
      <c r="I396"/>
      <c r="J396"/>
      <c r="K396"/>
      <c r="L396"/>
      <c r="M396"/>
    </row>
    <row r="397" spans="7:13">
      <c r="G397"/>
      <c r="H397"/>
      <c r="I397"/>
      <c r="J397"/>
      <c r="K397"/>
      <c r="L397"/>
      <c r="M397"/>
    </row>
    <row r="398" spans="7:13">
      <c r="G398"/>
      <c r="H398"/>
      <c r="I398"/>
      <c r="J398"/>
      <c r="K398"/>
      <c r="L398"/>
      <c r="M398"/>
    </row>
    <row r="399" spans="7:13">
      <c r="G399"/>
      <c r="H399"/>
      <c r="I399"/>
      <c r="J399"/>
      <c r="K399"/>
      <c r="L399"/>
      <c r="M399"/>
    </row>
    <row r="400" spans="7:13">
      <c r="G400"/>
      <c r="H400"/>
      <c r="I400"/>
      <c r="J400"/>
      <c r="K400"/>
      <c r="L400"/>
      <c r="M400"/>
    </row>
    <row r="401" spans="7:13">
      <c r="G401"/>
      <c r="H401"/>
      <c r="I401"/>
      <c r="J401"/>
      <c r="K401"/>
      <c r="L401"/>
      <c r="M401"/>
    </row>
    <row r="402" spans="7:13">
      <c r="G402"/>
      <c r="H402"/>
      <c r="I402"/>
      <c r="J402"/>
      <c r="K402"/>
      <c r="L402"/>
      <c r="M402"/>
    </row>
    <row r="403" spans="7:13">
      <c r="G403"/>
      <c r="H403"/>
      <c r="I403"/>
      <c r="J403"/>
      <c r="K403"/>
      <c r="L403"/>
      <c r="M403"/>
    </row>
    <row r="404" spans="7:13">
      <c r="G404"/>
      <c r="H404"/>
      <c r="I404"/>
      <c r="J404"/>
      <c r="K404"/>
      <c r="L404"/>
      <c r="M404"/>
    </row>
    <row r="405" spans="7:13">
      <c r="G405"/>
      <c r="H405"/>
      <c r="I405"/>
      <c r="J405"/>
      <c r="K405"/>
      <c r="L405"/>
      <c r="M405"/>
    </row>
    <row r="406" spans="7:13">
      <c r="G406"/>
      <c r="H406"/>
      <c r="I406"/>
      <c r="J406"/>
      <c r="K406"/>
      <c r="L406"/>
      <c r="M406"/>
    </row>
    <row r="407" spans="7:13">
      <c r="G407"/>
      <c r="H407"/>
      <c r="I407"/>
      <c r="J407"/>
      <c r="K407"/>
      <c r="L407"/>
      <c r="M407"/>
    </row>
    <row r="408" spans="7:13">
      <c r="G408"/>
      <c r="H408"/>
      <c r="I408"/>
      <c r="J408"/>
      <c r="K408"/>
      <c r="L408"/>
      <c r="M408"/>
    </row>
    <row r="409" spans="7:13">
      <c r="G409"/>
      <c r="H409"/>
      <c r="I409"/>
      <c r="J409"/>
      <c r="K409"/>
      <c r="L409"/>
      <c r="M409"/>
    </row>
    <row r="410" spans="7:13">
      <c r="G410"/>
      <c r="H410"/>
      <c r="I410"/>
      <c r="J410"/>
      <c r="K410"/>
      <c r="L410"/>
      <c r="M410"/>
    </row>
    <row r="411" spans="7:13">
      <c r="G411"/>
      <c r="H411"/>
      <c r="I411"/>
      <c r="J411"/>
      <c r="K411"/>
      <c r="L411"/>
      <c r="M411"/>
    </row>
    <row r="412" spans="7:13">
      <c r="G412"/>
      <c r="H412"/>
      <c r="I412"/>
      <c r="J412"/>
      <c r="K412"/>
      <c r="L412"/>
      <c r="M412"/>
    </row>
    <row r="413" spans="7:13">
      <c r="G413"/>
      <c r="H413"/>
      <c r="I413"/>
      <c r="J413"/>
      <c r="K413"/>
      <c r="L413"/>
      <c r="M413"/>
    </row>
    <row r="414" spans="7:13">
      <c r="G414"/>
      <c r="H414"/>
      <c r="I414"/>
      <c r="J414"/>
      <c r="K414"/>
      <c r="L414"/>
      <c r="M414"/>
    </row>
    <row r="415" spans="7:13">
      <c r="G415"/>
      <c r="H415"/>
      <c r="I415"/>
      <c r="J415"/>
      <c r="K415"/>
      <c r="L415"/>
      <c r="M415"/>
    </row>
    <row r="416" spans="7:13">
      <c r="G416"/>
      <c r="H416"/>
      <c r="I416"/>
      <c r="J416"/>
      <c r="K416"/>
      <c r="L416"/>
      <c r="M416"/>
    </row>
    <row r="417" spans="7:13">
      <c r="G417"/>
      <c r="H417"/>
      <c r="I417"/>
      <c r="J417"/>
      <c r="K417"/>
      <c r="L417"/>
      <c r="M417"/>
    </row>
    <row r="418" spans="7:13">
      <c r="G418"/>
      <c r="H418"/>
      <c r="I418"/>
      <c r="J418"/>
      <c r="K418"/>
      <c r="L418"/>
      <c r="M418"/>
    </row>
    <row r="419" spans="7:13">
      <c r="G419"/>
      <c r="H419"/>
      <c r="I419"/>
      <c r="J419"/>
      <c r="K419"/>
      <c r="L419"/>
      <c r="M419"/>
    </row>
    <row r="420" spans="7:13">
      <c r="G420"/>
      <c r="H420"/>
      <c r="I420"/>
      <c r="J420"/>
      <c r="K420"/>
      <c r="L420"/>
      <c r="M420"/>
    </row>
    <row r="421" spans="7:13">
      <c r="G421"/>
      <c r="H421"/>
      <c r="I421"/>
      <c r="J421"/>
      <c r="K421"/>
      <c r="L421"/>
      <c r="M421"/>
    </row>
    <row r="422" spans="7:13">
      <c r="G422"/>
      <c r="H422"/>
      <c r="I422"/>
      <c r="J422"/>
      <c r="K422"/>
      <c r="L422"/>
      <c r="M422"/>
    </row>
    <row r="423" spans="7:13">
      <c r="G423"/>
      <c r="H423"/>
      <c r="I423"/>
      <c r="J423"/>
      <c r="K423"/>
      <c r="L423"/>
      <c r="M423"/>
    </row>
    <row r="424" spans="7:13">
      <c r="G424"/>
      <c r="H424"/>
      <c r="I424"/>
      <c r="J424"/>
      <c r="K424"/>
      <c r="L424"/>
      <c r="M424"/>
    </row>
    <row r="425" spans="7:13">
      <c r="G425"/>
      <c r="H425"/>
      <c r="I425"/>
      <c r="J425"/>
      <c r="K425"/>
      <c r="L425"/>
      <c r="M425"/>
    </row>
    <row r="426" spans="7:13">
      <c r="G426"/>
      <c r="H426"/>
      <c r="I426"/>
      <c r="J426"/>
      <c r="K426"/>
      <c r="L426"/>
      <c r="M426"/>
    </row>
    <row r="427" spans="7:13">
      <c r="G427"/>
      <c r="H427"/>
      <c r="I427"/>
      <c r="J427"/>
      <c r="K427"/>
      <c r="L427"/>
      <c r="M427"/>
    </row>
    <row r="428" spans="7:13">
      <c r="G428"/>
      <c r="H428"/>
      <c r="I428"/>
      <c r="J428"/>
      <c r="K428"/>
      <c r="L428"/>
      <c r="M428"/>
    </row>
    <row r="429" spans="7:13">
      <c r="G429"/>
      <c r="H429"/>
      <c r="I429"/>
      <c r="J429"/>
      <c r="K429"/>
      <c r="L429"/>
      <c r="M429"/>
    </row>
    <row r="430" spans="7:13">
      <c r="G430"/>
      <c r="H430"/>
      <c r="I430"/>
      <c r="J430"/>
      <c r="K430"/>
      <c r="L430"/>
      <c r="M430"/>
    </row>
    <row r="431" spans="7:13">
      <c r="G431"/>
      <c r="H431"/>
      <c r="I431"/>
      <c r="J431"/>
      <c r="K431"/>
      <c r="L431"/>
      <c r="M431"/>
    </row>
    <row r="432" spans="7:13">
      <c r="G432"/>
      <c r="H432"/>
      <c r="I432"/>
      <c r="J432"/>
      <c r="K432"/>
      <c r="L432"/>
      <c r="M432"/>
    </row>
    <row r="433" spans="7:13">
      <c r="G433"/>
      <c r="H433"/>
      <c r="I433"/>
      <c r="J433"/>
      <c r="K433"/>
      <c r="L433"/>
      <c r="M433"/>
    </row>
    <row r="434" spans="7:13">
      <c r="G434"/>
      <c r="H434"/>
      <c r="I434"/>
      <c r="J434"/>
      <c r="K434"/>
      <c r="L434"/>
      <c r="M434"/>
    </row>
    <row r="435" spans="7:13">
      <c r="G435"/>
      <c r="H435"/>
      <c r="I435"/>
      <c r="J435"/>
      <c r="K435"/>
      <c r="L435"/>
      <c r="M435"/>
    </row>
    <row r="436" spans="7:13">
      <c r="G436"/>
      <c r="H436"/>
      <c r="I436"/>
      <c r="J436"/>
      <c r="K436"/>
      <c r="L436"/>
      <c r="M436"/>
    </row>
    <row r="437" spans="7:13">
      <c r="G437"/>
      <c r="H437"/>
      <c r="I437"/>
      <c r="J437"/>
      <c r="K437"/>
      <c r="L437"/>
      <c r="M437"/>
    </row>
    <row r="438" spans="7:13">
      <c r="G438"/>
      <c r="H438"/>
      <c r="I438"/>
      <c r="J438"/>
      <c r="K438"/>
      <c r="L438"/>
      <c r="M438"/>
    </row>
    <row r="439" spans="7:13">
      <c r="G439"/>
      <c r="H439"/>
      <c r="I439"/>
      <c r="J439"/>
      <c r="K439"/>
      <c r="L439"/>
      <c r="M439"/>
    </row>
    <row r="440" spans="7:13">
      <c r="G440"/>
      <c r="H440"/>
      <c r="I440"/>
      <c r="J440"/>
      <c r="K440"/>
      <c r="L440"/>
      <c r="M440"/>
    </row>
    <row r="441" spans="7:13">
      <c r="G441"/>
      <c r="H441"/>
      <c r="I441"/>
      <c r="J441"/>
      <c r="K441"/>
      <c r="L441"/>
      <c r="M441"/>
    </row>
    <row r="442" spans="7:13">
      <c r="G442"/>
      <c r="H442"/>
      <c r="I442"/>
      <c r="J442"/>
      <c r="K442"/>
      <c r="L442"/>
      <c r="M442"/>
    </row>
    <row r="443" spans="7:13">
      <c r="G443"/>
      <c r="H443"/>
      <c r="I443"/>
      <c r="J443"/>
      <c r="K443"/>
      <c r="L443"/>
      <c r="M443"/>
    </row>
    <row r="444" spans="7:13">
      <c r="G444"/>
      <c r="H444"/>
      <c r="I444"/>
      <c r="J444"/>
      <c r="K444"/>
      <c r="L444"/>
      <c r="M444"/>
    </row>
    <row r="445" spans="7:13">
      <c r="G445"/>
      <c r="H445"/>
      <c r="I445"/>
      <c r="J445"/>
      <c r="K445"/>
      <c r="L445"/>
      <c r="M445"/>
    </row>
    <row r="446" spans="7:13">
      <c r="G446"/>
      <c r="H446"/>
      <c r="I446"/>
      <c r="J446"/>
      <c r="K446"/>
      <c r="L446"/>
      <c r="M446"/>
    </row>
    <row r="447" spans="7:13">
      <c r="G447"/>
      <c r="H447"/>
      <c r="I447"/>
      <c r="J447"/>
      <c r="K447"/>
      <c r="L447"/>
      <c r="M447"/>
    </row>
    <row r="448" spans="7:13">
      <c r="G448"/>
      <c r="H448"/>
      <c r="I448"/>
      <c r="J448"/>
      <c r="K448"/>
      <c r="L448"/>
      <c r="M448"/>
    </row>
    <row r="449" spans="7:13">
      <c r="G449"/>
      <c r="H449"/>
      <c r="I449"/>
      <c r="J449"/>
      <c r="K449"/>
      <c r="L449"/>
      <c r="M449"/>
    </row>
    <row r="450" spans="7:13">
      <c r="G450"/>
      <c r="H450"/>
      <c r="I450"/>
      <c r="J450"/>
      <c r="K450"/>
      <c r="L450"/>
      <c r="M450"/>
    </row>
    <row r="451" spans="7:13">
      <c r="G451"/>
      <c r="H451"/>
      <c r="I451"/>
      <c r="J451"/>
      <c r="K451"/>
      <c r="L451"/>
      <c r="M451"/>
    </row>
    <row r="452" spans="7:13">
      <c r="G452"/>
      <c r="H452"/>
      <c r="I452"/>
      <c r="J452"/>
      <c r="K452"/>
      <c r="L452"/>
      <c r="M452"/>
    </row>
    <row r="453" spans="7:13">
      <c r="G453"/>
      <c r="H453"/>
      <c r="I453"/>
      <c r="J453"/>
      <c r="K453"/>
      <c r="L453"/>
      <c r="M453"/>
    </row>
    <row r="454" spans="7:13">
      <c r="G454"/>
      <c r="H454"/>
      <c r="I454"/>
      <c r="J454"/>
      <c r="K454"/>
      <c r="L454"/>
      <c r="M454"/>
    </row>
    <row r="455" spans="7:13">
      <c r="G455"/>
      <c r="H455"/>
      <c r="I455"/>
      <c r="J455"/>
      <c r="K455"/>
      <c r="L455"/>
      <c r="M455"/>
    </row>
    <row r="456" spans="7:13">
      <c r="G456"/>
      <c r="H456"/>
      <c r="I456"/>
      <c r="J456"/>
      <c r="K456"/>
      <c r="L456"/>
      <c r="M456"/>
    </row>
    <row r="457" spans="7:13">
      <c r="G457"/>
      <c r="H457"/>
      <c r="I457"/>
      <c r="J457"/>
      <c r="K457"/>
      <c r="L457"/>
      <c r="M457"/>
    </row>
    <row r="458" spans="7:13">
      <c r="G458"/>
      <c r="H458"/>
      <c r="I458"/>
      <c r="J458"/>
      <c r="K458"/>
      <c r="L458"/>
      <c r="M458"/>
    </row>
    <row r="459" spans="7:13">
      <c r="G459"/>
      <c r="H459"/>
      <c r="I459"/>
      <c r="J459"/>
      <c r="K459"/>
      <c r="L459"/>
      <c r="M459"/>
    </row>
    <row r="460" spans="7:13">
      <c r="G460"/>
      <c r="H460"/>
      <c r="I460"/>
      <c r="J460"/>
      <c r="K460"/>
      <c r="L460"/>
      <c r="M460"/>
    </row>
    <row r="461" spans="7:13">
      <c r="G461"/>
      <c r="H461"/>
      <c r="I461"/>
      <c r="J461"/>
      <c r="K461"/>
      <c r="L461"/>
      <c r="M461"/>
    </row>
    <row r="462" spans="7:13">
      <c r="G462"/>
      <c r="H462"/>
      <c r="I462"/>
      <c r="J462"/>
      <c r="K462"/>
      <c r="L462"/>
      <c r="M462"/>
    </row>
    <row r="463" spans="7:13">
      <c r="G463"/>
      <c r="H463"/>
      <c r="I463"/>
      <c r="J463"/>
      <c r="K463"/>
      <c r="L463"/>
      <c r="M463"/>
    </row>
    <row r="464" spans="7:13">
      <c r="G464"/>
      <c r="H464"/>
      <c r="I464"/>
      <c r="J464"/>
      <c r="K464"/>
      <c r="L464"/>
      <c r="M464"/>
    </row>
    <row r="465" spans="7:13">
      <c r="G465"/>
      <c r="H465"/>
      <c r="I465"/>
      <c r="J465"/>
      <c r="K465"/>
      <c r="L465"/>
      <c r="M465"/>
    </row>
    <row r="466" spans="7:13">
      <c r="G466"/>
      <c r="H466"/>
      <c r="I466"/>
      <c r="J466"/>
      <c r="K466"/>
      <c r="L466"/>
      <c r="M466"/>
    </row>
    <row r="467" spans="7:13">
      <c r="G467"/>
      <c r="H467"/>
      <c r="I467"/>
      <c r="J467"/>
      <c r="K467"/>
      <c r="L467"/>
      <c r="M467"/>
    </row>
    <row r="468" spans="7:13">
      <c r="G468"/>
      <c r="H468"/>
      <c r="I468"/>
      <c r="J468"/>
      <c r="K468"/>
      <c r="L468"/>
      <c r="M468"/>
    </row>
    <row r="469" spans="7:13">
      <c r="G469"/>
      <c r="H469"/>
      <c r="I469"/>
      <c r="J469"/>
      <c r="K469"/>
      <c r="L469"/>
      <c r="M469"/>
    </row>
    <row r="470" spans="7:13">
      <c r="G470"/>
      <c r="H470"/>
      <c r="I470"/>
      <c r="J470"/>
      <c r="K470"/>
      <c r="L470"/>
      <c r="M470"/>
    </row>
    <row r="471" spans="7:13">
      <c r="G471"/>
      <c r="H471"/>
      <c r="I471"/>
      <c r="J471"/>
      <c r="K471"/>
      <c r="L471"/>
      <c r="M471"/>
    </row>
    <row r="472" spans="7:13">
      <c r="G472"/>
      <c r="H472"/>
      <c r="I472"/>
      <c r="J472"/>
      <c r="K472"/>
      <c r="L472"/>
      <c r="M472"/>
    </row>
    <row r="473" spans="7:13">
      <c r="G473"/>
      <c r="H473"/>
      <c r="I473"/>
      <c r="J473"/>
      <c r="K473"/>
      <c r="L473"/>
      <c r="M473"/>
    </row>
    <row r="474" spans="7:13">
      <c r="G474"/>
      <c r="H474"/>
      <c r="I474"/>
      <c r="J474"/>
      <c r="K474"/>
      <c r="L474"/>
      <c r="M474"/>
    </row>
    <row r="475" spans="7:13">
      <c r="G475"/>
      <c r="H475"/>
      <c r="I475"/>
      <c r="J475"/>
      <c r="K475"/>
      <c r="L475"/>
      <c r="M475"/>
    </row>
    <row r="476" spans="7:13">
      <c r="G476"/>
      <c r="H476"/>
      <c r="I476"/>
      <c r="J476"/>
      <c r="K476"/>
      <c r="L476"/>
      <c r="M476"/>
    </row>
    <row r="477" spans="7:13">
      <c r="G477"/>
      <c r="H477"/>
      <c r="I477"/>
      <c r="J477"/>
      <c r="K477"/>
      <c r="L477"/>
      <c r="M477"/>
    </row>
    <row r="478" spans="7:13">
      <c r="G478"/>
      <c r="H478"/>
      <c r="I478"/>
      <c r="J478"/>
      <c r="K478"/>
      <c r="L478"/>
      <c r="M478"/>
    </row>
    <row r="479" spans="7:13">
      <c r="G479"/>
      <c r="H479"/>
      <c r="I479"/>
      <c r="J479"/>
      <c r="K479"/>
      <c r="L479"/>
      <c r="M479"/>
    </row>
    <row r="480" spans="7:13">
      <c r="G480"/>
      <c r="H480"/>
      <c r="I480"/>
      <c r="J480"/>
      <c r="K480"/>
      <c r="L480"/>
      <c r="M480"/>
    </row>
    <row r="481" spans="7:13">
      <c r="G481"/>
      <c r="H481"/>
      <c r="I481"/>
      <c r="J481"/>
      <c r="K481"/>
      <c r="L481"/>
      <c r="M481"/>
    </row>
    <row r="482" spans="7:13">
      <c r="G482"/>
      <c r="H482"/>
      <c r="I482"/>
      <c r="J482"/>
      <c r="K482"/>
      <c r="L482"/>
      <c r="M482"/>
    </row>
    <row r="483" spans="7:13">
      <c r="G483"/>
      <c r="H483"/>
      <c r="I483"/>
      <c r="J483"/>
      <c r="K483"/>
      <c r="L483"/>
      <c r="M483"/>
    </row>
    <row r="484" spans="7:13">
      <c r="G484"/>
      <c r="H484"/>
      <c r="I484"/>
      <c r="J484"/>
      <c r="K484"/>
      <c r="L484"/>
      <c r="M484"/>
    </row>
    <row r="485" spans="7:13">
      <c r="G485"/>
      <c r="H485"/>
      <c r="I485"/>
      <c r="J485"/>
      <c r="K485"/>
      <c r="L485"/>
      <c r="M485"/>
    </row>
    <row r="486" spans="7:13">
      <c r="G486"/>
      <c r="H486"/>
      <c r="I486"/>
      <c r="J486"/>
      <c r="K486"/>
      <c r="L486"/>
      <c r="M486"/>
    </row>
    <row r="487" spans="7:13">
      <c r="G487"/>
      <c r="H487"/>
      <c r="I487"/>
      <c r="J487"/>
      <c r="K487"/>
      <c r="L487"/>
      <c r="M487"/>
    </row>
    <row r="488" spans="7:13">
      <c r="G488"/>
      <c r="H488"/>
      <c r="I488"/>
      <c r="J488"/>
      <c r="K488"/>
      <c r="L488"/>
      <c r="M488"/>
    </row>
    <row r="489" spans="7:13">
      <c r="G489"/>
      <c r="H489"/>
      <c r="I489"/>
      <c r="J489"/>
      <c r="K489"/>
      <c r="L489"/>
      <c r="M489"/>
    </row>
    <row r="490" spans="7:13">
      <c r="G490"/>
      <c r="H490"/>
      <c r="I490"/>
      <c r="J490"/>
      <c r="K490"/>
      <c r="L490"/>
      <c r="M490"/>
    </row>
    <row r="491" spans="7:13">
      <c r="G491"/>
      <c r="H491"/>
      <c r="I491"/>
      <c r="J491"/>
      <c r="K491"/>
      <c r="L491"/>
      <c r="M491"/>
    </row>
    <row r="492" spans="7:13">
      <c r="G492"/>
      <c r="H492"/>
      <c r="I492"/>
      <c r="J492"/>
      <c r="K492"/>
      <c r="L492"/>
      <c r="M492"/>
    </row>
    <row r="493" spans="7:13">
      <c r="G493"/>
      <c r="H493"/>
      <c r="I493"/>
      <c r="J493"/>
      <c r="K493"/>
      <c r="L493"/>
      <c r="M493"/>
    </row>
    <row r="494" spans="7:13">
      <c r="G494"/>
      <c r="H494"/>
      <c r="I494"/>
      <c r="J494"/>
      <c r="K494"/>
      <c r="L494"/>
      <c r="M494"/>
    </row>
    <row r="495" spans="7:13">
      <c r="G495"/>
      <c r="H495"/>
      <c r="I495"/>
      <c r="J495"/>
      <c r="K495"/>
      <c r="L495"/>
      <c r="M495"/>
    </row>
    <row r="496" spans="7:13">
      <c r="G496"/>
      <c r="H496"/>
      <c r="I496"/>
      <c r="J496"/>
      <c r="K496"/>
      <c r="L496"/>
      <c r="M496"/>
    </row>
    <row r="497" spans="7:13">
      <c r="G497"/>
      <c r="H497"/>
      <c r="I497"/>
      <c r="J497"/>
      <c r="K497"/>
      <c r="L497"/>
      <c r="M497"/>
    </row>
    <row r="498" spans="7:13">
      <c r="G498"/>
      <c r="H498"/>
      <c r="I498"/>
      <c r="J498"/>
      <c r="K498"/>
      <c r="L498"/>
      <c r="M498"/>
    </row>
    <row r="499" spans="7:13">
      <c r="G499"/>
      <c r="H499"/>
      <c r="I499"/>
      <c r="J499"/>
      <c r="K499"/>
      <c r="L499"/>
      <c r="M499"/>
    </row>
    <row r="500" spans="7:13">
      <c r="G500"/>
      <c r="H500"/>
      <c r="I500"/>
      <c r="J500"/>
      <c r="K500"/>
      <c r="L500"/>
      <c r="M500"/>
    </row>
    <row r="501" spans="7:13">
      <c r="G501"/>
      <c r="H501"/>
      <c r="I501"/>
      <c r="J501"/>
      <c r="K501"/>
      <c r="L501"/>
      <c r="M501"/>
    </row>
    <row r="502" spans="7:13">
      <c r="G502"/>
      <c r="H502"/>
      <c r="I502"/>
      <c r="J502"/>
      <c r="K502"/>
      <c r="L502"/>
      <c r="M502"/>
    </row>
    <row r="503" spans="7:13">
      <c r="G503"/>
      <c r="H503"/>
      <c r="I503"/>
      <c r="J503"/>
      <c r="K503"/>
      <c r="L503"/>
      <c r="M503"/>
    </row>
    <row r="504" spans="7:13">
      <c r="G504"/>
      <c r="H504"/>
      <c r="I504"/>
      <c r="J504"/>
      <c r="K504"/>
      <c r="L504"/>
      <c r="M504"/>
    </row>
    <row r="505" spans="7:13">
      <c r="G505"/>
      <c r="H505"/>
      <c r="I505"/>
      <c r="J505"/>
      <c r="K505"/>
      <c r="L505"/>
      <c r="M505"/>
    </row>
    <row r="506" spans="7:13">
      <c r="G506"/>
      <c r="H506"/>
      <c r="I506"/>
      <c r="J506"/>
      <c r="K506"/>
      <c r="L506"/>
      <c r="M506"/>
    </row>
    <row r="507" spans="7:13">
      <c r="G507"/>
      <c r="H507"/>
      <c r="I507"/>
      <c r="J507"/>
      <c r="K507"/>
      <c r="L507"/>
      <c r="M507"/>
    </row>
    <row r="508" spans="7:13">
      <c r="G508"/>
      <c r="H508"/>
      <c r="I508"/>
      <c r="J508"/>
      <c r="K508"/>
      <c r="L508"/>
      <c r="M508"/>
    </row>
    <row r="509" spans="7:13">
      <c r="G509"/>
      <c r="H509"/>
      <c r="I509"/>
      <c r="J509"/>
      <c r="K509"/>
      <c r="L509"/>
      <c r="M509"/>
    </row>
    <row r="510" spans="7:13">
      <c r="G510"/>
      <c r="H510"/>
      <c r="I510"/>
      <c r="J510"/>
      <c r="K510"/>
      <c r="L510"/>
      <c r="M510"/>
    </row>
    <row r="511" spans="7:13">
      <c r="G511"/>
      <c r="H511"/>
      <c r="I511"/>
      <c r="J511"/>
      <c r="K511"/>
      <c r="L511"/>
      <c r="M511"/>
    </row>
    <row r="512" spans="7:13">
      <c r="G512"/>
      <c r="H512"/>
      <c r="I512"/>
      <c r="J512"/>
      <c r="K512"/>
      <c r="L512"/>
      <c r="M512"/>
    </row>
    <row r="513" spans="7:13">
      <c r="G513"/>
      <c r="H513"/>
      <c r="I513"/>
      <c r="J513"/>
      <c r="K513"/>
      <c r="L513"/>
      <c r="M513"/>
    </row>
    <row r="514" spans="7:13">
      <c r="G514"/>
      <c r="H514"/>
      <c r="I514"/>
      <c r="J514"/>
      <c r="K514"/>
      <c r="L514"/>
      <c r="M514"/>
    </row>
    <row r="515" spans="7:13">
      <c r="G515"/>
      <c r="H515"/>
      <c r="I515"/>
      <c r="J515"/>
      <c r="K515"/>
      <c r="L515"/>
      <c r="M515"/>
    </row>
    <row r="516" spans="7:13">
      <c r="G516"/>
      <c r="H516"/>
      <c r="I516"/>
      <c r="J516"/>
      <c r="K516"/>
      <c r="L516"/>
      <c r="M516"/>
    </row>
    <row r="517" spans="7:13">
      <c r="G517"/>
      <c r="H517"/>
      <c r="I517"/>
      <c r="J517"/>
      <c r="K517"/>
      <c r="L517"/>
      <c r="M517"/>
    </row>
    <row r="518" spans="7:13">
      <c r="G518"/>
      <c r="H518"/>
      <c r="I518"/>
      <c r="J518"/>
      <c r="K518"/>
      <c r="L518"/>
      <c r="M518"/>
    </row>
    <row r="519" spans="7:13">
      <c r="G519"/>
      <c r="H519"/>
      <c r="I519"/>
      <c r="J519"/>
      <c r="K519"/>
      <c r="L519"/>
      <c r="M519"/>
    </row>
    <row r="520" spans="7:13">
      <c r="G520"/>
      <c r="H520"/>
      <c r="I520"/>
      <c r="J520"/>
      <c r="K520"/>
      <c r="L520"/>
      <c r="M520"/>
    </row>
    <row r="521" spans="7:13">
      <c r="G521"/>
      <c r="H521"/>
      <c r="I521"/>
      <c r="J521"/>
      <c r="K521"/>
      <c r="L521"/>
      <c r="M521"/>
    </row>
    <row r="522" spans="7:13">
      <c r="G522"/>
      <c r="H522"/>
      <c r="I522"/>
      <c r="J522"/>
      <c r="K522"/>
      <c r="L522"/>
      <c r="M522"/>
    </row>
    <row r="523" spans="7:13">
      <c r="G523"/>
      <c r="H523"/>
      <c r="I523"/>
      <c r="J523"/>
      <c r="K523"/>
      <c r="L523"/>
      <c r="M523"/>
    </row>
    <row r="524" spans="7:13">
      <c r="G524"/>
      <c r="H524"/>
      <c r="I524"/>
      <c r="J524"/>
      <c r="K524"/>
      <c r="L524"/>
      <c r="M524"/>
    </row>
    <row r="525" spans="7:13">
      <c r="G525"/>
      <c r="H525"/>
      <c r="I525"/>
      <c r="J525"/>
      <c r="K525"/>
      <c r="L525"/>
      <c r="M525"/>
    </row>
    <row r="526" spans="7:13">
      <c r="G526"/>
      <c r="H526"/>
      <c r="I526"/>
      <c r="J526"/>
      <c r="K526"/>
      <c r="L526"/>
      <c r="M526"/>
    </row>
    <row r="527" spans="7:13">
      <c r="G527"/>
      <c r="H527"/>
      <c r="I527"/>
      <c r="J527"/>
      <c r="K527"/>
      <c r="L527"/>
      <c r="M527"/>
    </row>
    <row r="528" spans="7:13">
      <c r="G528"/>
      <c r="H528"/>
      <c r="I528"/>
      <c r="J528"/>
      <c r="K528"/>
      <c r="L528"/>
      <c r="M528"/>
    </row>
    <row r="529" spans="7:13">
      <c r="G529"/>
      <c r="H529"/>
      <c r="I529"/>
      <c r="J529"/>
      <c r="K529"/>
      <c r="L529"/>
      <c r="M529"/>
    </row>
    <row r="530" spans="7:13">
      <c r="G530"/>
      <c r="H530"/>
      <c r="I530"/>
      <c r="J530"/>
      <c r="K530"/>
      <c r="L530"/>
      <c r="M530"/>
    </row>
    <row r="531" spans="7:13">
      <c r="G531"/>
      <c r="H531"/>
      <c r="I531"/>
      <c r="J531"/>
      <c r="K531"/>
      <c r="L531"/>
      <c r="M531"/>
    </row>
    <row r="532" spans="7:13">
      <c r="G532"/>
      <c r="H532"/>
      <c r="I532"/>
      <c r="J532"/>
      <c r="K532"/>
      <c r="L532"/>
      <c r="M532"/>
    </row>
    <row r="533" spans="7:13">
      <c r="G533"/>
      <c r="H533"/>
      <c r="I533"/>
      <c r="J533"/>
      <c r="K533"/>
      <c r="L533"/>
      <c r="M533"/>
    </row>
    <row r="534" spans="7:13">
      <c r="G534"/>
      <c r="H534"/>
      <c r="I534"/>
      <c r="J534"/>
      <c r="K534"/>
      <c r="L534"/>
      <c r="M534"/>
    </row>
    <row r="535" spans="7:13">
      <c r="G535"/>
      <c r="H535"/>
      <c r="I535"/>
      <c r="J535"/>
      <c r="K535"/>
      <c r="L535"/>
      <c r="M535"/>
    </row>
    <row r="536" spans="7:13">
      <c r="G536"/>
      <c r="H536"/>
      <c r="I536"/>
      <c r="J536"/>
      <c r="K536"/>
      <c r="L536"/>
      <c r="M536"/>
    </row>
    <row r="537" spans="7:13">
      <c r="G537"/>
      <c r="H537"/>
      <c r="I537"/>
      <c r="J537"/>
      <c r="K537"/>
      <c r="L537"/>
      <c r="M537"/>
    </row>
    <row r="538" spans="7:13">
      <c r="G538"/>
      <c r="H538"/>
      <c r="I538"/>
      <c r="J538"/>
      <c r="K538"/>
      <c r="L538"/>
      <c r="M538"/>
    </row>
    <row r="539" spans="7:13">
      <c r="G539"/>
      <c r="H539"/>
      <c r="I539"/>
      <c r="J539"/>
      <c r="K539"/>
      <c r="L539"/>
      <c r="M539"/>
    </row>
    <row r="540" spans="7:13">
      <c r="G540"/>
      <c r="H540"/>
      <c r="I540"/>
      <c r="J540"/>
      <c r="K540"/>
      <c r="L540"/>
      <c r="M540"/>
    </row>
    <row r="541" spans="7:13">
      <c r="G541"/>
      <c r="H541"/>
      <c r="I541"/>
      <c r="J541"/>
      <c r="K541"/>
      <c r="L541"/>
      <c r="M541"/>
    </row>
    <row r="542" spans="7:13">
      <c r="G542"/>
      <c r="H542"/>
      <c r="I542"/>
      <c r="J542"/>
      <c r="K542"/>
      <c r="L542"/>
      <c r="M542"/>
    </row>
    <row r="543" spans="7:13">
      <c r="G543"/>
      <c r="H543"/>
      <c r="I543"/>
      <c r="J543"/>
      <c r="K543"/>
      <c r="L543"/>
      <c r="M543"/>
    </row>
    <row r="544" spans="7:13">
      <c r="G544"/>
      <c r="H544"/>
      <c r="I544"/>
      <c r="J544"/>
      <c r="K544"/>
      <c r="L544"/>
      <c r="M544"/>
    </row>
    <row r="545" spans="7:13">
      <c r="G545"/>
      <c r="H545"/>
      <c r="I545"/>
      <c r="J545"/>
      <c r="K545"/>
      <c r="L545"/>
      <c r="M545"/>
    </row>
    <row r="546" spans="7:13">
      <c r="G546"/>
      <c r="H546"/>
      <c r="I546"/>
      <c r="J546"/>
      <c r="K546"/>
      <c r="L546"/>
      <c r="M546"/>
    </row>
    <row r="547" spans="7:13">
      <c r="G547"/>
      <c r="H547"/>
      <c r="I547"/>
      <c r="J547"/>
      <c r="K547"/>
      <c r="L547"/>
      <c r="M547"/>
    </row>
    <row r="548" spans="7:13">
      <c r="G548"/>
      <c r="H548"/>
      <c r="I548"/>
      <c r="J548"/>
      <c r="K548"/>
      <c r="L548"/>
      <c r="M548"/>
    </row>
    <row r="549" spans="7:13">
      <c r="G549"/>
      <c r="H549"/>
      <c r="I549"/>
      <c r="J549"/>
      <c r="K549"/>
      <c r="L549"/>
      <c r="M549"/>
    </row>
    <row r="550" spans="7:13">
      <c r="G550"/>
      <c r="H550"/>
      <c r="I550"/>
      <c r="J550"/>
      <c r="K550"/>
      <c r="L550"/>
      <c r="M550"/>
    </row>
    <row r="551" spans="7:13">
      <c r="G551"/>
      <c r="H551"/>
      <c r="I551"/>
      <c r="J551"/>
      <c r="K551"/>
      <c r="L551"/>
      <c r="M551"/>
    </row>
    <row r="552" spans="7:13">
      <c r="G552"/>
      <c r="H552"/>
      <c r="I552"/>
      <c r="J552"/>
      <c r="K552"/>
      <c r="L552"/>
      <c r="M552"/>
    </row>
    <row r="553" spans="7:13">
      <c r="G553"/>
      <c r="H553"/>
      <c r="I553"/>
      <c r="J553"/>
      <c r="K553"/>
      <c r="L553"/>
      <c r="M553"/>
    </row>
    <row r="554" spans="7:13">
      <c r="G554"/>
      <c r="H554"/>
      <c r="I554"/>
      <c r="J554"/>
      <c r="K554"/>
      <c r="L554"/>
      <c r="M554"/>
    </row>
    <row r="555" spans="7:13">
      <c r="G555"/>
      <c r="H555"/>
      <c r="I555"/>
      <c r="J555"/>
      <c r="K555"/>
      <c r="L555"/>
      <c r="M555"/>
    </row>
    <row r="556" spans="7:13">
      <c r="G556"/>
      <c r="H556"/>
      <c r="I556"/>
      <c r="J556"/>
      <c r="K556"/>
      <c r="L556"/>
      <c r="M556"/>
    </row>
    <row r="557" spans="7:13">
      <c r="G557"/>
      <c r="H557"/>
      <c r="I557"/>
      <c r="J557"/>
      <c r="K557"/>
      <c r="L557"/>
      <c r="M557"/>
    </row>
    <row r="558" spans="7:13">
      <c r="G558"/>
      <c r="H558"/>
      <c r="I558"/>
      <c r="J558"/>
      <c r="K558"/>
      <c r="L558"/>
      <c r="M558"/>
    </row>
    <row r="559" spans="7:13">
      <c r="G559"/>
      <c r="H559"/>
      <c r="I559"/>
      <c r="J559"/>
      <c r="K559"/>
      <c r="L559"/>
      <c r="M559"/>
    </row>
    <row r="560" spans="7:13">
      <c r="G560"/>
      <c r="H560"/>
      <c r="I560"/>
      <c r="J560"/>
      <c r="K560"/>
      <c r="L560"/>
      <c r="M560"/>
    </row>
    <row r="561" spans="7:13">
      <c r="G561"/>
      <c r="H561"/>
      <c r="I561"/>
      <c r="J561"/>
      <c r="K561"/>
      <c r="L561"/>
      <c r="M561"/>
    </row>
    <row r="562" spans="7:13">
      <c r="G562"/>
      <c r="H562"/>
      <c r="I562"/>
      <c r="J562"/>
      <c r="K562"/>
      <c r="L562"/>
      <c r="M562"/>
    </row>
    <row r="563" spans="7:13">
      <c r="G563"/>
      <c r="H563"/>
      <c r="I563"/>
      <c r="J563"/>
      <c r="K563"/>
      <c r="L563"/>
      <c r="M563"/>
    </row>
    <row r="564" spans="7:13">
      <c r="G564"/>
      <c r="H564"/>
      <c r="I564"/>
      <c r="J564"/>
      <c r="K564"/>
      <c r="L564"/>
      <c r="M564"/>
    </row>
    <row r="565" spans="7:13">
      <c r="G565"/>
      <c r="H565"/>
      <c r="I565"/>
      <c r="J565"/>
      <c r="K565"/>
      <c r="L565"/>
      <c r="M565"/>
    </row>
    <row r="566" spans="7:13">
      <c r="G566"/>
      <c r="H566"/>
      <c r="I566"/>
      <c r="J566"/>
      <c r="K566"/>
      <c r="L566"/>
      <c r="M566"/>
    </row>
    <row r="567" spans="7:13">
      <c r="G567"/>
      <c r="H567"/>
      <c r="I567"/>
      <c r="J567"/>
      <c r="K567"/>
      <c r="L567"/>
      <c r="M567"/>
    </row>
    <row r="568" spans="7:13">
      <c r="G568"/>
      <c r="H568"/>
      <c r="I568"/>
      <c r="J568"/>
      <c r="K568"/>
      <c r="L568"/>
      <c r="M568"/>
    </row>
    <row r="569" spans="7:13">
      <c r="G569"/>
      <c r="H569"/>
      <c r="I569"/>
      <c r="J569"/>
      <c r="K569"/>
      <c r="L569"/>
      <c r="M569"/>
    </row>
    <row r="570" spans="7:13">
      <c r="G570"/>
      <c r="H570"/>
      <c r="I570"/>
      <c r="J570"/>
      <c r="K570"/>
      <c r="L570"/>
      <c r="M570"/>
    </row>
    <row r="571" spans="7:13">
      <c r="G571"/>
      <c r="H571"/>
      <c r="I571"/>
      <c r="J571"/>
      <c r="K571"/>
      <c r="L571"/>
      <c r="M571"/>
    </row>
    <row r="572" spans="7:13">
      <c r="G572"/>
      <c r="H572"/>
      <c r="I572"/>
      <c r="J572"/>
      <c r="K572"/>
      <c r="L572"/>
      <c r="M572"/>
    </row>
    <row r="573" spans="7:13">
      <c r="G573"/>
      <c r="H573"/>
      <c r="I573"/>
      <c r="J573"/>
      <c r="K573"/>
      <c r="L573"/>
      <c r="M573"/>
    </row>
    <row r="574" spans="7:13">
      <c r="G574"/>
      <c r="H574"/>
      <c r="I574"/>
      <c r="J574"/>
      <c r="K574"/>
      <c r="L574"/>
      <c r="M574"/>
    </row>
    <row r="575" spans="7:13">
      <c r="G575"/>
      <c r="H575"/>
      <c r="I575"/>
      <c r="J575"/>
      <c r="K575"/>
      <c r="L575"/>
      <c r="M575"/>
    </row>
    <row r="576" spans="7:13">
      <c r="G576"/>
      <c r="H576"/>
      <c r="I576"/>
      <c r="J576"/>
      <c r="K576"/>
      <c r="L576"/>
      <c r="M576"/>
    </row>
    <row r="577" spans="7:13">
      <c r="G577"/>
      <c r="H577"/>
      <c r="I577"/>
      <c r="J577"/>
      <c r="K577"/>
      <c r="L577"/>
      <c r="M577"/>
    </row>
    <row r="578" spans="7:13">
      <c r="G578"/>
      <c r="H578"/>
      <c r="I578"/>
      <c r="J578"/>
      <c r="K578"/>
      <c r="L578"/>
      <c r="M578"/>
    </row>
    <row r="579" spans="7:13">
      <c r="G579"/>
      <c r="H579"/>
      <c r="I579"/>
      <c r="J579"/>
      <c r="K579"/>
      <c r="L579"/>
      <c r="M579"/>
    </row>
    <row r="580" spans="7:13">
      <c r="G580"/>
      <c r="H580"/>
      <c r="I580"/>
      <c r="J580"/>
      <c r="K580"/>
      <c r="L580"/>
      <c r="M580"/>
    </row>
    <row r="581" spans="7:13">
      <c r="G581"/>
      <c r="H581"/>
      <c r="I581"/>
      <c r="J581"/>
      <c r="K581"/>
      <c r="L581"/>
      <c r="M581"/>
    </row>
    <row r="582" spans="7:13">
      <c r="G582"/>
      <c r="H582"/>
      <c r="I582"/>
      <c r="J582"/>
      <c r="K582"/>
      <c r="L582"/>
      <c r="M582"/>
    </row>
    <row r="583" spans="7:13">
      <c r="G583"/>
      <c r="H583"/>
      <c r="I583"/>
      <c r="J583"/>
      <c r="K583"/>
      <c r="L583"/>
      <c r="M583"/>
    </row>
    <row r="584" spans="7:13">
      <c r="G584"/>
      <c r="H584"/>
      <c r="I584"/>
      <c r="J584"/>
      <c r="K584"/>
      <c r="L584"/>
      <c r="M584"/>
    </row>
    <row r="585" spans="7:13">
      <c r="G585"/>
      <c r="H585"/>
      <c r="I585"/>
      <c r="J585"/>
      <c r="K585"/>
      <c r="L585"/>
      <c r="M585"/>
    </row>
    <row r="586" spans="7:13">
      <c r="G586"/>
      <c r="H586"/>
      <c r="I586"/>
      <c r="J586"/>
      <c r="K586"/>
      <c r="L586"/>
      <c r="M586"/>
    </row>
    <row r="587" spans="7:13">
      <c r="G587"/>
      <c r="H587"/>
      <c r="I587"/>
      <c r="J587"/>
      <c r="K587"/>
      <c r="L587"/>
      <c r="M587"/>
    </row>
    <row r="588" spans="7:13">
      <c r="G588"/>
      <c r="H588"/>
      <c r="I588"/>
      <c r="J588"/>
      <c r="K588"/>
      <c r="L588"/>
      <c r="M588"/>
    </row>
    <row r="589" spans="7:13">
      <c r="G589"/>
      <c r="H589"/>
      <c r="I589"/>
      <c r="J589"/>
      <c r="K589"/>
      <c r="L589"/>
      <c r="M589"/>
    </row>
    <row r="590" spans="7:13">
      <c r="G590"/>
      <c r="H590"/>
      <c r="I590"/>
      <c r="J590"/>
      <c r="K590"/>
      <c r="L590"/>
      <c r="M590"/>
    </row>
    <row r="591" spans="7:13">
      <c r="G591"/>
      <c r="H591"/>
      <c r="I591"/>
      <c r="J591"/>
      <c r="K591"/>
      <c r="L591"/>
      <c r="M591"/>
    </row>
    <row r="592" spans="7:13">
      <c r="G592"/>
      <c r="H592"/>
      <c r="I592"/>
      <c r="J592"/>
      <c r="K592"/>
      <c r="L592"/>
      <c r="M592"/>
    </row>
    <row r="593" spans="7:13">
      <c r="G593"/>
      <c r="H593"/>
      <c r="I593"/>
      <c r="J593"/>
      <c r="K593"/>
      <c r="L593"/>
      <c r="M593"/>
    </row>
    <row r="594" spans="7:13">
      <c r="G594"/>
      <c r="H594"/>
      <c r="I594"/>
      <c r="J594"/>
      <c r="K594"/>
      <c r="L594"/>
      <c r="M594"/>
    </row>
    <row r="595" spans="7:13">
      <c r="G595"/>
      <c r="H595"/>
      <c r="I595"/>
      <c r="J595"/>
      <c r="K595"/>
      <c r="L595"/>
      <c r="M595"/>
    </row>
    <row r="596" spans="7:13">
      <c r="G596"/>
      <c r="H596"/>
      <c r="I596"/>
      <c r="J596"/>
      <c r="K596"/>
      <c r="L596"/>
      <c r="M596"/>
    </row>
    <row r="597" spans="7:13">
      <c r="G597"/>
      <c r="H597"/>
      <c r="I597"/>
      <c r="J597"/>
      <c r="K597"/>
      <c r="L597"/>
      <c r="M597"/>
    </row>
    <row r="598" spans="7:13">
      <c r="G598"/>
      <c r="H598"/>
      <c r="I598"/>
      <c r="J598"/>
      <c r="K598"/>
      <c r="L598"/>
      <c r="M598"/>
    </row>
    <row r="599" spans="7:13">
      <c r="G599"/>
      <c r="H599"/>
      <c r="I599"/>
      <c r="J599"/>
      <c r="K599"/>
      <c r="L599"/>
      <c r="M599"/>
    </row>
    <row r="600" spans="7:13">
      <c r="G600"/>
      <c r="H600"/>
      <c r="I600"/>
      <c r="J600"/>
      <c r="K600"/>
      <c r="L600"/>
      <c r="M600"/>
    </row>
    <row r="601" spans="7:13">
      <c r="G601"/>
      <c r="H601"/>
      <c r="I601"/>
      <c r="J601"/>
      <c r="K601"/>
      <c r="L601"/>
      <c r="M601"/>
    </row>
    <row r="602" spans="7:13">
      <c r="G602"/>
      <c r="H602"/>
      <c r="I602"/>
      <c r="J602"/>
      <c r="K602"/>
      <c r="L602"/>
      <c r="M602"/>
    </row>
    <row r="603" spans="7:13">
      <c r="G603"/>
      <c r="H603"/>
      <c r="I603"/>
      <c r="J603"/>
      <c r="K603"/>
      <c r="L603"/>
      <c r="M603"/>
    </row>
    <row r="604" spans="7:13">
      <c r="G604"/>
      <c r="H604"/>
      <c r="I604"/>
      <c r="J604"/>
      <c r="K604"/>
      <c r="L604"/>
      <c r="M604"/>
    </row>
    <row r="605" spans="7:13">
      <c r="G605"/>
      <c r="H605"/>
      <c r="I605"/>
      <c r="J605"/>
      <c r="K605"/>
      <c r="L605"/>
      <c r="M605"/>
    </row>
    <row r="606" spans="7:13">
      <c r="G606"/>
      <c r="H606"/>
      <c r="I606"/>
      <c r="J606"/>
      <c r="K606"/>
      <c r="L606"/>
      <c r="M606"/>
    </row>
    <row r="607" spans="7:13">
      <c r="G607"/>
      <c r="H607"/>
      <c r="I607"/>
      <c r="J607"/>
      <c r="K607"/>
      <c r="L607"/>
      <c r="M607"/>
    </row>
    <row r="608" spans="7:13">
      <c r="G608"/>
      <c r="H608"/>
      <c r="I608"/>
      <c r="J608"/>
      <c r="K608"/>
      <c r="L608"/>
      <c r="M608"/>
    </row>
    <row r="609" spans="7:13">
      <c r="G609"/>
      <c r="H609"/>
      <c r="I609"/>
      <c r="J609"/>
      <c r="K609"/>
      <c r="L609"/>
      <c r="M609"/>
    </row>
    <row r="610" spans="7:13">
      <c r="G610"/>
      <c r="H610"/>
      <c r="I610"/>
      <c r="J610"/>
      <c r="K610"/>
      <c r="L610"/>
      <c r="M610"/>
    </row>
    <row r="611" spans="7:13">
      <c r="G611"/>
      <c r="H611"/>
      <c r="I611"/>
      <c r="J611"/>
      <c r="K611"/>
      <c r="L611"/>
      <c r="M611"/>
    </row>
    <row r="612" spans="7:13">
      <c r="G612"/>
      <c r="H612"/>
      <c r="I612"/>
      <c r="J612"/>
      <c r="K612"/>
      <c r="L612"/>
      <c r="M612"/>
    </row>
    <row r="613" spans="7:13">
      <c r="G613"/>
      <c r="H613"/>
      <c r="I613"/>
      <c r="J613"/>
      <c r="K613"/>
      <c r="L613"/>
      <c r="M613"/>
    </row>
    <row r="614" spans="7:13">
      <c r="G614"/>
      <c r="H614"/>
      <c r="I614"/>
      <c r="J614"/>
      <c r="K614"/>
      <c r="L614"/>
      <c r="M614"/>
    </row>
    <row r="615" spans="7:13">
      <c r="G615"/>
      <c r="H615"/>
      <c r="I615"/>
      <c r="J615"/>
      <c r="K615"/>
      <c r="L615"/>
      <c r="M615"/>
    </row>
    <row r="616" spans="7:13">
      <c r="G616"/>
      <c r="H616"/>
      <c r="I616"/>
      <c r="J616"/>
      <c r="K616"/>
      <c r="L616"/>
      <c r="M616"/>
    </row>
    <row r="617" spans="7:13">
      <c r="G617"/>
      <c r="H617"/>
      <c r="I617"/>
      <c r="J617"/>
      <c r="K617"/>
      <c r="L617"/>
      <c r="M617"/>
    </row>
    <row r="618" spans="7:13">
      <c r="G618"/>
      <c r="H618"/>
      <c r="I618"/>
      <c r="J618"/>
      <c r="K618"/>
      <c r="L618"/>
      <c r="M618"/>
    </row>
    <row r="619" spans="7:13">
      <c r="G619"/>
      <c r="H619"/>
      <c r="I619"/>
      <c r="J619"/>
      <c r="K619"/>
      <c r="L619"/>
      <c r="M619"/>
    </row>
    <row r="620" spans="7:13">
      <c r="G620"/>
      <c r="H620"/>
      <c r="I620"/>
      <c r="J620"/>
      <c r="K620"/>
      <c r="L620"/>
      <c r="M620"/>
    </row>
    <row r="621" spans="7:13">
      <c r="G621"/>
      <c r="H621"/>
      <c r="I621"/>
      <c r="J621"/>
      <c r="K621"/>
      <c r="L621"/>
      <c r="M621"/>
    </row>
    <row r="622" spans="7:13">
      <c r="G622"/>
      <c r="H622"/>
      <c r="I622"/>
      <c r="J622"/>
      <c r="K622"/>
      <c r="L622"/>
      <c r="M622"/>
    </row>
    <row r="623" spans="7:13">
      <c r="G623"/>
      <c r="H623"/>
      <c r="I623"/>
      <c r="J623"/>
      <c r="K623"/>
      <c r="L623"/>
      <c r="M623"/>
    </row>
    <row r="624" spans="7:13">
      <c r="G624"/>
      <c r="H624"/>
      <c r="I624"/>
      <c r="J624"/>
      <c r="K624"/>
      <c r="L624"/>
      <c r="M624"/>
    </row>
    <row r="625" spans="7:13">
      <c r="G625"/>
      <c r="H625"/>
      <c r="I625"/>
      <c r="J625"/>
      <c r="K625"/>
      <c r="L625"/>
      <c r="M625"/>
    </row>
    <row r="626" spans="7:13">
      <c r="G626"/>
      <c r="H626"/>
      <c r="I626"/>
      <c r="J626"/>
      <c r="K626"/>
      <c r="L626"/>
      <c r="M626"/>
    </row>
    <row r="627" spans="7:13">
      <c r="G627"/>
      <c r="H627"/>
      <c r="I627"/>
      <c r="J627"/>
      <c r="K627"/>
      <c r="L627"/>
      <c r="M627"/>
    </row>
    <row r="628" spans="7:13">
      <c r="G628"/>
      <c r="H628"/>
      <c r="I628"/>
      <c r="J628"/>
      <c r="K628"/>
      <c r="L628"/>
      <c r="M628"/>
    </row>
    <row r="629" spans="7:13">
      <c r="G629"/>
      <c r="H629"/>
      <c r="I629"/>
      <c r="J629"/>
      <c r="K629"/>
      <c r="L629"/>
      <c r="M629"/>
    </row>
    <row r="630" spans="7:13">
      <c r="G630"/>
      <c r="H630"/>
      <c r="I630"/>
      <c r="J630"/>
      <c r="K630"/>
      <c r="L630"/>
      <c r="M630"/>
    </row>
    <row r="631" spans="7:13">
      <c r="G631"/>
      <c r="H631"/>
      <c r="I631"/>
      <c r="J631"/>
      <c r="K631"/>
      <c r="L631"/>
      <c r="M631"/>
    </row>
    <row r="632" spans="7:13">
      <c r="G632"/>
      <c r="H632"/>
      <c r="I632"/>
      <c r="J632"/>
      <c r="K632"/>
      <c r="L632"/>
      <c r="M632"/>
    </row>
    <row r="633" spans="7:13">
      <c r="G633"/>
      <c r="H633"/>
      <c r="I633"/>
      <c r="J633"/>
      <c r="K633"/>
      <c r="L633"/>
      <c r="M633"/>
    </row>
    <row r="634" spans="7:13">
      <c r="G634"/>
      <c r="H634"/>
      <c r="I634"/>
      <c r="J634"/>
      <c r="K634"/>
      <c r="L634"/>
      <c r="M634"/>
    </row>
    <row r="635" spans="7:13">
      <c r="G635"/>
      <c r="H635"/>
      <c r="I635"/>
      <c r="J635"/>
      <c r="K635"/>
      <c r="L635"/>
      <c r="M635"/>
    </row>
    <row r="636" spans="7:13">
      <c r="G636"/>
      <c r="H636"/>
      <c r="I636"/>
      <c r="J636"/>
      <c r="K636"/>
      <c r="L636"/>
      <c r="M636"/>
    </row>
    <row r="637" spans="7:13">
      <c r="G637"/>
      <c r="H637"/>
      <c r="I637"/>
      <c r="J637"/>
      <c r="K637"/>
      <c r="L637"/>
      <c r="M637"/>
    </row>
    <row r="638" spans="7:13">
      <c r="G638"/>
      <c r="H638"/>
      <c r="I638"/>
      <c r="J638"/>
      <c r="K638"/>
      <c r="L638"/>
      <c r="M638"/>
    </row>
    <row r="639" spans="7:13">
      <c r="G639"/>
      <c r="H639"/>
      <c r="I639"/>
      <c r="J639"/>
      <c r="K639"/>
      <c r="L639"/>
      <c r="M639"/>
    </row>
    <row r="640" spans="7:13">
      <c r="G640"/>
      <c r="H640"/>
      <c r="I640"/>
      <c r="J640"/>
      <c r="K640"/>
      <c r="L640"/>
      <c r="M640"/>
    </row>
    <row r="641" spans="7:13">
      <c r="G641"/>
      <c r="H641"/>
      <c r="I641"/>
      <c r="J641"/>
      <c r="K641"/>
      <c r="L641"/>
      <c r="M641"/>
    </row>
    <row r="642" spans="7:13">
      <c r="G642"/>
      <c r="H642"/>
      <c r="I642"/>
      <c r="J642"/>
      <c r="K642"/>
      <c r="L642"/>
      <c r="M642"/>
    </row>
    <row r="643" spans="7:13">
      <c r="G643"/>
      <c r="H643"/>
      <c r="I643"/>
      <c r="J643"/>
      <c r="K643"/>
      <c r="L643"/>
      <c r="M643"/>
    </row>
    <row r="644" spans="7:13">
      <c r="G644"/>
      <c r="H644"/>
      <c r="I644"/>
      <c r="J644"/>
      <c r="K644"/>
      <c r="L644"/>
      <c r="M644"/>
    </row>
    <row r="645" spans="7:13">
      <c r="G645"/>
      <c r="H645"/>
      <c r="I645"/>
      <c r="J645"/>
      <c r="K645"/>
      <c r="L645"/>
      <c r="M645"/>
    </row>
    <row r="646" spans="7:13">
      <c r="G646"/>
      <c r="H646"/>
      <c r="I646"/>
      <c r="J646"/>
      <c r="K646"/>
      <c r="L646"/>
      <c r="M646"/>
    </row>
    <row r="647" spans="7:13">
      <c r="G647"/>
      <c r="H647"/>
      <c r="I647"/>
      <c r="J647"/>
      <c r="K647"/>
      <c r="L647"/>
      <c r="M647"/>
    </row>
    <row r="648" spans="7:13">
      <c r="G648"/>
      <c r="H648"/>
      <c r="I648"/>
      <c r="J648"/>
      <c r="K648"/>
      <c r="L648"/>
      <c r="M648"/>
    </row>
    <row r="649" spans="7:13">
      <c r="G649"/>
      <c r="H649"/>
      <c r="I649"/>
      <c r="J649"/>
      <c r="K649"/>
      <c r="L649"/>
      <c r="M649"/>
    </row>
    <row r="650" spans="7:13">
      <c r="G650"/>
      <c r="H650"/>
      <c r="I650"/>
      <c r="J650"/>
      <c r="K650"/>
      <c r="L650"/>
      <c r="M650"/>
    </row>
    <row r="651" spans="7:13">
      <c r="G651"/>
      <c r="H651"/>
      <c r="I651"/>
      <c r="J651"/>
      <c r="K651"/>
      <c r="L651"/>
      <c r="M651"/>
    </row>
    <row r="652" spans="7:13">
      <c r="G652"/>
      <c r="H652"/>
      <c r="I652"/>
      <c r="J652"/>
      <c r="K652"/>
      <c r="L652"/>
      <c r="M652"/>
    </row>
    <row r="653" spans="7:13">
      <c r="G653"/>
      <c r="H653"/>
      <c r="I653"/>
      <c r="J653"/>
      <c r="K653"/>
      <c r="L653"/>
      <c r="M653"/>
    </row>
    <row r="654" spans="7:13">
      <c r="G654"/>
      <c r="H654"/>
      <c r="I654"/>
      <c r="J654"/>
      <c r="K654"/>
      <c r="L654"/>
      <c r="M654"/>
    </row>
    <row r="655" spans="7:13">
      <c r="G655"/>
      <c r="H655"/>
      <c r="I655"/>
      <c r="J655"/>
      <c r="K655"/>
      <c r="L655"/>
      <c r="M655"/>
    </row>
    <row r="656" spans="7:13">
      <c r="G656"/>
      <c r="H656"/>
      <c r="I656"/>
      <c r="J656"/>
      <c r="K656"/>
      <c r="L656"/>
      <c r="M656"/>
    </row>
    <row r="657" spans="7:13">
      <c r="G657"/>
      <c r="H657"/>
      <c r="I657"/>
      <c r="J657"/>
      <c r="K657"/>
      <c r="L657"/>
      <c r="M657"/>
    </row>
    <row r="658" spans="7:13">
      <c r="G658"/>
      <c r="H658"/>
      <c r="I658"/>
      <c r="J658"/>
      <c r="K658"/>
      <c r="L658"/>
      <c r="M658"/>
    </row>
    <row r="659" spans="7:13">
      <c r="G659"/>
      <c r="H659"/>
      <c r="I659"/>
      <c r="J659"/>
      <c r="K659"/>
      <c r="L659"/>
      <c r="M659"/>
    </row>
    <row r="660" spans="7:13">
      <c r="G660"/>
      <c r="H660"/>
      <c r="I660"/>
      <c r="J660"/>
      <c r="K660"/>
      <c r="L660"/>
      <c r="M660"/>
    </row>
    <row r="661" spans="7:13">
      <c r="G661"/>
      <c r="H661"/>
      <c r="I661"/>
      <c r="J661"/>
      <c r="K661"/>
      <c r="L661"/>
      <c r="M661"/>
    </row>
    <row r="662" spans="7:13">
      <c r="G662"/>
      <c r="H662"/>
      <c r="I662"/>
      <c r="J662"/>
      <c r="K662"/>
      <c r="L662"/>
      <c r="M662"/>
    </row>
    <row r="663" spans="7:13">
      <c r="G663"/>
      <c r="H663"/>
      <c r="I663"/>
      <c r="J663"/>
      <c r="K663"/>
      <c r="L663"/>
      <c r="M663"/>
    </row>
    <row r="664" spans="7:13">
      <c r="G664"/>
      <c r="H664"/>
      <c r="I664"/>
      <c r="J664"/>
      <c r="K664"/>
      <c r="L664"/>
      <c r="M664"/>
    </row>
    <row r="665" spans="7:13">
      <c r="G665"/>
      <c r="H665"/>
      <c r="I665"/>
      <c r="J665"/>
      <c r="K665"/>
      <c r="L665"/>
      <c r="M665"/>
    </row>
    <row r="666" spans="7:13">
      <c r="G666"/>
      <c r="H666"/>
      <c r="I666"/>
      <c r="J666"/>
      <c r="K666"/>
      <c r="L666"/>
      <c r="M666"/>
    </row>
    <row r="667" spans="7:13">
      <c r="G667"/>
      <c r="H667"/>
      <c r="I667"/>
      <c r="J667"/>
      <c r="K667"/>
      <c r="L667"/>
      <c r="M667"/>
    </row>
    <row r="668" spans="7:13">
      <c r="G668"/>
      <c r="H668"/>
      <c r="I668"/>
      <c r="J668"/>
      <c r="K668"/>
      <c r="L668"/>
      <c r="M668"/>
    </row>
    <row r="669" spans="7:13">
      <c r="G669"/>
      <c r="H669"/>
      <c r="I669"/>
      <c r="J669"/>
      <c r="K669"/>
      <c r="L669"/>
      <c r="M669"/>
    </row>
    <row r="670" spans="7:13">
      <c r="G670"/>
      <c r="H670"/>
      <c r="I670"/>
      <c r="J670"/>
      <c r="K670"/>
      <c r="L670"/>
      <c r="M670"/>
    </row>
    <row r="671" spans="7:13">
      <c r="G671"/>
      <c r="H671"/>
      <c r="I671"/>
      <c r="J671"/>
      <c r="K671"/>
      <c r="L671"/>
      <c r="M671"/>
    </row>
    <row r="672" spans="7:13">
      <c r="G672"/>
      <c r="H672"/>
      <c r="I672"/>
      <c r="J672"/>
      <c r="K672"/>
      <c r="L672"/>
      <c r="M672"/>
    </row>
    <row r="673" spans="7:13">
      <c r="G673"/>
      <c r="H673"/>
      <c r="I673"/>
      <c r="J673"/>
      <c r="K673"/>
      <c r="L673"/>
      <c r="M673"/>
    </row>
    <row r="674" spans="7:13">
      <c r="G674"/>
      <c r="H674"/>
      <c r="I674"/>
      <c r="J674"/>
      <c r="K674"/>
      <c r="L674"/>
      <c r="M674"/>
    </row>
    <row r="675" spans="7:13">
      <c r="G675"/>
      <c r="H675"/>
      <c r="I675"/>
      <c r="J675"/>
      <c r="K675"/>
      <c r="L675"/>
      <c r="M675"/>
    </row>
    <row r="676" spans="7:13">
      <c r="G676"/>
      <c r="H676"/>
      <c r="I676"/>
      <c r="J676"/>
      <c r="K676"/>
      <c r="L676"/>
      <c r="M676"/>
    </row>
    <row r="677" spans="7:13">
      <c r="G677"/>
      <c r="H677"/>
      <c r="I677"/>
      <c r="J677"/>
      <c r="K677"/>
      <c r="L677"/>
      <c r="M677"/>
    </row>
    <row r="678" spans="7:13">
      <c r="G678"/>
      <c r="H678"/>
      <c r="I678"/>
      <c r="J678"/>
      <c r="K678"/>
      <c r="L678"/>
      <c r="M678"/>
    </row>
    <row r="679" spans="7:13">
      <c r="G679"/>
      <c r="H679"/>
      <c r="I679"/>
      <c r="J679"/>
      <c r="K679"/>
      <c r="L679"/>
      <c r="M679"/>
    </row>
    <row r="680" spans="7:13">
      <c r="G680"/>
      <c r="H680"/>
      <c r="I680"/>
      <c r="J680"/>
      <c r="K680"/>
      <c r="L680"/>
      <c r="M680"/>
    </row>
    <row r="681" spans="7:13">
      <c r="G681"/>
      <c r="H681"/>
      <c r="I681"/>
      <c r="J681"/>
      <c r="K681"/>
      <c r="L681"/>
      <c r="M681"/>
    </row>
    <row r="682" spans="7:13">
      <c r="G682"/>
      <c r="H682"/>
      <c r="I682"/>
      <c r="J682"/>
      <c r="K682"/>
      <c r="L682"/>
      <c r="M682"/>
    </row>
    <row r="683" spans="7:13">
      <c r="G683"/>
      <c r="H683"/>
      <c r="I683"/>
      <c r="J683"/>
      <c r="K683"/>
      <c r="L683"/>
      <c r="M683"/>
    </row>
    <row r="684" spans="7:13">
      <c r="G684"/>
      <c r="H684"/>
      <c r="I684"/>
      <c r="J684"/>
      <c r="K684"/>
      <c r="L684"/>
      <c r="M684"/>
    </row>
    <row r="685" spans="7:13">
      <c r="G685"/>
      <c r="H685"/>
      <c r="I685"/>
      <c r="J685"/>
      <c r="K685"/>
      <c r="L685"/>
      <c r="M685"/>
    </row>
    <row r="686" spans="7:13">
      <c r="G686"/>
      <c r="H686"/>
      <c r="I686"/>
      <c r="J686"/>
      <c r="K686"/>
      <c r="L686"/>
      <c r="M686"/>
    </row>
    <row r="687" spans="7:13">
      <c r="G687"/>
      <c r="H687"/>
      <c r="I687"/>
      <c r="J687"/>
      <c r="K687"/>
      <c r="L687"/>
      <c r="M687"/>
    </row>
    <row r="688" spans="7:13">
      <c r="G688"/>
      <c r="H688"/>
      <c r="I688"/>
      <c r="J688"/>
      <c r="K688"/>
      <c r="L688"/>
      <c r="M688"/>
    </row>
    <row r="689" spans="7:13">
      <c r="G689"/>
      <c r="H689"/>
      <c r="I689"/>
      <c r="J689"/>
      <c r="K689"/>
      <c r="L689"/>
      <c r="M689"/>
    </row>
    <row r="690" spans="7:13">
      <c r="G690"/>
      <c r="H690"/>
      <c r="I690"/>
      <c r="J690"/>
      <c r="K690"/>
      <c r="L690"/>
      <c r="M690"/>
    </row>
    <row r="691" spans="7:13">
      <c r="G691"/>
      <c r="H691"/>
      <c r="I691"/>
      <c r="J691"/>
      <c r="K691"/>
      <c r="L691"/>
      <c r="M691"/>
    </row>
    <row r="692" spans="7:13">
      <c r="G692"/>
      <c r="H692"/>
      <c r="I692"/>
      <c r="J692"/>
      <c r="K692"/>
      <c r="L692"/>
      <c r="M692"/>
    </row>
    <row r="693" spans="7:13">
      <c r="G693"/>
      <c r="H693"/>
      <c r="I693"/>
      <c r="J693"/>
      <c r="K693"/>
      <c r="L693"/>
      <c r="M693"/>
    </row>
    <row r="694" spans="7:13">
      <c r="G694"/>
      <c r="H694"/>
      <c r="I694"/>
      <c r="J694"/>
      <c r="K694"/>
      <c r="L694"/>
      <c r="M694"/>
    </row>
    <row r="695" spans="7:13">
      <c r="G695"/>
      <c r="H695"/>
      <c r="I695"/>
      <c r="J695"/>
      <c r="K695"/>
      <c r="L695"/>
      <c r="M695"/>
    </row>
    <row r="696" spans="7:13">
      <c r="G696"/>
      <c r="H696"/>
      <c r="I696"/>
      <c r="J696"/>
      <c r="K696"/>
      <c r="L696"/>
      <c r="M696"/>
    </row>
    <row r="697" spans="7:13">
      <c r="G697"/>
      <c r="H697"/>
      <c r="I697"/>
      <c r="J697"/>
      <c r="K697"/>
      <c r="L697"/>
      <c r="M697"/>
    </row>
    <row r="698" spans="7:13">
      <c r="G698"/>
      <c r="H698"/>
      <c r="I698"/>
      <c r="J698"/>
      <c r="K698"/>
      <c r="L698"/>
      <c r="M698"/>
    </row>
    <row r="699" spans="7:13">
      <c r="G699"/>
      <c r="H699"/>
      <c r="I699"/>
      <c r="J699"/>
      <c r="K699"/>
      <c r="L699"/>
      <c r="M699"/>
    </row>
    <row r="700" spans="7:13">
      <c r="G700"/>
      <c r="H700"/>
      <c r="I700"/>
      <c r="J700"/>
      <c r="K700"/>
      <c r="L700"/>
      <c r="M700"/>
    </row>
    <row r="701" spans="7:13">
      <c r="G701"/>
      <c r="H701"/>
      <c r="I701"/>
      <c r="J701"/>
      <c r="K701"/>
      <c r="L701"/>
      <c r="M701"/>
    </row>
    <row r="702" spans="7:13">
      <c r="G702"/>
      <c r="H702"/>
      <c r="I702"/>
      <c r="J702"/>
      <c r="K702"/>
      <c r="L702"/>
      <c r="M702"/>
    </row>
    <row r="703" spans="7:13">
      <c r="G703"/>
      <c r="H703"/>
      <c r="I703"/>
      <c r="J703"/>
      <c r="K703"/>
      <c r="L703"/>
      <c r="M703"/>
    </row>
    <row r="704" spans="7:13">
      <c r="G704"/>
      <c r="H704"/>
      <c r="I704"/>
      <c r="J704"/>
      <c r="K704"/>
      <c r="L704"/>
      <c r="M704"/>
    </row>
    <row r="705" spans="7:13">
      <c r="G705"/>
      <c r="H705"/>
      <c r="I705"/>
      <c r="J705"/>
      <c r="K705"/>
      <c r="L705"/>
      <c r="M705"/>
    </row>
    <row r="706" spans="7:13">
      <c r="G706"/>
      <c r="H706"/>
      <c r="I706"/>
      <c r="J706"/>
      <c r="K706"/>
      <c r="L706"/>
      <c r="M706"/>
    </row>
    <row r="707" spans="7:13">
      <c r="G707"/>
      <c r="H707"/>
      <c r="I707"/>
      <c r="J707"/>
      <c r="K707"/>
      <c r="L707"/>
      <c r="M707"/>
    </row>
    <row r="708" spans="7:13">
      <c r="G708"/>
      <c r="H708"/>
      <c r="I708"/>
      <c r="J708"/>
      <c r="K708"/>
      <c r="L708"/>
      <c r="M708"/>
    </row>
    <row r="709" spans="7:13">
      <c r="G709"/>
      <c r="H709"/>
      <c r="I709"/>
      <c r="J709"/>
      <c r="K709"/>
      <c r="L709"/>
      <c r="M709"/>
    </row>
    <row r="710" spans="7:13">
      <c r="G710"/>
      <c r="H710"/>
      <c r="I710"/>
      <c r="J710"/>
      <c r="K710"/>
      <c r="L710"/>
      <c r="M710"/>
    </row>
    <row r="711" spans="7:13">
      <c r="G711"/>
      <c r="H711"/>
      <c r="I711"/>
      <c r="J711"/>
      <c r="K711"/>
      <c r="L711"/>
      <c r="M711"/>
    </row>
    <row r="712" spans="7:13">
      <c r="G712"/>
      <c r="H712"/>
      <c r="I712"/>
      <c r="J712"/>
      <c r="K712"/>
      <c r="L712"/>
      <c r="M712"/>
    </row>
    <row r="713" spans="7:13">
      <c r="G713"/>
      <c r="H713"/>
      <c r="I713"/>
      <c r="J713"/>
      <c r="K713"/>
      <c r="L713"/>
      <c r="M713"/>
    </row>
    <row r="714" spans="7:13">
      <c r="G714"/>
      <c r="H714"/>
      <c r="I714"/>
      <c r="J714"/>
      <c r="K714"/>
      <c r="L714"/>
      <c r="M714"/>
    </row>
    <row r="715" spans="7:13">
      <c r="G715"/>
      <c r="H715"/>
      <c r="I715"/>
      <c r="J715"/>
      <c r="K715"/>
      <c r="L715"/>
      <c r="M715"/>
    </row>
    <row r="716" spans="7:13">
      <c r="G716"/>
      <c r="H716"/>
      <c r="I716"/>
      <c r="J716"/>
      <c r="K716"/>
      <c r="L716"/>
      <c r="M716"/>
    </row>
    <row r="717" spans="7:13">
      <c r="G717"/>
      <c r="H717"/>
      <c r="I717"/>
      <c r="J717"/>
      <c r="K717"/>
      <c r="L717"/>
      <c r="M717"/>
    </row>
    <row r="718" spans="7:13">
      <c r="G718"/>
      <c r="H718"/>
      <c r="I718"/>
      <c r="J718"/>
      <c r="K718"/>
      <c r="L718"/>
      <c r="M718"/>
    </row>
    <row r="719" spans="7:13">
      <c r="G719"/>
      <c r="H719"/>
      <c r="I719"/>
      <c r="J719"/>
      <c r="K719"/>
      <c r="L719"/>
      <c r="M719"/>
    </row>
    <row r="720" spans="7:13">
      <c r="G720"/>
      <c r="H720"/>
      <c r="I720"/>
      <c r="J720"/>
      <c r="K720"/>
      <c r="L720"/>
      <c r="M720"/>
    </row>
    <row r="721" spans="7:13">
      <c r="G721"/>
      <c r="H721"/>
      <c r="I721"/>
      <c r="J721"/>
      <c r="K721"/>
      <c r="L721"/>
      <c r="M721"/>
    </row>
    <row r="722" spans="7:13">
      <c r="G722"/>
      <c r="H722"/>
      <c r="I722"/>
      <c r="J722"/>
      <c r="K722"/>
      <c r="L722"/>
      <c r="M722"/>
    </row>
    <row r="723" spans="7:13">
      <c r="G723"/>
      <c r="H723"/>
      <c r="I723"/>
      <c r="J723"/>
      <c r="K723"/>
      <c r="L723"/>
      <c r="M723"/>
    </row>
    <row r="724" spans="7:13">
      <c r="G724"/>
      <c r="H724"/>
      <c r="I724"/>
      <c r="J724"/>
      <c r="K724"/>
      <c r="L724"/>
      <c r="M724"/>
    </row>
    <row r="725" spans="7:13">
      <c r="G725"/>
      <c r="H725"/>
      <c r="I725"/>
      <c r="J725"/>
      <c r="K725"/>
      <c r="L725"/>
      <c r="M725"/>
    </row>
    <row r="726" spans="7:13">
      <c r="G726"/>
      <c r="H726"/>
      <c r="I726"/>
      <c r="J726"/>
      <c r="K726"/>
      <c r="L726"/>
      <c r="M726"/>
    </row>
    <row r="727" spans="7:13">
      <c r="G727"/>
      <c r="H727"/>
      <c r="I727"/>
      <c r="J727"/>
      <c r="K727"/>
      <c r="L727"/>
      <c r="M727"/>
    </row>
    <row r="728" spans="7:13">
      <c r="G728"/>
      <c r="H728"/>
      <c r="I728"/>
      <c r="J728"/>
      <c r="K728"/>
      <c r="L728"/>
      <c r="M728"/>
    </row>
    <row r="729" spans="7:13">
      <c r="G729"/>
      <c r="H729"/>
      <c r="I729"/>
      <c r="J729"/>
      <c r="K729"/>
      <c r="L729"/>
      <c r="M729"/>
    </row>
    <row r="730" spans="7:13">
      <c r="G730"/>
      <c r="H730"/>
      <c r="I730"/>
      <c r="J730"/>
      <c r="K730"/>
      <c r="L730"/>
      <c r="M730"/>
    </row>
    <row r="731" spans="7:13">
      <c r="G731"/>
      <c r="H731"/>
      <c r="I731"/>
      <c r="J731"/>
      <c r="K731"/>
      <c r="L731"/>
      <c r="M731"/>
    </row>
    <row r="732" spans="7:13">
      <c r="G732"/>
      <c r="H732"/>
      <c r="I732"/>
      <c r="J732"/>
      <c r="K732"/>
      <c r="L732"/>
      <c r="M732"/>
    </row>
    <row r="733" spans="7:13">
      <c r="G733"/>
      <c r="H733"/>
      <c r="I733"/>
      <c r="J733"/>
      <c r="K733"/>
      <c r="L733"/>
      <c r="M733"/>
    </row>
    <row r="734" spans="7:13">
      <c r="G734"/>
      <c r="H734"/>
      <c r="I734"/>
      <c r="J734"/>
      <c r="K734"/>
      <c r="L734"/>
      <c r="M734"/>
    </row>
    <row r="735" spans="7:13">
      <c r="G735"/>
      <c r="H735"/>
      <c r="I735"/>
      <c r="J735"/>
      <c r="K735"/>
      <c r="L735"/>
      <c r="M735"/>
    </row>
    <row r="736" spans="7:13">
      <c r="G736"/>
      <c r="H736"/>
      <c r="I736"/>
      <c r="J736"/>
      <c r="K736"/>
      <c r="L736"/>
      <c r="M736"/>
    </row>
    <row r="737" spans="7:13">
      <c r="G737"/>
      <c r="H737"/>
      <c r="I737"/>
      <c r="J737"/>
      <c r="K737"/>
      <c r="L737"/>
      <c r="M737"/>
    </row>
    <row r="738" spans="7:13">
      <c r="G738"/>
      <c r="H738"/>
      <c r="I738"/>
      <c r="J738"/>
      <c r="K738"/>
      <c r="L738"/>
      <c r="M738"/>
    </row>
    <row r="739" spans="7:13">
      <c r="G739"/>
      <c r="H739"/>
      <c r="I739"/>
      <c r="J739"/>
      <c r="K739"/>
      <c r="L739"/>
      <c r="M739"/>
    </row>
    <row r="740" spans="7:13">
      <c r="G740"/>
      <c r="H740"/>
      <c r="I740"/>
      <c r="J740"/>
      <c r="K740"/>
      <c r="L740"/>
      <c r="M740"/>
    </row>
    <row r="741" spans="7:13">
      <c r="G741"/>
      <c r="H741"/>
      <c r="I741"/>
      <c r="J741"/>
      <c r="K741"/>
      <c r="L741"/>
      <c r="M741"/>
    </row>
    <row r="742" spans="7:13">
      <c r="G742"/>
      <c r="H742"/>
      <c r="I742"/>
      <c r="J742"/>
      <c r="K742"/>
      <c r="L742"/>
      <c r="M742"/>
    </row>
    <row r="743" spans="7:13">
      <c r="G743"/>
      <c r="H743"/>
      <c r="I743"/>
      <c r="J743"/>
      <c r="K743"/>
      <c r="L743"/>
      <c r="M743"/>
    </row>
    <row r="744" spans="7:13">
      <c r="G744"/>
      <c r="H744"/>
      <c r="I744"/>
      <c r="J744"/>
      <c r="K744"/>
      <c r="L744"/>
      <c r="M744"/>
    </row>
    <row r="745" spans="7:13">
      <c r="G745"/>
      <c r="H745"/>
      <c r="I745"/>
      <c r="J745"/>
      <c r="K745"/>
      <c r="L745"/>
      <c r="M745"/>
    </row>
    <row r="746" spans="7:13">
      <c r="G746"/>
      <c r="H746"/>
      <c r="I746"/>
      <c r="J746"/>
      <c r="K746"/>
      <c r="L746"/>
      <c r="M746"/>
    </row>
    <row r="747" spans="7:13">
      <c r="G747"/>
      <c r="H747"/>
      <c r="I747"/>
      <c r="J747"/>
      <c r="K747"/>
      <c r="L747"/>
      <c r="M747"/>
    </row>
    <row r="748" spans="7:13">
      <c r="G748"/>
      <c r="H748"/>
      <c r="I748"/>
      <c r="J748"/>
      <c r="K748"/>
      <c r="L748"/>
      <c r="M748"/>
    </row>
    <row r="749" spans="7:13">
      <c r="G749"/>
      <c r="H749"/>
      <c r="I749"/>
      <c r="J749"/>
      <c r="K749"/>
      <c r="L749"/>
      <c r="M749"/>
    </row>
    <row r="750" spans="7:13">
      <c r="G750"/>
      <c r="H750"/>
      <c r="I750"/>
      <c r="J750"/>
      <c r="K750"/>
      <c r="L750"/>
      <c r="M750"/>
    </row>
    <row r="751" spans="7:13">
      <c r="G751"/>
      <c r="H751"/>
      <c r="I751"/>
      <c r="J751"/>
      <c r="K751"/>
      <c r="L751"/>
      <c r="M751"/>
    </row>
    <row r="752" spans="7:13">
      <c r="G752"/>
      <c r="H752"/>
      <c r="I752"/>
      <c r="J752"/>
      <c r="K752"/>
      <c r="L752"/>
      <c r="M752"/>
    </row>
    <row r="753" spans="7:13">
      <c r="G753"/>
      <c r="H753"/>
      <c r="I753"/>
      <c r="J753"/>
      <c r="K753"/>
      <c r="L753"/>
      <c r="M753"/>
    </row>
    <row r="754" spans="7:13">
      <c r="G754"/>
      <c r="H754"/>
      <c r="I754"/>
      <c r="J754"/>
      <c r="K754"/>
      <c r="L754"/>
      <c r="M754"/>
    </row>
    <row r="755" spans="7:13">
      <c r="G755"/>
      <c r="H755"/>
      <c r="I755"/>
      <c r="J755"/>
      <c r="K755"/>
      <c r="L755"/>
      <c r="M755"/>
    </row>
    <row r="756" spans="7:13">
      <c r="G756"/>
      <c r="H756"/>
      <c r="I756"/>
      <c r="J756"/>
      <c r="K756"/>
      <c r="L756"/>
      <c r="M756"/>
    </row>
    <row r="757" spans="7:13">
      <c r="G757"/>
      <c r="H757"/>
      <c r="I757"/>
      <c r="J757"/>
      <c r="K757"/>
      <c r="L757"/>
      <c r="M757"/>
    </row>
    <row r="758" spans="7:13">
      <c r="G758"/>
      <c r="H758"/>
      <c r="I758"/>
      <c r="J758"/>
      <c r="K758"/>
      <c r="L758"/>
      <c r="M758"/>
    </row>
    <row r="759" spans="7:13">
      <c r="G759"/>
      <c r="H759"/>
      <c r="I759"/>
      <c r="J759"/>
      <c r="K759"/>
      <c r="L759"/>
      <c r="M759"/>
    </row>
    <row r="760" spans="7:13">
      <c r="G760"/>
      <c r="H760"/>
      <c r="I760"/>
      <c r="J760"/>
      <c r="K760"/>
      <c r="L760"/>
      <c r="M760"/>
    </row>
    <row r="761" spans="7:13">
      <c r="G761"/>
      <c r="H761"/>
      <c r="I761"/>
      <c r="J761"/>
      <c r="K761"/>
      <c r="L761"/>
      <c r="M761"/>
    </row>
    <row r="762" spans="7:13">
      <c r="G762"/>
      <c r="H762"/>
      <c r="I762"/>
      <c r="J762"/>
      <c r="K762"/>
      <c r="L762"/>
      <c r="M762"/>
    </row>
    <row r="763" spans="7:13">
      <c r="G763"/>
      <c r="H763"/>
      <c r="I763"/>
      <c r="J763"/>
      <c r="K763"/>
      <c r="L763"/>
      <c r="M763"/>
    </row>
    <row r="764" spans="7:13">
      <c r="G764"/>
      <c r="H764"/>
      <c r="I764"/>
      <c r="J764"/>
      <c r="K764"/>
      <c r="L764"/>
      <c r="M764"/>
    </row>
    <row r="765" spans="7:13">
      <c r="G765"/>
      <c r="H765"/>
      <c r="I765"/>
      <c r="J765"/>
      <c r="K765"/>
      <c r="L765"/>
      <c r="M765"/>
    </row>
    <row r="766" spans="7:13">
      <c r="G766"/>
      <c r="H766"/>
      <c r="I766"/>
      <c r="J766"/>
      <c r="K766"/>
      <c r="L766"/>
      <c r="M766"/>
    </row>
    <row r="767" spans="7:13">
      <c r="G767"/>
      <c r="H767"/>
      <c r="I767"/>
      <c r="J767"/>
      <c r="K767"/>
      <c r="L767"/>
      <c r="M767"/>
    </row>
    <row r="768" spans="7:13">
      <c r="G768"/>
      <c r="H768"/>
      <c r="I768"/>
      <c r="J768"/>
      <c r="K768"/>
      <c r="L768"/>
      <c r="M768"/>
    </row>
    <row r="769" spans="7:13">
      <c r="G769"/>
      <c r="H769"/>
      <c r="I769"/>
      <c r="J769"/>
      <c r="K769"/>
      <c r="L769"/>
      <c r="M769"/>
    </row>
    <row r="770" spans="7:13">
      <c r="G770"/>
      <c r="H770"/>
      <c r="I770"/>
      <c r="J770"/>
      <c r="K770"/>
      <c r="L770"/>
      <c r="M770"/>
    </row>
    <row r="771" spans="7:13">
      <c r="G771"/>
      <c r="H771"/>
      <c r="I771"/>
      <c r="J771"/>
      <c r="K771"/>
      <c r="L771"/>
      <c r="M771"/>
    </row>
    <row r="772" spans="7:13">
      <c r="G772"/>
      <c r="H772"/>
      <c r="I772"/>
      <c r="J772"/>
      <c r="K772"/>
      <c r="L772"/>
      <c r="M772"/>
    </row>
    <row r="773" spans="7:13">
      <c r="G773"/>
      <c r="H773"/>
      <c r="I773"/>
      <c r="J773"/>
      <c r="K773"/>
      <c r="L773"/>
      <c r="M773"/>
    </row>
    <row r="774" spans="7:13">
      <c r="G774"/>
      <c r="H774"/>
      <c r="I774"/>
      <c r="J774"/>
      <c r="K774"/>
      <c r="L774"/>
      <c r="M774"/>
    </row>
    <row r="775" spans="7:13">
      <c r="G775"/>
      <c r="H775"/>
      <c r="I775"/>
      <c r="J775"/>
      <c r="K775"/>
      <c r="L775"/>
      <c r="M775"/>
    </row>
    <row r="776" spans="7:13">
      <c r="G776"/>
      <c r="H776"/>
      <c r="I776"/>
      <c r="J776"/>
      <c r="K776"/>
      <c r="L776"/>
      <c r="M776"/>
    </row>
    <row r="777" spans="7:13">
      <c r="G777"/>
      <c r="H777"/>
      <c r="I777"/>
      <c r="J777"/>
      <c r="K777"/>
      <c r="L777"/>
      <c r="M777"/>
    </row>
    <row r="778" spans="7:13">
      <c r="G778"/>
      <c r="H778"/>
      <c r="I778"/>
      <c r="J778"/>
      <c r="K778"/>
      <c r="L778"/>
      <c r="M778"/>
    </row>
    <row r="779" spans="7:13">
      <c r="G779"/>
      <c r="H779"/>
      <c r="I779"/>
      <c r="J779"/>
      <c r="K779"/>
      <c r="L779"/>
      <c r="M779"/>
    </row>
    <row r="780" spans="7:13">
      <c r="G780"/>
      <c r="H780"/>
      <c r="I780"/>
      <c r="J780"/>
      <c r="K780"/>
      <c r="L780"/>
      <c r="M780"/>
    </row>
    <row r="781" spans="7:13">
      <c r="G781"/>
      <c r="H781"/>
      <c r="I781"/>
      <c r="J781"/>
      <c r="K781"/>
      <c r="L781"/>
      <c r="M781"/>
    </row>
    <row r="782" spans="7:13">
      <c r="G782"/>
      <c r="H782"/>
      <c r="I782"/>
      <c r="J782"/>
      <c r="K782"/>
      <c r="L782"/>
      <c r="M782"/>
    </row>
    <row r="783" spans="7:13">
      <c r="G783"/>
      <c r="H783"/>
      <c r="I783"/>
      <c r="J783"/>
      <c r="K783"/>
      <c r="L783"/>
      <c r="M783"/>
    </row>
    <row r="784" spans="7:13">
      <c r="G784"/>
      <c r="H784"/>
      <c r="I784"/>
      <c r="J784"/>
      <c r="K784"/>
      <c r="L784"/>
      <c r="M784"/>
    </row>
    <row r="785" spans="7:13">
      <c r="G785"/>
      <c r="H785"/>
      <c r="I785"/>
      <c r="J785"/>
      <c r="K785"/>
      <c r="L785"/>
      <c r="M785"/>
    </row>
    <row r="786" spans="7:13">
      <c r="G786"/>
      <c r="H786"/>
      <c r="I786"/>
      <c r="J786"/>
      <c r="K786"/>
      <c r="L786"/>
      <c r="M786"/>
    </row>
    <row r="787" spans="7:13">
      <c r="G787"/>
      <c r="H787"/>
      <c r="I787"/>
      <c r="J787"/>
      <c r="K787"/>
      <c r="L787"/>
      <c r="M787"/>
    </row>
    <row r="788" spans="7:13">
      <c r="G788"/>
      <c r="H788"/>
      <c r="I788"/>
      <c r="J788"/>
      <c r="K788"/>
      <c r="L788"/>
      <c r="M788"/>
    </row>
    <row r="789" spans="7:13">
      <c r="G789"/>
      <c r="H789"/>
      <c r="I789"/>
      <c r="J789"/>
      <c r="K789"/>
      <c r="L789"/>
      <c r="M789"/>
    </row>
    <row r="790" spans="7:13">
      <c r="G790"/>
      <c r="H790"/>
      <c r="I790"/>
      <c r="J790"/>
      <c r="K790"/>
      <c r="L790"/>
      <c r="M790"/>
    </row>
    <row r="791" spans="7:13">
      <c r="G791"/>
      <c r="H791"/>
      <c r="I791"/>
      <c r="J791"/>
      <c r="K791"/>
      <c r="L791"/>
      <c r="M791"/>
    </row>
    <row r="792" spans="7:13">
      <c r="G792"/>
      <c r="H792"/>
      <c r="I792"/>
      <c r="J792"/>
      <c r="K792"/>
      <c r="L792"/>
      <c r="M792"/>
    </row>
    <row r="793" spans="7:13">
      <c r="G793"/>
      <c r="H793"/>
      <c r="I793"/>
      <c r="J793"/>
      <c r="K793"/>
      <c r="L793"/>
      <c r="M793"/>
    </row>
    <row r="794" spans="7:13">
      <c r="G794"/>
      <c r="H794"/>
      <c r="I794"/>
      <c r="J794"/>
      <c r="K794"/>
      <c r="L794"/>
      <c r="M794"/>
    </row>
    <row r="795" spans="7:13">
      <c r="G795"/>
      <c r="H795"/>
      <c r="I795"/>
      <c r="J795"/>
      <c r="K795"/>
      <c r="L795"/>
      <c r="M795"/>
    </row>
    <row r="796" spans="7:13">
      <c r="G796"/>
      <c r="H796"/>
      <c r="I796"/>
      <c r="J796"/>
      <c r="K796"/>
      <c r="L796"/>
      <c r="M796"/>
    </row>
    <row r="797" spans="7:13">
      <c r="G797"/>
      <c r="H797"/>
      <c r="I797"/>
      <c r="J797"/>
      <c r="K797"/>
      <c r="L797"/>
      <c r="M797"/>
    </row>
    <row r="798" spans="7:13">
      <c r="G798"/>
      <c r="H798"/>
      <c r="I798"/>
      <c r="J798"/>
      <c r="K798"/>
      <c r="L798"/>
      <c r="M798"/>
    </row>
    <row r="799" spans="7:13">
      <c r="G799"/>
      <c r="H799"/>
      <c r="I799"/>
      <c r="J799"/>
      <c r="K799"/>
      <c r="L799"/>
      <c r="M799"/>
    </row>
    <row r="800" spans="7:13">
      <c r="G800"/>
      <c r="H800"/>
      <c r="I800"/>
      <c r="J800"/>
      <c r="K800"/>
      <c r="L800"/>
      <c r="M800"/>
    </row>
  </sheetData>
  <mergeCells count="66">
    <mergeCell ref="C282:E282"/>
    <mergeCell ref="F282:G282"/>
    <mergeCell ref="C283:E283"/>
    <mergeCell ref="F283:G283"/>
    <mergeCell ref="C284:E284"/>
    <mergeCell ref="F284:G284"/>
    <mergeCell ref="C279:E279"/>
    <mergeCell ref="F279:G279"/>
    <mergeCell ref="C280:E280"/>
    <mergeCell ref="F280:G280"/>
    <mergeCell ref="C281:E281"/>
    <mergeCell ref="F281:G281"/>
    <mergeCell ref="C276:E276"/>
    <mergeCell ref="F276:G276"/>
    <mergeCell ref="C277:E277"/>
    <mergeCell ref="F277:G277"/>
    <mergeCell ref="C278:E278"/>
    <mergeCell ref="F278:G278"/>
    <mergeCell ref="J272:L272"/>
    <mergeCell ref="M272:N272"/>
    <mergeCell ref="C274:E274"/>
    <mergeCell ref="F274:G274"/>
    <mergeCell ref="C275:E275"/>
    <mergeCell ref="F275:G275"/>
    <mergeCell ref="J269:L269"/>
    <mergeCell ref="M269:N269"/>
    <mergeCell ref="J270:L270"/>
    <mergeCell ref="M270:N270"/>
    <mergeCell ref="J271:L271"/>
    <mergeCell ref="M271:N271"/>
    <mergeCell ref="J266:L266"/>
    <mergeCell ref="M266:N266"/>
    <mergeCell ref="J267:L267"/>
    <mergeCell ref="M267:N267"/>
    <mergeCell ref="J268:L268"/>
    <mergeCell ref="M268:N268"/>
    <mergeCell ref="J263:L263"/>
    <mergeCell ref="M263:N263"/>
    <mergeCell ref="J264:L264"/>
    <mergeCell ref="M264:N264"/>
    <mergeCell ref="J265:L265"/>
    <mergeCell ref="M265:N265"/>
    <mergeCell ref="C269:E269"/>
    <mergeCell ref="F269:G269"/>
    <mergeCell ref="C270:E270"/>
    <mergeCell ref="F270:G270"/>
    <mergeCell ref="C271:E271"/>
    <mergeCell ref="F271:G271"/>
    <mergeCell ref="C266:E266"/>
    <mergeCell ref="F266:G266"/>
    <mergeCell ref="C267:E267"/>
    <mergeCell ref="F267:G267"/>
    <mergeCell ref="C268:E268"/>
    <mergeCell ref="F268:G268"/>
    <mergeCell ref="C263:E263"/>
    <mergeCell ref="F263:G263"/>
    <mergeCell ref="C264:E264"/>
    <mergeCell ref="F264:G264"/>
    <mergeCell ref="C265:E265"/>
    <mergeCell ref="F265:G265"/>
    <mergeCell ref="A1:E1"/>
    <mergeCell ref="B261:N261"/>
    <mergeCell ref="C262:E262"/>
    <mergeCell ref="F262:G262"/>
    <mergeCell ref="J262:L262"/>
    <mergeCell ref="M262:N26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B815-F8AE-478A-AF53-4CA0BF03497F}">
  <dimension ref="A1:Z2000"/>
  <sheetViews>
    <sheetView rightToLeft="1" workbookViewId="0">
      <pane ySplit="3" topLeftCell="A293" activePane="bottomLeft" state="frozen"/>
      <selection pane="bottomLeft" activeCell="F298" sqref="B298:G314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1004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837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838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369</v>
      </c>
      <c r="E6" s="43" t="s">
        <v>839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370</v>
      </c>
      <c r="E7" s="43" t="s">
        <v>922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832</v>
      </c>
      <c r="C8" s="43">
        <v>5</v>
      </c>
      <c r="D8" s="43" t="s">
        <v>370</v>
      </c>
      <c r="E8" s="43" t="s">
        <v>923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833</v>
      </c>
      <c r="C9" s="43">
        <v>1</v>
      </c>
      <c r="D9" s="43" t="s">
        <v>369</v>
      </c>
      <c r="E9" s="43" t="s">
        <v>63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833</v>
      </c>
      <c r="C10" s="43">
        <v>2</v>
      </c>
      <c r="D10" s="43" t="s">
        <v>369</v>
      </c>
      <c r="E10" s="43" t="s">
        <v>53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833</v>
      </c>
      <c r="C11" s="43">
        <v>3</v>
      </c>
      <c r="D11" s="43" t="s">
        <v>369</v>
      </c>
      <c r="E11" s="43" t="s">
        <v>46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833</v>
      </c>
      <c r="C12" s="43">
        <v>4</v>
      </c>
      <c r="D12" s="43" t="s">
        <v>370</v>
      </c>
      <c r="E12" s="43" t="s">
        <v>951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833</v>
      </c>
      <c r="C13" s="43">
        <v>5</v>
      </c>
      <c r="D13" s="43" t="s">
        <v>370</v>
      </c>
      <c r="E13" s="43" t="s">
        <v>926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833</v>
      </c>
      <c r="C14" s="43">
        <v>6</v>
      </c>
      <c r="D14" s="43" t="s">
        <v>370</v>
      </c>
      <c r="E14" s="43" t="s">
        <v>924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834</v>
      </c>
      <c r="C15" s="43">
        <v>1</v>
      </c>
      <c r="D15" s="43" t="s">
        <v>369</v>
      </c>
      <c r="E15" s="43" t="s">
        <v>835</v>
      </c>
      <c r="G15"/>
      <c r="H15"/>
      <c r="I15"/>
      <c r="J15"/>
      <c r="K15"/>
      <c r="L15"/>
      <c r="M15"/>
    </row>
    <row r="16" spans="1:13" ht="14" customHeight="1">
      <c r="A16" s="42">
        <v>1</v>
      </c>
      <c r="B16" s="43" t="s">
        <v>834</v>
      </c>
      <c r="C16" s="43">
        <v>2</v>
      </c>
      <c r="D16" s="43" t="s">
        <v>369</v>
      </c>
      <c r="E16" s="43" t="s">
        <v>836</v>
      </c>
      <c r="G16"/>
      <c r="H16"/>
      <c r="I16"/>
      <c r="J16"/>
      <c r="K16"/>
      <c r="L16"/>
      <c r="M16"/>
    </row>
    <row r="17" spans="1:13" ht="14" customHeight="1">
      <c r="A17" s="42">
        <v>1</v>
      </c>
      <c r="B17" s="43" t="s">
        <v>834</v>
      </c>
      <c r="C17" s="43">
        <v>3</v>
      </c>
      <c r="D17" s="43" t="s">
        <v>370</v>
      </c>
      <c r="E17" s="43" t="s">
        <v>925</v>
      </c>
      <c r="G17"/>
      <c r="H17"/>
      <c r="I17"/>
      <c r="J17"/>
      <c r="K17"/>
      <c r="L17"/>
      <c r="M17"/>
    </row>
    <row r="18" spans="1:13" ht="14" customHeight="1">
      <c r="A18" s="42">
        <v>1</v>
      </c>
      <c r="B18" s="43" t="s">
        <v>834</v>
      </c>
      <c r="C18" s="43">
        <v>4</v>
      </c>
      <c r="D18" s="43" t="s">
        <v>370</v>
      </c>
      <c r="E18" s="43" t="s">
        <v>211</v>
      </c>
      <c r="G18"/>
      <c r="H18"/>
      <c r="I18"/>
      <c r="J18"/>
      <c r="K18"/>
      <c r="L18"/>
      <c r="M18"/>
    </row>
    <row r="19" spans="1:13" ht="14" customHeight="1">
      <c r="A19" s="42">
        <v>1</v>
      </c>
      <c r="B19" s="43" t="s">
        <v>834</v>
      </c>
      <c r="C19" s="43">
        <v>5</v>
      </c>
      <c r="D19" s="43" t="s">
        <v>370</v>
      </c>
      <c r="E19" s="43" t="s">
        <v>202</v>
      </c>
      <c r="G19"/>
      <c r="H19"/>
      <c r="I19"/>
      <c r="J19"/>
      <c r="K19"/>
      <c r="L19"/>
      <c r="M19"/>
    </row>
    <row r="20" spans="1:13" ht="14" customHeight="1">
      <c r="A20" s="42">
        <v>1</v>
      </c>
      <c r="B20" s="43" t="s">
        <v>834</v>
      </c>
      <c r="C20" s="43">
        <v>6</v>
      </c>
      <c r="D20" s="43" t="s">
        <v>370</v>
      </c>
      <c r="E20" s="43" t="s">
        <v>194</v>
      </c>
      <c r="G20"/>
      <c r="H20"/>
      <c r="I20"/>
      <c r="J20"/>
      <c r="K20"/>
      <c r="L20"/>
      <c r="M20"/>
    </row>
    <row r="21" spans="1:13" ht="14" customHeight="1">
      <c r="A21" s="42">
        <v>2</v>
      </c>
      <c r="B21" s="43" t="s">
        <v>832</v>
      </c>
      <c r="C21" s="43">
        <v>1</v>
      </c>
      <c r="D21" s="43" t="s">
        <v>369</v>
      </c>
      <c r="E21" s="43" t="s">
        <v>952</v>
      </c>
      <c r="G21"/>
      <c r="H21"/>
      <c r="I21"/>
      <c r="J21"/>
      <c r="K21"/>
      <c r="L21"/>
      <c r="M21"/>
    </row>
    <row r="22" spans="1:13" ht="14" customHeight="1">
      <c r="A22" s="42">
        <v>2</v>
      </c>
      <c r="B22" s="43" t="s">
        <v>832</v>
      </c>
      <c r="C22" s="43">
        <v>2</v>
      </c>
      <c r="D22" s="43" t="s">
        <v>370</v>
      </c>
      <c r="E22" s="43" t="s">
        <v>685</v>
      </c>
      <c r="G22"/>
      <c r="H22"/>
      <c r="I22"/>
      <c r="J22"/>
      <c r="K22"/>
      <c r="L22"/>
      <c r="M22"/>
    </row>
    <row r="23" spans="1:13" ht="14" customHeight="1">
      <c r="A23" s="42">
        <v>2</v>
      </c>
      <c r="B23" s="43" t="s">
        <v>832</v>
      </c>
      <c r="C23" s="43">
        <v>3</v>
      </c>
      <c r="D23" s="43" t="s">
        <v>370</v>
      </c>
      <c r="E23" s="43" t="s">
        <v>638</v>
      </c>
      <c r="G23"/>
      <c r="H23"/>
      <c r="I23"/>
      <c r="J23"/>
      <c r="K23"/>
      <c r="L23"/>
      <c r="M23"/>
    </row>
    <row r="24" spans="1:13" ht="14" customHeight="1">
      <c r="A24" s="42">
        <v>2</v>
      </c>
      <c r="B24" s="43" t="s">
        <v>832</v>
      </c>
      <c r="C24" s="43">
        <v>4</v>
      </c>
      <c r="D24" s="43" t="s">
        <v>370</v>
      </c>
      <c r="E24" s="43" t="s">
        <v>959</v>
      </c>
      <c r="G24"/>
      <c r="H24"/>
      <c r="I24"/>
      <c r="J24"/>
      <c r="K24"/>
      <c r="L24"/>
      <c r="M24"/>
    </row>
    <row r="25" spans="1:13" ht="14" customHeight="1">
      <c r="A25" s="42">
        <v>2</v>
      </c>
      <c r="B25" s="43" t="s">
        <v>832</v>
      </c>
      <c r="C25" s="43">
        <v>5</v>
      </c>
      <c r="D25" s="43" t="s">
        <v>370</v>
      </c>
      <c r="E25" s="43" t="s">
        <v>956</v>
      </c>
      <c r="G25"/>
      <c r="H25"/>
      <c r="I25"/>
      <c r="J25"/>
      <c r="K25"/>
      <c r="L25"/>
      <c r="M25"/>
    </row>
    <row r="26" spans="1:13" ht="14" customHeight="1">
      <c r="A26" s="42">
        <v>2</v>
      </c>
      <c r="B26" s="43" t="s">
        <v>833</v>
      </c>
      <c r="C26" s="43">
        <v>1</v>
      </c>
      <c r="D26" s="43" t="s">
        <v>369</v>
      </c>
      <c r="E26" s="43" t="s">
        <v>579</v>
      </c>
      <c r="G26"/>
      <c r="H26"/>
      <c r="I26"/>
      <c r="J26"/>
      <c r="K26"/>
      <c r="L26"/>
      <c r="M26"/>
    </row>
    <row r="27" spans="1:13" ht="14" customHeight="1">
      <c r="A27" s="42">
        <v>2</v>
      </c>
      <c r="B27" s="43" t="s">
        <v>833</v>
      </c>
      <c r="C27" s="43">
        <v>2</v>
      </c>
      <c r="D27" s="43" t="s">
        <v>369</v>
      </c>
      <c r="E27" s="43" t="s">
        <v>955</v>
      </c>
      <c r="G27"/>
      <c r="H27"/>
      <c r="I27"/>
      <c r="J27"/>
      <c r="K27"/>
      <c r="L27"/>
      <c r="M27"/>
    </row>
    <row r="28" spans="1:13" ht="14" customHeight="1">
      <c r="A28" s="42">
        <v>2</v>
      </c>
      <c r="B28" s="43" t="s">
        <v>833</v>
      </c>
      <c r="C28" s="43">
        <v>3</v>
      </c>
      <c r="D28" s="43" t="s">
        <v>369</v>
      </c>
      <c r="E28" s="43" t="s">
        <v>954</v>
      </c>
      <c r="G28"/>
      <c r="H28"/>
      <c r="I28"/>
      <c r="J28"/>
      <c r="K28"/>
      <c r="L28"/>
      <c r="M28"/>
    </row>
    <row r="29" spans="1:13" ht="14" customHeight="1">
      <c r="A29" s="42">
        <v>2</v>
      </c>
      <c r="B29" s="43" t="s">
        <v>833</v>
      </c>
      <c r="C29" s="43">
        <v>4</v>
      </c>
      <c r="D29" s="43" t="s">
        <v>369</v>
      </c>
      <c r="E29" s="43" t="s">
        <v>953</v>
      </c>
      <c r="G29"/>
      <c r="H29"/>
      <c r="I29"/>
      <c r="J29"/>
      <c r="K29"/>
      <c r="L29"/>
      <c r="M29"/>
    </row>
    <row r="30" spans="1:13" ht="14" customHeight="1">
      <c r="A30" s="42">
        <v>2</v>
      </c>
      <c r="B30" s="43" t="s">
        <v>833</v>
      </c>
      <c r="C30" s="43">
        <v>5</v>
      </c>
      <c r="D30" s="43" t="s">
        <v>370</v>
      </c>
      <c r="E30" s="43" t="s">
        <v>736</v>
      </c>
      <c r="G30"/>
      <c r="H30"/>
      <c r="I30"/>
      <c r="J30"/>
      <c r="K30"/>
      <c r="L30"/>
      <c r="M30"/>
    </row>
    <row r="31" spans="1:13" ht="14" customHeight="1">
      <c r="A31" s="42">
        <v>2</v>
      </c>
      <c r="B31" s="43" t="s">
        <v>833</v>
      </c>
      <c r="C31" s="43">
        <v>6</v>
      </c>
      <c r="D31" s="43" t="s">
        <v>370</v>
      </c>
      <c r="E31" s="43" t="s">
        <v>639</v>
      </c>
      <c r="G31"/>
      <c r="H31"/>
      <c r="I31"/>
      <c r="J31"/>
      <c r="K31"/>
      <c r="L31"/>
      <c r="M31"/>
    </row>
    <row r="32" spans="1:13" ht="14" customHeight="1">
      <c r="A32" s="42">
        <v>2</v>
      </c>
      <c r="B32" s="43" t="s">
        <v>834</v>
      </c>
      <c r="C32" s="43">
        <v>1</v>
      </c>
      <c r="D32" s="43" t="s">
        <v>369</v>
      </c>
      <c r="E32" s="43" t="s">
        <v>575</v>
      </c>
      <c r="G32"/>
      <c r="H32"/>
      <c r="I32"/>
      <c r="J32"/>
      <c r="K32"/>
      <c r="L32"/>
      <c r="M32"/>
    </row>
    <row r="33" spans="1:13" ht="14" customHeight="1">
      <c r="A33" s="42">
        <v>2</v>
      </c>
      <c r="B33" s="43" t="s">
        <v>834</v>
      </c>
      <c r="C33" s="43">
        <v>2</v>
      </c>
      <c r="D33" s="43" t="s">
        <v>369</v>
      </c>
      <c r="E33" s="43" t="s">
        <v>603</v>
      </c>
      <c r="G33"/>
      <c r="H33"/>
      <c r="I33"/>
      <c r="J33"/>
      <c r="K33"/>
      <c r="L33"/>
      <c r="M33"/>
    </row>
    <row r="34" spans="1:13" ht="14" customHeight="1">
      <c r="A34" s="42">
        <v>2</v>
      </c>
      <c r="B34" s="43" t="s">
        <v>834</v>
      </c>
      <c r="C34" s="43">
        <v>3</v>
      </c>
      <c r="D34" s="43" t="s">
        <v>369</v>
      </c>
      <c r="E34" s="43" t="s">
        <v>586</v>
      </c>
      <c r="G34"/>
      <c r="H34"/>
      <c r="I34"/>
      <c r="J34"/>
      <c r="K34"/>
      <c r="L34"/>
      <c r="M34"/>
    </row>
    <row r="35" spans="1:13" ht="14" customHeight="1">
      <c r="A35" s="42">
        <v>2</v>
      </c>
      <c r="B35" s="43" t="s">
        <v>834</v>
      </c>
      <c r="C35" s="43">
        <v>4</v>
      </c>
      <c r="D35" s="43" t="s">
        <v>370</v>
      </c>
      <c r="E35" s="43" t="s">
        <v>958</v>
      </c>
      <c r="G35"/>
      <c r="H35"/>
      <c r="I35"/>
      <c r="J35"/>
      <c r="K35"/>
      <c r="L35"/>
      <c r="M35"/>
    </row>
    <row r="36" spans="1:13" ht="14" customHeight="1">
      <c r="A36" s="42">
        <v>2</v>
      </c>
      <c r="B36" s="43" t="s">
        <v>834</v>
      </c>
      <c r="C36" s="43">
        <v>5</v>
      </c>
      <c r="D36" s="43" t="s">
        <v>370</v>
      </c>
      <c r="E36" s="43" t="s">
        <v>957</v>
      </c>
      <c r="G36"/>
      <c r="H36"/>
      <c r="I36"/>
      <c r="J36"/>
      <c r="K36"/>
      <c r="L36"/>
      <c r="M36"/>
    </row>
    <row r="37" spans="1:13" ht="14" customHeight="1">
      <c r="A37" s="42">
        <v>2</v>
      </c>
      <c r="B37" s="43" t="s">
        <v>834</v>
      </c>
      <c r="C37" s="43">
        <v>6</v>
      </c>
      <c r="D37" s="43" t="s">
        <v>370</v>
      </c>
      <c r="E37" s="43" t="s">
        <v>237</v>
      </c>
      <c r="G37"/>
      <c r="H37"/>
      <c r="I37"/>
      <c r="J37"/>
      <c r="K37"/>
      <c r="L37"/>
      <c r="M37"/>
    </row>
    <row r="38" spans="1:13" ht="14" customHeight="1">
      <c r="A38" s="42">
        <v>3</v>
      </c>
      <c r="B38" s="43" t="s">
        <v>832</v>
      </c>
      <c r="C38" s="43">
        <v>1</v>
      </c>
      <c r="D38" s="43" t="s">
        <v>369</v>
      </c>
      <c r="E38" s="43" t="s">
        <v>65</v>
      </c>
      <c r="G38"/>
      <c r="H38"/>
      <c r="I38"/>
      <c r="J38"/>
      <c r="K38"/>
      <c r="L38"/>
      <c r="M38"/>
    </row>
    <row r="39" spans="1:13" ht="14" customHeight="1">
      <c r="A39" s="42">
        <v>3</v>
      </c>
      <c r="B39" s="43" t="s">
        <v>832</v>
      </c>
      <c r="C39" s="43">
        <v>2</v>
      </c>
      <c r="D39" s="43" t="s">
        <v>369</v>
      </c>
      <c r="E39" s="43" t="s">
        <v>58</v>
      </c>
      <c r="G39"/>
      <c r="H39"/>
      <c r="I39"/>
      <c r="J39"/>
      <c r="K39"/>
      <c r="L39"/>
      <c r="M39"/>
    </row>
    <row r="40" spans="1:13" ht="14" customHeight="1">
      <c r="A40" s="42">
        <v>3</v>
      </c>
      <c r="B40" s="43" t="s">
        <v>832</v>
      </c>
      <c r="C40" s="43">
        <v>3</v>
      </c>
      <c r="D40" s="43" t="s">
        <v>369</v>
      </c>
      <c r="E40" s="43" t="s">
        <v>37</v>
      </c>
      <c r="G40"/>
      <c r="H40"/>
      <c r="I40"/>
      <c r="J40"/>
      <c r="K40"/>
      <c r="L40"/>
      <c r="M40"/>
    </row>
    <row r="41" spans="1:13" ht="14" customHeight="1">
      <c r="A41" s="42">
        <v>3</v>
      </c>
      <c r="B41" s="43" t="s">
        <v>832</v>
      </c>
      <c r="C41" s="43">
        <v>4</v>
      </c>
      <c r="D41" s="43" t="s">
        <v>369</v>
      </c>
      <c r="E41" s="43" t="s">
        <v>30</v>
      </c>
      <c r="G41"/>
      <c r="H41"/>
      <c r="I41"/>
      <c r="J41"/>
      <c r="K41"/>
      <c r="L41"/>
      <c r="M41"/>
    </row>
    <row r="42" spans="1:13" ht="14" customHeight="1">
      <c r="A42" s="42">
        <v>3</v>
      </c>
      <c r="B42" s="43" t="s">
        <v>832</v>
      </c>
      <c r="C42" s="43">
        <v>5</v>
      </c>
      <c r="D42" s="43" t="s">
        <v>369</v>
      </c>
      <c r="E42" s="43" t="s">
        <v>411</v>
      </c>
      <c r="G42"/>
      <c r="H42"/>
      <c r="I42"/>
      <c r="J42"/>
      <c r="K42"/>
      <c r="L42"/>
      <c r="M42"/>
    </row>
    <row r="43" spans="1:13" ht="14" customHeight="1">
      <c r="A43" s="42">
        <v>3</v>
      </c>
      <c r="B43" s="43" t="s">
        <v>832</v>
      </c>
      <c r="C43" s="43">
        <v>6</v>
      </c>
      <c r="D43" s="43" t="s">
        <v>370</v>
      </c>
      <c r="E43" s="43" t="s">
        <v>513</v>
      </c>
      <c r="G43"/>
      <c r="H43"/>
      <c r="I43"/>
      <c r="J43"/>
      <c r="K43"/>
      <c r="L43"/>
      <c r="M43"/>
    </row>
    <row r="44" spans="1:13" ht="14" customHeight="1">
      <c r="A44" s="42">
        <v>3</v>
      </c>
      <c r="B44" s="43" t="s">
        <v>833</v>
      </c>
      <c r="C44" s="43">
        <v>1</v>
      </c>
      <c r="D44" s="43" t="s">
        <v>369</v>
      </c>
      <c r="E44" s="43" t="s">
        <v>845</v>
      </c>
      <c r="G44"/>
      <c r="H44"/>
      <c r="I44"/>
      <c r="J44"/>
      <c r="K44"/>
      <c r="L44"/>
      <c r="M44"/>
    </row>
    <row r="45" spans="1:13" ht="14" customHeight="1">
      <c r="A45" s="42">
        <v>3</v>
      </c>
      <c r="B45" s="43" t="s">
        <v>833</v>
      </c>
      <c r="C45" s="43">
        <v>2</v>
      </c>
      <c r="D45" s="43" t="s">
        <v>369</v>
      </c>
      <c r="E45" s="43" t="s">
        <v>47</v>
      </c>
      <c r="G45"/>
      <c r="H45"/>
      <c r="I45"/>
      <c r="J45"/>
      <c r="K45"/>
      <c r="L45"/>
      <c r="M45"/>
    </row>
    <row r="46" spans="1:13" ht="14" customHeight="1">
      <c r="A46" s="42">
        <v>3</v>
      </c>
      <c r="B46" s="43" t="s">
        <v>833</v>
      </c>
      <c r="C46" s="43">
        <v>3</v>
      </c>
      <c r="D46" s="43" t="s">
        <v>370</v>
      </c>
      <c r="E46" s="43" t="s">
        <v>929</v>
      </c>
      <c r="G46"/>
      <c r="H46"/>
      <c r="I46"/>
      <c r="J46"/>
      <c r="K46"/>
      <c r="L46"/>
      <c r="M46"/>
    </row>
    <row r="47" spans="1:13" ht="14" customHeight="1">
      <c r="A47" s="42">
        <v>3</v>
      </c>
      <c r="B47" s="43" t="s">
        <v>833</v>
      </c>
      <c r="C47" s="43">
        <v>4</v>
      </c>
      <c r="D47" s="43" t="s">
        <v>370</v>
      </c>
      <c r="E47" s="43" t="s">
        <v>227</v>
      </c>
      <c r="G47"/>
      <c r="H47"/>
      <c r="I47"/>
      <c r="J47"/>
      <c r="K47"/>
      <c r="L47"/>
      <c r="M47"/>
    </row>
    <row r="48" spans="1:13" ht="14" customHeight="1">
      <c r="A48" s="42">
        <v>3</v>
      </c>
      <c r="B48" s="43" t="s">
        <v>833</v>
      </c>
      <c r="C48" s="43">
        <v>5</v>
      </c>
      <c r="D48" s="43" t="s">
        <v>370</v>
      </c>
      <c r="E48" s="43" t="s">
        <v>196</v>
      </c>
      <c r="G48"/>
      <c r="H48"/>
      <c r="I48"/>
      <c r="J48"/>
      <c r="K48"/>
      <c r="L48"/>
      <c r="M48"/>
    </row>
    <row r="49" spans="1:13" ht="14" customHeight="1">
      <c r="A49" s="42">
        <v>3</v>
      </c>
      <c r="B49" s="43" t="s">
        <v>834</v>
      </c>
      <c r="C49" s="43">
        <v>1</v>
      </c>
      <c r="D49" s="43" t="s">
        <v>369</v>
      </c>
      <c r="E49" s="43" t="s">
        <v>844</v>
      </c>
      <c r="G49"/>
      <c r="H49"/>
      <c r="I49"/>
      <c r="J49"/>
      <c r="K49"/>
      <c r="L49"/>
      <c r="M49"/>
    </row>
    <row r="50" spans="1:13" ht="14" customHeight="1">
      <c r="A50" s="42">
        <v>3</v>
      </c>
      <c r="B50" s="43" t="s">
        <v>834</v>
      </c>
      <c r="C50" s="43">
        <v>2</v>
      </c>
      <c r="D50" s="43" t="s">
        <v>370</v>
      </c>
      <c r="E50" s="43" t="s">
        <v>960</v>
      </c>
      <c r="G50"/>
      <c r="H50"/>
      <c r="I50"/>
      <c r="J50"/>
      <c r="K50"/>
      <c r="L50"/>
      <c r="M50"/>
    </row>
    <row r="51" spans="1:13" ht="14" customHeight="1">
      <c r="A51" s="42">
        <v>3</v>
      </c>
      <c r="B51" s="43" t="s">
        <v>834</v>
      </c>
      <c r="C51" s="43">
        <v>3</v>
      </c>
      <c r="D51" s="43" t="s">
        <v>370</v>
      </c>
      <c r="E51" s="43" t="s">
        <v>205</v>
      </c>
      <c r="G51"/>
      <c r="H51"/>
      <c r="I51"/>
      <c r="J51"/>
      <c r="K51"/>
      <c r="L51"/>
      <c r="M51"/>
    </row>
    <row r="52" spans="1:13" ht="14" customHeight="1">
      <c r="A52" s="42">
        <v>3</v>
      </c>
      <c r="B52" s="43" t="s">
        <v>834</v>
      </c>
      <c r="C52" s="43">
        <v>4</v>
      </c>
      <c r="D52" s="43" t="s">
        <v>370</v>
      </c>
      <c r="E52" s="43" t="s">
        <v>186</v>
      </c>
      <c r="G52"/>
      <c r="H52"/>
      <c r="I52"/>
      <c r="J52"/>
      <c r="K52"/>
      <c r="L52"/>
      <c r="M52"/>
    </row>
    <row r="53" spans="1:13" ht="14" customHeight="1">
      <c r="A53" s="42">
        <v>3</v>
      </c>
      <c r="B53" s="43" t="s">
        <v>834</v>
      </c>
      <c r="C53" s="43">
        <v>5</v>
      </c>
      <c r="D53" s="43" t="s">
        <v>370</v>
      </c>
      <c r="E53" s="43" t="s">
        <v>181</v>
      </c>
      <c r="G53"/>
      <c r="H53"/>
      <c r="I53"/>
      <c r="J53"/>
      <c r="K53"/>
      <c r="L53"/>
      <c r="M53"/>
    </row>
    <row r="54" spans="1:13" ht="14" customHeight="1">
      <c r="A54" s="42">
        <v>3</v>
      </c>
      <c r="B54" s="43" t="s">
        <v>834</v>
      </c>
      <c r="C54" s="43">
        <v>6</v>
      </c>
      <c r="D54" s="43" t="s">
        <v>370</v>
      </c>
      <c r="E54" s="43" t="s">
        <v>746</v>
      </c>
      <c r="G54"/>
      <c r="H54"/>
      <c r="I54"/>
      <c r="J54"/>
      <c r="K54"/>
      <c r="L54"/>
      <c r="M54"/>
    </row>
    <row r="55" spans="1:13" ht="14" customHeight="1">
      <c r="A55" s="42">
        <v>4</v>
      </c>
      <c r="B55" s="43" t="s">
        <v>832</v>
      </c>
      <c r="C55" s="43">
        <v>1</v>
      </c>
      <c r="D55" s="43" t="s">
        <v>369</v>
      </c>
      <c r="E55" s="43" t="s">
        <v>583</v>
      </c>
      <c r="G55"/>
      <c r="H55"/>
      <c r="I55"/>
      <c r="J55"/>
      <c r="K55"/>
      <c r="L55"/>
      <c r="M55"/>
    </row>
    <row r="56" spans="1:13" ht="14" customHeight="1">
      <c r="A56" s="42">
        <v>4</v>
      </c>
      <c r="B56" s="43" t="s">
        <v>832</v>
      </c>
      <c r="C56" s="43">
        <v>2</v>
      </c>
      <c r="D56" s="43" t="s">
        <v>369</v>
      </c>
      <c r="E56" s="43" t="s">
        <v>104</v>
      </c>
      <c r="G56"/>
      <c r="H56"/>
      <c r="I56"/>
      <c r="J56"/>
      <c r="K56"/>
      <c r="L56"/>
      <c r="M56"/>
    </row>
    <row r="57" spans="1:13" ht="14" customHeight="1">
      <c r="A57" s="42">
        <v>4</v>
      </c>
      <c r="B57" s="43" t="s">
        <v>832</v>
      </c>
      <c r="C57" s="43">
        <v>3</v>
      </c>
      <c r="D57" s="43" t="s">
        <v>370</v>
      </c>
      <c r="E57" s="43" t="s">
        <v>678</v>
      </c>
      <c r="G57"/>
      <c r="H57"/>
      <c r="I57"/>
      <c r="J57"/>
      <c r="K57"/>
      <c r="L57"/>
      <c r="M57"/>
    </row>
    <row r="58" spans="1:13" ht="14" customHeight="1">
      <c r="A58" s="42">
        <v>4</v>
      </c>
      <c r="B58" s="43" t="s">
        <v>832</v>
      </c>
      <c r="C58" s="43">
        <v>4</v>
      </c>
      <c r="D58" s="43" t="s">
        <v>370</v>
      </c>
      <c r="E58" s="43" t="s">
        <v>636</v>
      </c>
      <c r="G58"/>
      <c r="H58"/>
      <c r="I58"/>
      <c r="J58"/>
      <c r="K58"/>
      <c r="L58"/>
      <c r="M58"/>
    </row>
    <row r="59" spans="1:13" ht="14" customHeight="1">
      <c r="A59" s="42">
        <v>4</v>
      </c>
      <c r="B59" s="43" t="s">
        <v>832</v>
      </c>
      <c r="C59" s="43">
        <v>5</v>
      </c>
      <c r="D59" s="43" t="s">
        <v>370</v>
      </c>
      <c r="E59" s="43" t="s">
        <v>228</v>
      </c>
      <c r="G59"/>
      <c r="H59"/>
      <c r="I59"/>
      <c r="J59"/>
      <c r="K59"/>
      <c r="L59"/>
      <c r="M59"/>
    </row>
    <row r="60" spans="1:13" ht="14" customHeight="1">
      <c r="A60" s="42">
        <v>4</v>
      </c>
      <c r="B60" s="43" t="s">
        <v>833</v>
      </c>
      <c r="C60" s="43">
        <v>1</v>
      </c>
      <c r="D60" s="43" t="s">
        <v>369</v>
      </c>
      <c r="E60" s="43" t="s">
        <v>570</v>
      </c>
      <c r="G60"/>
      <c r="H60"/>
      <c r="I60"/>
      <c r="J60"/>
      <c r="K60"/>
      <c r="L60"/>
      <c r="M60"/>
    </row>
    <row r="61" spans="1:13" ht="14" customHeight="1">
      <c r="A61" s="42">
        <v>4</v>
      </c>
      <c r="B61" s="43" t="s">
        <v>833</v>
      </c>
      <c r="C61" s="43">
        <v>2</v>
      </c>
      <c r="D61" s="43" t="s">
        <v>369</v>
      </c>
      <c r="E61" s="43" t="s">
        <v>961</v>
      </c>
      <c r="G61"/>
      <c r="H61"/>
      <c r="I61"/>
      <c r="J61"/>
      <c r="K61"/>
      <c r="L61"/>
      <c r="M61"/>
    </row>
    <row r="62" spans="1:13" ht="14" customHeight="1">
      <c r="A62" s="42">
        <v>4</v>
      </c>
      <c r="B62" s="43" t="s">
        <v>833</v>
      </c>
      <c r="C62" s="43">
        <v>3</v>
      </c>
      <c r="D62" s="43" t="s">
        <v>370</v>
      </c>
      <c r="E62" s="43" t="s">
        <v>735</v>
      </c>
      <c r="G62"/>
      <c r="H62"/>
      <c r="I62"/>
      <c r="J62"/>
      <c r="K62"/>
      <c r="L62"/>
      <c r="M62"/>
    </row>
    <row r="63" spans="1:13" ht="14" customHeight="1">
      <c r="A63" s="42">
        <v>4</v>
      </c>
      <c r="B63" s="43" t="s">
        <v>833</v>
      </c>
      <c r="C63" s="43">
        <v>4</v>
      </c>
      <c r="D63" s="43" t="s">
        <v>370</v>
      </c>
      <c r="E63" s="43" t="s">
        <v>640</v>
      </c>
      <c r="G63"/>
      <c r="H63"/>
      <c r="I63"/>
      <c r="J63"/>
      <c r="K63"/>
      <c r="L63"/>
      <c r="M63"/>
    </row>
    <row r="64" spans="1:13" ht="14" customHeight="1">
      <c r="A64" s="42">
        <v>4</v>
      </c>
      <c r="B64" s="43" t="s">
        <v>833</v>
      </c>
      <c r="C64" s="43">
        <v>5</v>
      </c>
      <c r="D64" s="43" t="s">
        <v>370</v>
      </c>
      <c r="E64" s="43" t="s">
        <v>221</v>
      </c>
      <c r="G64"/>
      <c r="H64"/>
      <c r="I64"/>
      <c r="J64"/>
      <c r="K64"/>
      <c r="L64"/>
      <c r="M64"/>
    </row>
    <row r="65" spans="1:13" ht="14" customHeight="1">
      <c r="A65" s="42">
        <v>4</v>
      </c>
      <c r="B65" s="43" t="s">
        <v>833</v>
      </c>
      <c r="C65" s="43">
        <v>6</v>
      </c>
      <c r="D65" s="43" t="s">
        <v>370</v>
      </c>
      <c r="E65" s="43" t="s">
        <v>962</v>
      </c>
      <c r="G65"/>
      <c r="H65"/>
      <c r="I65"/>
      <c r="J65"/>
      <c r="K65"/>
      <c r="L65"/>
      <c r="M65"/>
    </row>
    <row r="66" spans="1:13" ht="14" customHeight="1">
      <c r="A66" s="42">
        <v>4</v>
      </c>
      <c r="B66" s="43" t="s">
        <v>834</v>
      </c>
      <c r="C66" s="43">
        <v>1</v>
      </c>
      <c r="D66" s="43" t="s">
        <v>369</v>
      </c>
      <c r="E66" s="43" t="s">
        <v>574</v>
      </c>
      <c r="G66"/>
      <c r="H66"/>
      <c r="I66"/>
      <c r="J66"/>
      <c r="K66"/>
      <c r="L66"/>
      <c r="M66"/>
    </row>
    <row r="67" spans="1:13" ht="14" customHeight="1">
      <c r="A67" s="42">
        <v>4</v>
      </c>
      <c r="B67" s="43" t="s">
        <v>834</v>
      </c>
      <c r="C67" s="43">
        <v>2</v>
      </c>
      <c r="D67" s="43" t="s">
        <v>369</v>
      </c>
      <c r="E67" s="43" t="s">
        <v>588</v>
      </c>
      <c r="G67"/>
      <c r="H67"/>
      <c r="I67"/>
      <c r="J67"/>
      <c r="K67"/>
      <c r="L67"/>
      <c r="M67"/>
    </row>
    <row r="68" spans="1:13" ht="14" customHeight="1">
      <c r="A68" s="42">
        <v>4</v>
      </c>
      <c r="B68" s="43" t="s">
        <v>834</v>
      </c>
      <c r="C68" s="43">
        <v>3</v>
      </c>
      <c r="D68" s="43" t="s">
        <v>369</v>
      </c>
      <c r="E68" s="43" t="s">
        <v>584</v>
      </c>
      <c r="G68"/>
      <c r="H68"/>
      <c r="I68"/>
      <c r="J68"/>
      <c r="K68"/>
      <c r="L68"/>
      <c r="M68"/>
    </row>
    <row r="69" spans="1:13" ht="14" customHeight="1">
      <c r="A69" s="42">
        <v>4</v>
      </c>
      <c r="B69" s="43" t="s">
        <v>834</v>
      </c>
      <c r="C69" s="43">
        <v>4</v>
      </c>
      <c r="D69" s="43" t="s">
        <v>369</v>
      </c>
      <c r="E69" s="43" t="s">
        <v>118</v>
      </c>
      <c r="G69"/>
      <c r="H69"/>
      <c r="I69"/>
      <c r="J69"/>
      <c r="K69"/>
      <c r="L69"/>
      <c r="M69"/>
    </row>
    <row r="70" spans="1:13" ht="14" customHeight="1">
      <c r="A70" s="42">
        <v>4</v>
      </c>
      <c r="B70" s="43" t="s">
        <v>834</v>
      </c>
      <c r="C70" s="43">
        <v>5</v>
      </c>
      <c r="D70" s="43" t="s">
        <v>370</v>
      </c>
      <c r="E70" s="43" t="s">
        <v>629</v>
      </c>
      <c r="G70"/>
      <c r="H70"/>
      <c r="I70"/>
      <c r="J70"/>
      <c r="K70"/>
      <c r="L70"/>
      <c r="M70"/>
    </row>
    <row r="71" spans="1:13" ht="14" customHeight="1">
      <c r="A71" s="42">
        <v>4</v>
      </c>
      <c r="B71" s="43" t="s">
        <v>834</v>
      </c>
      <c r="C71" s="43">
        <v>6</v>
      </c>
      <c r="D71" s="43" t="s">
        <v>370</v>
      </c>
      <c r="E71" s="43" t="s">
        <v>236</v>
      </c>
      <c r="G71"/>
      <c r="H71"/>
      <c r="I71"/>
      <c r="J71"/>
      <c r="K71"/>
      <c r="L71"/>
      <c r="M71"/>
    </row>
    <row r="72" spans="1:13" ht="14" customHeight="1">
      <c r="A72" s="42">
        <v>5</v>
      </c>
      <c r="B72" s="43" t="s">
        <v>832</v>
      </c>
      <c r="C72" s="43">
        <v>1</v>
      </c>
      <c r="D72" s="43" t="s">
        <v>369</v>
      </c>
      <c r="E72" s="43" t="s">
        <v>33</v>
      </c>
      <c r="G72"/>
      <c r="H72"/>
      <c r="I72"/>
      <c r="J72"/>
      <c r="K72"/>
      <c r="L72"/>
      <c r="M72"/>
    </row>
    <row r="73" spans="1:13" ht="14" customHeight="1">
      <c r="A73" s="42">
        <v>5</v>
      </c>
      <c r="B73" s="43" t="s">
        <v>832</v>
      </c>
      <c r="C73" s="43">
        <v>2</v>
      </c>
      <c r="D73" s="43" t="s">
        <v>369</v>
      </c>
      <c r="E73" s="43" t="s">
        <v>16</v>
      </c>
      <c r="G73"/>
      <c r="H73"/>
      <c r="I73"/>
      <c r="J73"/>
      <c r="K73"/>
      <c r="L73"/>
      <c r="M73"/>
    </row>
    <row r="74" spans="1:13" ht="14" customHeight="1">
      <c r="A74" s="42">
        <v>5</v>
      </c>
      <c r="B74" s="43" t="s">
        <v>832</v>
      </c>
      <c r="C74" s="43">
        <v>3</v>
      </c>
      <c r="D74" s="43" t="s">
        <v>369</v>
      </c>
      <c r="E74" s="43" t="s">
        <v>380</v>
      </c>
      <c r="G74"/>
      <c r="H74"/>
      <c r="I74"/>
      <c r="J74"/>
      <c r="K74"/>
      <c r="L74"/>
      <c r="M74"/>
    </row>
    <row r="75" spans="1:13" ht="14" customHeight="1">
      <c r="A75" s="42">
        <v>5</v>
      </c>
      <c r="B75" s="43" t="s">
        <v>832</v>
      </c>
      <c r="C75" s="43">
        <v>4</v>
      </c>
      <c r="D75" s="43" t="s">
        <v>370</v>
      </c>
      <c r="E75" s="43" t="s">
        <v>419</v>
      </c>
      <c r="G75"/>
      <c r="H75"/>
      <c r="I75"/>
      <c r="J75"/>
      <c r="K75"/>
      <c r="L75"/>
      <c r="M75"/>
    </row>
    <row r="76" spans="1:13" ht="14" customHeight="1">
      <c r="A76" s="42">
        <v>5</v>
      </c>
      <c r="B76" s="43" t="s">
        <v>832</v>
      </c>
      <c r="C76" s="43">
        <v>5</v>
      </c>
      <c r="D76" s="43" t="s">
        <v>370</v>
      </c>
      <c r="E76" s="43" t="s">
        <v>928</v>
      </c>
      <c r="G76"/>
      <c r="H76"/>
      <c r="I76"/>
      <c r="J76"/>
      <c r="K76"/>
      <c r="L76"/>
      <c r="M76"/>
    </row>
    <row r="77" spans="1:13" ht="14" customHeight="1">
      <c r="A77" s="42">
        <v>5</v>
      </c>
      <c r="B77" s="43" t="s">
        <v>833</v>
      </c>
      <c r="C77" s="43">
        <v>1</v>
      </c>
      <c r="D77" s="43" t="s">
        <v>369</v>
      </c>
      <c r="E77" s="43" t="s">
        <v>847</v>
      </c>
      <c r="G77"/>
      <c r="H77"/>
      <c r="I77"/>
      <c r="J77"/>
      <c r="K77"/>
      <c r="L77"/>
      <c r="M77"/>
    </row>
    <row r="78" spans="1:13" ht="14" customHeight="1">
      <c r="A78" s="42">
        <v>5</v>
      </c>
      <c r="B78" s="43" t="s">
        <v>833</v>
      </c>
      <c r="C78" s="43">
        <v>2</v>
      </c>
      <c r="D78" s="43" t="s">
        <v>369</v>
      </c>
      <c r="E78" s="43" t="s">
        <v>40</v>
      </c>
      <c r="G78"/>
      <c r="H78"/>
      <c r="I78"/>
      <c r="J78"/>
      <c r="K78"/>
      <c r="L78"/>
      <c r="M78"/>
    </row>
    <row r="79" spans="1:13" ht="14" customHeight="1">
      <c r="A79" s="42">
        <v>5</v>
      </c>
      <c r="B79" s="43" t="s">
        <v>833</v>
      </c>
      <c r="C79" s="43">
        <v>3</v>
      </c>
      <c r="D79" s="43" t="s">
        <v>369</v>
      </c>
      <c r="E79" s="43" t="s">
        <v>381</v>
      </c>
      <c r="G79"/>
      <c r="H79"/>
      <c r="I79"/>
      <c r="J79"/>
      <c r="K79"/>
      <c r="L79"/>
      <c r="M79"/>
    </row>
    <row r="80" spans="1:13" ht="14" customHeight="1">
      <c r="A80" s="42">
        <v>5</v>
      </c>
      <c r="B80" s="43" t="s">
        <v>833</v>
      </c>
      <c r="C80" s="43">
        <v>4</v>
      </c>
      <c r="D80" s="43" t="s">
        <v>369</v>
      </c>
      <c r="E80" s="43" t="s">
        <v>418</v>
      </c>
      <c r="G80"/>
      <c r="H80"/>
      <c r="I80"/>
      <c r="J80"/>
      <c r="K80"/>
      <c r="L80"/>
      <c r="M80"/>
    </row>
    <row r="81" spans="1:13" ht="14" customHeight="1">
      <c r="A81" s="42">
        <v>5</v>
      </c>
      <c r="B81" s="43" t="s">
        <v>833</v>
      </c>
      <c r="C81" s="43">
        <v>5</v>
      </c>
      <c r="D81" s="43" t="s">
        <v>370</v>
      </c>
      <c r="E81" s="43" t="s">
        <v>188</v>
      </c>
      <c r="G81"/>
      <c r="H81"/>
      <c r="I81"/>
      <c r="J81"/>
      <c r="K81"/>
      <c r="L81"/>
      <c r="M81"/>
    </row>
    <row r="82" spans="1:13" ht="14" customHeight="1">
      <c r="A82" s="42">
        <v>5</v>
      </c>
      <c r="B82" s="43" t="s">
        <v>833</v>
      </c>
      <c r="C82" s="43">
        <v>6</v>
      </c>
      <c r="D82" s="43" t="s">
        <v>370</v>
      </c>
      <c r="E82" s="43" t="s">
        <v>420</v>
      </c>
      <c r="G82"/>
      <c r="H82"/>
      <c r="I82"/>
      <c r="J82"/>
      <c r="K82"/>
      <c r="L82"/>
      <c r="M82"/>
    </row>
    <row r="83" spans="1:13" ht="14" customHeight="1">
      <c r="A83" s="42">
        <v>5</v>
      </c>
      <c r="B83" s="43" t="s">
        <v>834</v>
      </c>
      <c r="C83" s="43">
        <v>1</v>
      </c>
      <c r="D83" s="43" t="s">
        <v>369</v>
      </c>
      <c r="E83" s="43" t="s">
        <v>26</v>
      </c>
      <c r="G83"/>
      <c r="H83"/>
      <c r="I83"/>
      <c r="J83"/>
      <c r="K83"/>
      <c r="L83"/>
      <c r="M83"/>
    </row>
    <row r="84" spans="1:13" ht="14" customHeight="1">
      <c r="A84" s="42">
        <v>5</v>
      </c>
      <c r="B84" s="43" t="s">
        <v>834</v>
      </c>
      <c r="C84" s="43">
        <v>2</v>
      </c>
      <c r="D84" s="43" t="s">
        <v>370</v>
      </c>
      <c r="E84" s="43" t="s">
        <v>963</v>
      </c>
      <c r="G84"/>
      <c r="H84"/>
      <c r="I84"/>
      <c r="J84"/>
      <c r="K84"/>
      <c r="L84"/>
      <c r="M84"/>
    </row>
    <row r="85" spans="1:13" ht="14" customHeight="1">
      <c r="A85" s="42">
        <v>5</v>
      </c>
      <c r="B85" s="43" t="s">
        <v>834</v>
      </c>
      <c r="C85" s="43">
        <v>3</v>
      </c>
      <c r="D85" s="43" t="s">
        <v>370</v>
      </c>
      <c r="E85" s="43" t="s">
        <v>189</v>
      </c>
      <c r="G85"/>
      <c r="H85"/>
      <c r="I85"/>
      <c r="J85"/>
      <c r="K85"/>
      <c r="L85"/>
      <c r="M85"/>
    </row>
    <row r="86" spans="1:13" ht="14" customHeight="1">
      <c r="A86" s="42">
        <v>5</v>
      </c>
      <c r="B86" s="43" t="s">
        <v>834</v>
      </c>
      <c r="C86" s="43">
        <v>4</v>
      </c>
      <c r="D86" s="43" t="s">
        <v>370</v>
      </c>
      <c r="E86" s="43" t="s">
        <v>177</v>
      </c>
      <c r="G86"/>
      <c r="H86"/>
      <c r="I86"/>
      <c r="J86"/>
      <c r="K86"/>
      <c r="L86"/>
      <c r="M86"/>
    </row>
    <row r="87" spans="1:13" ht="14" customHeight="1">
      <c r="A87" s="42">
        <v>5</v>
      </c>
      <c r="B87" s="43" t="s">
        <v>834</v>
      </c>
      <c r="C87" s="43">
        <v>5</v>
      </c>
      <c r="D87" s="43" t="s">
        <v>370</v>
      </c>
      <c r="E87" s="43" t="s">
        <v>172</v>
      </c>
      <c r="G87"/>
      <c r="H87"/>
      <c r="I87"/>
      <c r="J87"/>
      <c r="K87"/>
      <c r="L87"/>
      <c r="M87"/>
    </row>
    <row r="88" spans="1:13" ht="14" customHeight="1">
      <c r="A88" s="42">
        <v>5</v>
      </c>
      <c r="B88" s="43" t="s">
        <v>834</v>
      </c>
      <c r="C88" s="43">
        <v>6</v>
      </c>
      <c r="D88" s="43" t="s">
        <v>370</v>
      </c>
      <c r="E88" s="43" t="s">
        <v>755</v>
      </c>
      <c r="G88"/>
      <c r="H88"/>
      <c r="I88"/>
      <c r="J88"/>
      <c r="K88"/>
      <c r="L88"/>
      <c r="M88"/>
    </row>
    <row r="89" spans="1:13" ht="14" customHeight="1">
      <c r="A89" s="42">
        <v>6</v>
      </c>
      <c r="B89" s="43" t="s">
        <v>832</v>
      </c>
      <c r="C89" s="43">
        <v>1</v>
      </c>
      <c r="D89" s="43" t="s">
        <v>369</v>
      </c>
      <c r="E89" s="43" t="s">
        <v>569</v>
      </c>
      <c r="G89"/>
      <c r="H89"/>
      <c r="I89"/>
      <c r="J89"/>
      <c r="K89"/>
      <c r="L89"/>
      <c r="M89"/>
    </row>
    <row r="90" spans="1:13" ht="14" customHeight="1">
      <c r="A90" s="42">
        <v>6</v>
      </c>
      <c r="B90" s="43" t="s">
        <v>832</v>
      </c>
      <c r="C90" s="43">
        <v>2</v>
      </c>
      <c r="D90" s="43" t="s">
        <v>369</v>
      </c>
      <c r="E90" s="43" t="s">
        <v>106</v>
      </c>
      <c r="G90"/>
      <c r="H90"/>
      <c r="I90"/>
      <c r="J90"/>
      <c r="K90"/>
      <c r="L90"/>
      <c r="M90"/>
    </row>
    <row r="91" spans="1:13" ht="14" customHeight="1">
      <c r="A91" s="42">
        <v>6</v>
      </c>
      <c r="B91" s="43" t="s">
        <v>832</v>
      </c>
      <c r="C91" s="43">
        <v>3</v>
      </c>
      <c r="D91" s="43" t="s">
        <v>369</v>
      </c>
      <c r="E91" s="43" t="s">
        <v>96</v>
      </c>
      <c r="G91"/>
      <c r="H91"/>
      <c r="I91"/>
      <c r="J91"/>
      <c r="K91"/>
      <c r="L91"/>
      <c r="M91"/>
    </row>
    <row r="92" spans="1:13" ht="14" customHeight="1">
      <c r="A92" s="42">
        <v>6</v>
      </c>
      <c r="B92" s="43" t="s">
        <v>832</v>
      </c>
      <c r="C92" s="43">
        <v>4</v>
      </c>
      <c r="D92" s="43" t="s">
        <v>370</v>
      </c>
      <c r="E92" s="43" t="s">
        <v>732</v>
      </c>
      <c r="G92"/>
      <c r="H92"/>
      <c r="I92"/>
      <c r="J92"/>
      <c r="K92"/>
      <c r="L92"/>
      <c r="M92"/>
    </row>
    <row r="93" spans="1:13" ht="14" customHeight="1">
      <c r="A93" s="42">
        <v>6</v>
      </c>
      <c r="B93" s="43" t="s">
        <v>832</v>
      </c>
      <c r="C93" s="43">
        <v>5</v>
      </c>
      <c r="D93" s="43" t="s">
        <v>370</v>
      </c>
      <c r="E93" s="43" t="s">
        <v>631</v>
      </c>
      <c r="G93"/>
      <c r="H93"/>
      <c r="I93"/>
      <c r="J93"/>
      <c r="K93"/>
      <c r="L93"/>
      <c r="M93"/>
    </row>
    <row r="94" spans="1:13" ht="14" customHeight="1">
      <c r="A94" s="42">
        <v>6</v>
      </c>
      <c r="B94" s="43" t="s">
        <v>832</v>
      </c>
      <c r="C94" s="43">
        <v>6</v>
      </c>
      <c r="D94" s="43" t="s">
        <v>370</v>
      </c>
      <c r="E94" s="43" t="s">
        <v>218</v>
      </c>
      <c r="G94"/>
      <c r="H94"/>
      <c r="I94"/>
      <c r="J94"/>
      <c r="K94"/>
      <c r="L94"/>
      <c r="M94"/>
    </row>
    <row r="95" spans="1:13" ht="14" customHeight="1">
      <c r="A95" s="42">
        <v>6</v>
      </c>
      <c r="B95" s="43" t="s">
        <v>833</v>
      </c>
      <c r="C95" s="43">
        <v>1</v>
      </c>
      <c r="D95" s="43" t="s">
        <v>369</v>
      </c>
      <c r="E95" s="43" t="s">
        <v>562</v>
      </c>
      <c r="G95"/>
      <c r="H95"/>
      <c r="I95"/>
      <c r="J95"/>
      <c r="K95"/>
      <c r="L95"/>
      <c r="M95"/>
    </row>
    <row r="96" spans="1:13" ht="14" customHeight="1">
      <c r="A96" s="42">
        <v>6</v>
      </c>
      <c r="B96" s="43" t="s">
        <v>833</v>
      </c>
      <c r="C96" s="43">
        <v>2</v>
      </c>
      <c r="D96" s="43" t="s">
        <v>369</v>
      </c>
      <c r="E96" s="43" t="s">
        <v>560</v>
      </c>
      <c r="G96"/>
      <c r="H96"/>
      <c r="I96"/>
      <c r="J96"/>
      <c r="K96"/>
      <c r="L96"/>
      <c r="M96"/>
    </row>
    <row r="97" spans="1:13" ht="14" customHeight="1">
      <c r="A97" s="42">
        <v>6</v>
      </c>
      <c r="B97" s="43" t="s">
        <v>833</v>
      </c>
      <c r="C97" s="43">
        <v>3</v>
      </c>
      <c r="D97" s="43" t="s">
        <v>369</v>
      </c>
      <c r="E97" s="43" t="s">
        <v>964</v>
      </c>
      <c r="G97"/>
      <c r="H97"/>
      <c r="I97"/>
      <c r="J97"/>
      <c r="K97"/>
      <c r="L97"/>
      <c r="M97"/>
    </row>
    <row r="98" spans="1:13" ht="14" customHeight="1">
      <c r="A98" s="42">
        <v>6</v>
      </c>
      <c r="B98" s="43" t="s">
        <v>833</v>
      </c>
      <c r="C98" s="43">
        <v>4</v>
      </c>
      <c r="D98" s="43" t="s">
        <v>370</v>
      </c>
      <c r="E98" s="43" t="s">
        <v>633</v>
      </c>
      <c r="G98"/>
      <c r="H98"/>
      <c r="I98"/>
      <c r="J98"/>
      <c r="K98"/>
      <c r="L98"/>
      <c r="M98"/>
    </row>
    <row r="99" spans="1:13" ht="14" customHeight="1">
      <c r="A99" s="42">
        <v>6</v>
      </c>
      <c r="B99" s="43" t="s">
        <v>833</v>
      </c>
      <c r="C99" s="43">
        <v>5</v>
      </c>
      <c r="D99" s="43" t="s">
        <v>370</v>
      </c>
      <c r="E99" s="43" t="s">
        <v>966</v>
      </c>
      <c r="G99"/>
      <c r="H99"/>
      <c r="I99"/>
      <c r="J99"/>
      <c r="K99"/>
      <c r="L99"/>
      <c r="M99"/>
    </row>
    <row r="100" spans="1:13" ht="14" customHeight="1">
      <c r="A100" s="42">
        <v>6</v>
      </c>
      <c r="B100" s="43" t="s">
        <v>834</v>
      </c>
      <c r="C100" s="43">
        <v>1</v>
      </c>
      <c r="D100" s="43" t="s">
        <v>369</v>
      </c>
      <c r="E100" s="43" t="s">
        <v>965</v>
      </c>
      <c r="G100"/>
      <c r="H100"/>
      <c r="I100"/>
      <c r="J100"/>
      <c r="K100"/>
      <c r="L100"/>
      <c r="M100"/>
    </row>
    <row r="101" spans="1:13" ht="14" customHeight="1">
      <c r="A101" s="42">
        <v>6</v>
      </c>
      <c r="B101" s="43" t="s">
        <v>834</v>
      </c>
      <c r="C101" s="43">
        <v>2</v>
      </c>
      <c r="D101" s="43" t="s">
        <v>369</v>
      </c>
      <c r="E101" s="43" t="s">
        <v>101</v>
      </c>
      <c r="G101"/>
      <c r="H101"/>
      <c r="I101"/>
      <c r="J101"/>
      <c r="K101"/>
      <c r="L101"/>
      <c r="M101"/>
    </row>
    <row r="102" spans="1:13" ht="14" customHeight="1">
      <c r="A102" s="42">
        <v>6</v>
      </c>
      <c r="B102" s="43" t="s">
        <v>834</v>
      </c>
      <c r="C102" s="43">
        <v>3</v>
      </c>
      <c r="D102" s="43" t="s">
        <v>370</v>
      </c>
      <c r="E102" s="43" t="s">
        <v>969</v>
      </c>
      <c r="G102"/>
      <c r="H102"/>
      <c r="I102"/>
      <c r="J102"/>
      <c r="K102"/>
      <c r="L102"/>
      <c r="M102"/>
    </row>
    <row r="103" spans="1:13" ht="14" customHeight="1">
      <c r="A103" s="42">
        <v>6</v>
      </c>
      <c r="B103" s="43" t="s">
        <v>834</v>
      </c>
      <c r="C103" s="43">
        <v>4</v>
      </c>
      <c r="D103" s="43" t="s">
        <v>370</v>
      </c>
      <c r="E103" s="43" t="s">
        <v>968</v>
      </c>
      <c r="G103"/>
      <c r="H103"/>
      <c r="I103"/>
      <c r="J103"/>
      <c r="K103"/>
      <c r="L103"/>
      <c r="M103"/>
    </row>
    <row r="104" spans="1:13" ht="14" customHeight="1">
      <c r="A104" s="42">
        <v>6</v>
      </c>
      <c r="B104" s="43" t="s">
        <v>834</v>
      </c>
      <c r="C104" s="43">
        <v>5</v>
      </c>
      <c r="D104" s="43" t="s">
        <v>370</v>
      </c>
      <c r="E104" s="43" t="s">
        <v>967</v>
      </c>
      <c r="G104"/>
      <c r="H104"/>
      <c r="I104"/>
      <c r="J104"/>
      <c r="K104"/>
      <c r="L104"/>
      <c r="M104"/>
    </row>
    <row r="105" spans="1:13" ht="14" customHeight="1">
      <c r="A105" s="42">
        <v>6</v>
      </c>
      <c r="B105" s="43" t="s">
        <v>834</v>
      </c>
      <c r="C105" s="43">
        <v>6</v>
      </c>
      <c r="D105" s="43" t="s">
        <v>370</v>
      </c>
      <c r="E105" s="43" t="s">
        <v>214</v>
      </c>
      <c r="G105"/>
      <c r="H105"/>
      <c r="I105"/>
      <c r="J105"/>
      <c r="K105"/>
      <c r="L105"/>
      <c r="M105"/>
    </row>
    <row r="106" spans="1:13" ht="14" customHeight="1">
      <c r="A106" s="42">
        <v>7</v>
      </c>
      <c r="B106" s="43" t="s">
        <v>832</v>
      </c>
      <c r="C106" s="43">
        <v>1</v>
      </c>
      <c r="D106" s="43" t="s">
        <v>369</v>
      </c>
      <c r="E106" s="43" t="s">
        <v>422</v>
      </c>
      <c r="G106"/>
      <c r="H106"/>
      <c r="I106"/>
      <c r="J106"/>
      <c r="K106"/>
      <c r="L106"/>
      <c r="M106"/>
    </row>
    <row r="107" spans="1:13" ht="14" customHeight="1">
      <c r="A107" s="42">
        <v>7</v>
      </c>
      <c r="B107" s="43" t="s">
        <v>832</v>
      </c>
      <c r="C107" s="43">
        <v>2</v>
      </c>
      <c r="D107" s="43" t="s">
        <v>370</v>
      </c>
      <c r="E107" s="43" t="s">
        <v>970</v>
      </c>
      <c r="G107"/>
      <c r="H107"/>
      <c r="I107"/>
      <c r="J107"/>
      <c r="K107"/>
      <c r="L107"/>
      <c r="M107"/>
    </row>
    <row r="108" spans="1:13" ht="14" customHeight="1">
      <c r="A108" s="42">
        <v>7</v>
      </c>
      <c r="B108" s="43" t="s">
        <v>832</v>
      </c>
      <c r="C108" s="43">
        <v>3</v>
      </c>
      <c r="D108" s="43" t="s">
        <v>370</v>
      </c>
      <c r="E108" s="43" t="s">
        <v>931</v>
      </c>
      <c r="G108"/>
      <c r="H108"/>
      <c r="I108"/>
      <c r="J108"/>
      <c r="K108"/>
      <c r="L108"/>
      <c r="M108"/>
    </row>
    <row r="109" spans="1:13" ht="14" customHeight="1">
      <c r="A109" s="42">
        <v>7</v>
      </c>
      <c r="B109" s="43" t="s">
        <v>832</v>
      </c>
      <c r="C109" s="43">
        <v>4</v>
      </c>
      <c r="D109" s="43" t="s">
        <v>370</v>
      </c>
      <c r="E109" s="43" t="s">
        <v>933</v>
      </c>
      <c r="G109"/>
      <c r="H109"/>
      <c r="I109"/>
      <c r="J109"/>
      <c r="K109"/>
      <c r="L109"/>
      <c r="M109"/>
    </row>
    <row r="110" spans="1:13" ht="14" customHeight="1">
      <c r="A110" s="42">
        <v>7</v>
      </c>
      <c r="B110" s="43" t="s">
        <v>832</v>
      </c>
      <c r="C110" s="43">
        <v>5</v>
      </c>
      <c r="D110" s="43" t="s">
        <v>370</v>
      </c>
      <c r="E110" s="43" t="s">
        <v>934</v>
      </c>
      <c r="G110"/>
      <c r="H110"/>
      <c r="I110"/>
      <c r="J110"/>
      <c r="K110"/>
      <c r="L110"/>
      <c r="M110"/>
    </row>
    <row r="111" spans="1:13" ht="14" customHeight="1">
      <c r="A111" s="42">
        <v>7</v>
      </c>
      <c r="B111" s="43" t="s">
        <v>832</v>
      </c>
      <c r="C111" s="43">
        <v>6</v>
      </c>
      <c r="D111" s="43" t="s">
        <v>370</v>
      </c>
      <c r="E111" s="43" t="s">
        <v>935</v>
      </c>
      <c r="G111"/>
      <c r="H111"/>
      <c r="I111"/>
      <c r="J111"/>
      <c r="K111"/>
      <c r="L111"/>
      <c r="M111"/>
    </row>
    <row r="112" spans="1:13" ht="14" customHeight="1">
      <c r="A112" s="42">
        <v>7</v>
      </c>
      <c r="B112" s="43" t="s">
        <v>833</v>
      </c>
      <c r="C112" s="43">
        <v>1</v>
      </c>
      <c r="D112" s="43" t="s">
        <v>369</v>
      </c>
      <c r="E112" s="43" t="s">
        <v>19</v>
      </c>
      <c r="G112"/>
      <c r="H112"/>
      <c r="I112"/>
      <c r="J112"/>
      <c r="K112"/>
      <c r="L112"/>
      <c r="M112"/>
    </row>
    <row r="113" spans="1:13" ht="14" customHeight="1">
      <c r="A113" s="42">
        <v>7</v>
      </c>
      <c r="B113" s="43" t="s">
        <v>833</v>
      </c>
      <c r="C113" s="43">
        <v>2</v>
      </c>
      <c r="D113" s="43" t="s">
        <v>369</v>
      </c>
      <c r="E113" s="43" t="s">
        <v>423</v>
      </c>
      <c r="G113"/>
      <c r="H113"/>
      <c r="I113"/>
      <c r="J113"/>
      <c r="K113"/>
      <c r="L113"/>
      <c r="M113"/>
    </row>
    <row r="114" spans="1:13" ht="14" customHeight="1">
      <c r="A114" s="42">
        <v>7</v>
      </c>
      <c r="B114" s="43" t="s">
        <v>833</v>
      </c>
      <c r="C114" s="43">
        <v>3</v>
      </c>
      <c r="D114" s="43" t="s">
        <v>369</v>
      </c>
      <c r="E114" s="43" t="s">
        <v>849</v>
      </c>
      <c r="G114"/>
      <c r="H114"/>
      <c r="I114"/>
      <c r="J114"/>
      <c r="K114"/>
      <c r="L114"/>
      <c r="M114"/>
    </row>
    <row r="115" spans="1:13" ht="14" customHeight="1">
      <c r="A115" s="42">
        <v>7</v>
      </c>
      <c r="B115" s="43" t="s">
        <v>833</v>
      </c>
      <c r="C115" s="43">
        <v>4</v>
      </c>
      <c r="D115" s="43" t="s">
        <v>370</v>
      </c>
      <c r="E115" s="43" t="s">
        <v>154</v>
      </c>
      <c r="G115"/>
      <c r="H115"/>
      <c r="I115"/>
      <c r="J115"/>
      <c r="K115"/>
      <c r="L115"/>
      <c r="M115"/>
    </row>
    <row r="116" spans="1:13" ht="14" customHeight="1">
      <c r="A116" s="42">
        <v>7</v>
      </c>
      <c r="B116" s="43" t="s">
        <v>833</v>
      </c>
      <c r="C116" s="43">
        <v>5</v>
      </c>
      <c r="D116" s="43" t="s">
        <v>370</v>
      </c>
      <c r="E116" s="43" t="s">
        <v>932</v>
      </c>
      <c r="G116"/>
      <c r="H116"/>
      <c r="I116"/>
      <c r="J116"/>
      <c r="K116"/>
      <c r="L116"/>
      <c r="M116"/>
    </row>
    <row r="117" spans="1:13" ht="14" customHeight="1">
      <c r="A117" s="42">
        <v>7</v>
      </c>
      <c r="B117" s="43" t="s">
        <v>834</v>
      </c>
      <c r="C117" s="43">
        <v>1</v>
      </c>
      <c r="D117" s="43" t="s">
        <v>369</v>
      </c>
      <c r="E117" s="43" t="s">
        <v>62</v>
      </c>
      <c r="G117"/>
      <c r="H117"/>
      <c r="I117"/>
      <c r="J117"/>
      <c r="K117"/>
      <c r="L117"/>
      <c r="M117"/>
    </row>
    <row r="118" spans="1:13" ht="14" customHeight="1">
      <c r="A118" s="42">
        <v>7</v>
      </c>
      <c r="B118" s="43" t="s">
        <v>834</v>
      </c>
      <c r="C118" s="43">
        <v>2</v>
      </c>
      <c r="D118" s="43" t="s">
        <v>369</v>
      </c>
      <c r="E118" s="43" t="s">
        <v>7</v>
      </c>
      <c r="G118"/>
      <c r="H118"/>
      <c r="I118"/>
      <c r="J118"/>
      <c r="K118"/>
      <c r="L118"/>
      <c r="M118"/>
    </row>
    <row r="119" spans="1:13" ht="14" customHeight="1">
      <c r="A119" s="42">
        <v>7</v>
      </c>
      <c r="B119" s="43" t="s">
        <v>834</v>
      </c>
      <c r="C119" s="43">
        <v>3</v>
      </c>
      <c r="D119" s="43" t="s">
        <v>369</v>
      </c>
      <c r="E119" s="43" t="s">
        <v>400</v>
      </c>
      <c r="G119"/>
      <c r="H119"/>
      <c r="I119"/>
      <c r="J119"/>
      <c r="K119"/>
      <c r="L119"/>
      <c r="M119"/>
    </row>
    <row r="120" spans="1:13" ht="14" customHeight="1">
      <c r="A120" s="42">
        <v>7</v>
      </c>
      <c r="B120" s="43" t="s">
        <v>834</v>
      </c>
      <c r="C120" s="43">
        <v>4</v>
      </c>
      <c r="D120" s="43" t="s">
        <v>369</v>
      </c>
      <c r="E120" s="43" t="s">
        <v>401</v>
      </c>
      <c r="G120"/>
      <c r="H120"/>
      <c r="I120"/>
      <c r="J120"/>
      <c r="K120"/>
      <c r="L120"/>
      <c r="M120"/>
    </row>
    <row r="121" spans="1:13" ht="14" customHeight="1">
      <c r="A121" s="42">
        <v>7</v>
      </c>
      <c r="B121" s="43" t="s">
        <v>834</v>
      </c>
      <c r="C121" s="43">
        <v>5</v>
      </c>
      <c r="D121" s="43" t="s">
        <v>370</v>
      </c>
      <c r="E121" s="43" t="s">
        <v>166</v>
      </c>
      <c r="G121"/>
      <c r="H121"/>
      <c r="I121"/>
      <c r="J121"/>
      <c r="K121"/>
      <c r="L121"/>
      <c r="M121"/>
    </row>
    <row r="122" spans="1:13" ht="14" customHeight="1">
      <c r="A122" s="42">
        <v>7</v>
      </c>
      <c r="B122" s="43" t="s">
        <v>834</v>
      </c>
      <c r="C122" s="43">
        <v>6</v>
      </c>
      <c r="D122" s="43" t="s">
        <v>370</v>
      </c>
      <c r="E122" s="43" t="s">
        <v>764</v>
      </c>
      <c r="G122"/>
      <c r="H122"/>
      <c r="I122"/>
      <c r="J122"/>
      <c r="K122"/>
      <c r="L122"/>
      <c r="M122"/>
    </row>
    <row r="123" spans="1:13" ht="14" customHeight="1">
      <c r="A123" s="42">
        <v>8</v>
      </c>
      <c r="B123" s="43" t="s">
        <v>832</v>
      </c>
      <c r="C123" s="43">
        <v>1</v>
      </c>
      <c r="D123" s="43" t="s">
        <v>369</v>
      </c>
      <c r="E123" s="43" t="s">
        <v>973</v>
      </c>
      <c r="G123"/>
      <c r="H123"/>
      <c r="I123"/>
      <c r="J123"/>
      <c r="K123"/>
      <c r="L123"/>
      <c r="M123"/>
    </row>
    <row r="124" spans="1:13" ht="14" customHeight="1">
      <c r="A124" s="42">
        <v>8</v>
      </c>
      <c r="B124" s="43" t="s">
        <v>832</v>
      </c>
      <c r="C124" s="43">
        <v>2</v>
      </c>
      <c r="D124" s="43" t="s">
        <v>369</v>
      </c>
      <c r="E124" s="43" t="s">
        <v>64</v>
      </c>
      <c r="G124"/>
      <c r="H124"/>
      <c r="I124"/>
      <c r="J124"/>
      <c r="K124"/>
      <c r="L124"/>
      <c r="M124"/>
    </row>
    <row r="125" spans="1:13" ht="14" customHeight="1">
      <c r="A125" s="42">
        <v>8</v>
      </c>
      <c r="B125" s="43" t="s">
        <v>832</v>
      </c>
      <c r="C125" s="43">
        <v>3</v>
      </c>
      <c r="D125" s="43" t="s">
        <v>369</v>
      </c>
      <c r="E125" s="43" t="s">
        <v>506</v>
      </c>
      <c r="G125"/>
      <c r="H125"/>
      <c r="I125"/>
      <c r="J125"/>
      <c r="K125"/>
      <c r="L125"/>
      <c r="M125"/>
    </row>
    <row r="126" spans="1:13" ht="14" customHeight="1">
      <c r="A126" s="42">
        <v>8</v>
      </c>
      <c r="B126" s="43" t="s">
        <v>832</v>
      </c>
      <c r="C126" s="43">
        <v>4</v>
      </c>
      <c r="D126" s="43" t="s">
        <v>370</v>
      </c>
      <c r="E126" s="43" t="s">
        <v>687</v>
      </c>
      <c r="G126"/>
      <c r="H126"/>
      <c r="I126"/>
      <c r="J126"/>
      <c r="K126"/>
      <c r="L126"/>
      <c r="M126"/>
    </row>
    <row r="127" spans="1:13" ht="14" customHeight="1">
      <c r="A127" s="42">
        <v>8</v>
      </c>
      <c r="B127" s="43" t="s">
        <v>832</v>
      </c>
      <c r="C127" s="43">
        <v>5</v>
      </c>
      <c r="D127" s="43" t="s">
        <v>370</v>
      </c>
      <c r="E127" s="43" t="s">
        <v>979</v>
      </c>
      <c r="G127"/>
      <c r="H127"/>
      <c r="I127"/>
      <c r="J127"/>
      <c r="K127"/>
      <c r="L127"/>
      <c r="M127"/>
    </row>
    <row r="128" spans="1:13" ht="14" customHeight="1">
      <c r="A128" s="42">
        <v>8</v>
      </c>
      <c r="B128" s="43" t="s">
        <v>832</v>
      </c>
      <c r="C128" s="43">
        <v>6</v>
      </c>
      <c r="D128" s="43" t="s">
        <v>370</v>
      </c>
      <c r="E128" s="43" t="s">
        <v>975</v>
      </c>
      <c r="G128"/>
      <c r="H128"/>
      <c r="I128"/>
      <c r="J128"/>
      <c r="K128"/>
      <c r="L128"/>
      <c r="M128"/>
    </row>
    <row r="129" spans="1:13" ht="14" customHeight="1">
      <c r="A129" s="42">
        <v>8</v>
      </c>
      <c r="B129" s="43" t="s">
        <v>833</v>
      </c>
      <c r="C129" s="43">
        <v>1</v>
      </c>
      <c r="D129" s="43" t="s">
        <v>370</v>
      </c>
      <c r="E129" s="43" t="s">
        <v>980</v>
      </c>
      <c r="G129"/>
      <c r="H129"/>
      <c r="I129"/>
      <c r="J129"/>
      <c r="K129"/>
      <c r="L129"/>
      <c r="M129"/>
    </row>
    <row r="130" spans="1:13" ht="14" customHeight="1">
      <c r="A130" s="42">
        <v>8</v>
      </c>
      <c r="B130" s="43" t="s">
        <v>833</v>
      </c>
      <c r="C130" s="43">
        <v>2</v>
      </c>
      <c r="D130" s="43" t="s">
        <v>370</v>
      </c>
      <c r="E130" s="43" t="s">
        <v>978</v>
      </c>
      <c r="G130"/>
      <c r="H130"/>
      <c r="I130"/>
      <c r="J130"/>
      <c r="K130"/>
      <c r="L130"/>
      <c r="M130"/>
    </row>
    <row r="131" spans="1:13" ht="14" customHeight="1">
      <c r="A131" s="42">
        <v>8</v>
      </c>
      <c r="B131" s="43" t="s">
        <v>833</v>
      </c>
      <c r="C131" s="43">
        <v>3</v>
      </c>
      <c r="D131" s="43" t="s">
        <v>370</v>
      </c>
      <c r="E131" s="43" t="s">
        <v>976</v>
      </c>
      <c r="G131"/>
      <c r="H131"/>
      <c r="I131"/>
      <c r="J131"/>
      <c r="K131"/>
      <c r="L131"/>
      <c r="M131"/>
    </row>
    <row r="132" spans="1:13" ht="14" customHeight="1">
      <c r="A132" s="42">
        <v>8</v>
      </c>
      <c r="B132" s="43" t="s">
        <v>833</v>
      </c>
      <c r="C132" s="43">
        <v>4</v>
      </c>
      <c r="D132" s="43" t="s">
        <v>370</v>
      </c>
      <c r="E132" s="43" t="s">
        <v>206</v>
      </c>
      <c r="G132"/>
      <c r="H132"/>
      <c r="I132"/>
      <c r="J132"/>
      <c r="K132"/>
      <c r="L132"/>
      <c r="M132"/>
    </row>
    <row r="133" spans="1:13" ht="14" customHeight="1">
      <c r="A133" s="42">
        <v>8</v>
      </c>
      <c r="B133" s="43" t="s">
        <v>833</v>
      </c>
      <c r="C133" s="43">
        <v>5</v>
      </c>
      <c r="D133" s="43" t="s">
        <v>370</v>
      </c>
      <c r="E133" s="43" t="s">
        <v>974</v>
      </c>
      <c r="G133"/>
      <c r="H133"/>
      <c r="I133"/>
      <c r="J133"/>
      <c r="K133"/>
      <c r="L133"/>
      <c r="M133"/>
    </row>
    <row r="134" spans="1:13" ht="14" customHeight="1">
      <c r="A134" s="42">
        <v>8</v>
      </c>
      <c r="B134" s="43" t="s">
        <v>834</v>
      </c>
      <c r="C134" s="43">
        <v>1</v>
      </c>
      <c r="D134" s="43" t="s">
        <v>369</v>
      </c>
      <c r="E134" s="43" t="s">
        <v>605</v>
      </c>
      <c r="G134"/>
      <c r="H134"/>
      <c r="I134"/>
      <c r="J134"/>
      <c r="K134"/>
      <c r="L134"/>
      <c r="M134"/>
    </row>
    <row r="135" spans="1:13" ht="14" customHeight="1">
      <c r="A135" s="42">
        <v>8</v>
      </c>
      <c r="B135" s="43" t="s">
        <v>834</v>
      </c>
      <c r="C135" s="43">
        <v>2</v>
      </c>
      <c r="D135" s="43" t="s">
        <v>369</v>
      </c>
      <c r="E135" s="43" t="s">
        <v>972</v>
      </c>
      <c r="G135"/>
      <c r="H135"/>
      <c r="I135"/>
      <c r="J135"/>
      <c r="K135"/>
      <c r="L135"/>
      <c r="M135"/>
    </row>
    <row r="136" spans="1:13" ht="14" customHeight="1">
      <c r="A136" s="42">
        <v>8</v>
      </c>
      <c r="B136" s="43" t="s">
        <v>834</v>
      </c>
      <c r="C136" s="43">
        <v>3</v>
      </c>
      <c r="D136" s="43" t="s">
        <v>369</v>
      </c>
      <c r="E136" s="43" t="s">
        <v>971</v>
      </c>
      <c r="G136"/>
      <c r="H136"/>
      <c r="I136"/>
      <c r="J136"/>
      <c r="K136"/>
      <c r="L136"/>
      <c r="M136"/>
    </row>
    <row r="137" spans="1:13" ht="14" customHeight="1">
      <c r="A137" s="42">
        <v>8</v>
      </c>
      <c r="B137" s="43" t="s">
        <v>834</v>
      </c>
      <c r="C137" s="43">
        <v>4</v>
      </c>
      <c r="D137" s="43" t="s">
        <v>369</v>
      </c>
      <c r="E137" s="43" t="s">
        <v>95</v>
      </c>
      <c r="G137"/>
      <c r="H137"/>
      <c r="I137"/>
      <c r="J137"/>
      <c r="K137"/>
      <c r="L137"/>
      <c r="M137"/>
    </row>
    <row r="138" spans="1:13" ht="14" customHeight="1">
      <c r="A138" s="42">
        <v>8</v>
      </c>
      <c r="B138" s="43" t="s">
        <v>834</v>
      </c>
      <c r="C138" s="43">
        <v>5</v>
      </c>
      <c r="D138" s="43" t="s">
        <v>369</v>
      </c>
      <c r="E138" s="43" t="s">
        <v>91</v>
      </c>
      <c r="G138"/>
      <c r="H138"/>
      <c r="I138"/>
      <c r="J138"/>
      <c r="K138"/>
      <c r="L138"/>
      <c r="M138"/>
    </row>
    <row r="139" spans="1:13" ht="14" customHeight="1">
      <c r="A139" s="42">
        <v>8</v>
      </c>
      <c r="B139" s="43" t="s">
        <v>834</v>
      </c>
      <c r="C139" s="43">
        <v>6</v>
      </c>
      <c r="D139" s="43" t="s">
        <v>370</v>
      </c>
      <c r="E139" s="43" t="s">
        <v>977</v>
      </c>
      <c r="G139"/>
      <c r="H139"/>
      <c r="I139"/>
      <c r="J139"/>
      <c r="K139"/>
      <c r="L139"/>
      <c r="M139"/>
    </row>
    <row r="140" spans="1:13" ht="14" customHeight="1">
      <c r="A140" s="42">
        <v>9</v>
      </c>
      <c r="B140" s="43" t="s">
        <v>832</v>
      </c>
      <c r="C140" s="43">
        <v>1</v>
      </c>
      <c r="D140" s="43" t="s">
        <v>369</v>
      </c>
      <c r="E140" s="43" t="s">
        <v>426</v>
      </c>
      <c r="G140"/>
      <c r="H140"/>
      <c r="I140"/>
      <c r="J140"/>
      <c r="K140"/>
      <c r="L140"/>
      <c r="M140"/>
    </row>
    <row r="141" spans="1:13" ht="14" customHeight="1">
      <c r="A141" s="42">
        <v>9</v>
      </c>
      <c r="B141" s="43" t="s">
        <v>832</v>
      </c>
      <c r="C141" s="43">
        <v>2</v>
      </c>
      <c r="D141" s="43" t="s">
        <v>369</v>
      </c>
      <c r="E141" s="43" t="s">
        <v>428</v>
      </c>
      <c r="G141"/>
      <c r="H141"/>
      <c r="I141"/>
      <c r="J141"/>
      <c r="K141"/>
      <c r="L141"/>
      <c r="M141"/>
    </row>
    <row r="142" spans="1:13" ht="14" customHeight="1">
      <c r="A142" s="42">
        <v>9</v>
      </c>
      <c r="B142" s="43" t="s">
        <v>832</v>
      </c>
      <c r="C142" s="43">
        <v>3</v>
      </c>
      <c r="D142" s="43" t="s">
        <v>369</v>
      </c>
      <c r="E142" s="43" t="s">
        <v>852</v>
      </c>
      <c r="G142"/>
      <c r="H142"/>
      <c r="I142"/>
      <c r="J142"/>
      <c r="K142"/>
      <c r="L142"/>
      <c r="M142"/>
    </row>
    <row r="143" spans="1:13" ht="14" customHeight="1">
      <c r="A143" s="42">
        <v>9</v>
      </c>
      <c r="B143" s="43" t="s">
        <v>832</v>
      </c>
      <c r="C143" s="43">
        <v>4</v>
      </c>
      <c r="D143" s="43" t="s">
        <v>369</v>
      </c>
      <c r="E143" s="43" t="s">
        <v>854</v>
      </c>
      <c r="G143"/>
      <c r="H143"/>
      <c r="I143"/>
      <c r="J143"/>
      <c r="K143"/>
      <c r="L143"/>
      <c r="M143"/>
    </row>
    <row r="144" spans="1:13" ht="14" customHeight="1">
      <c r="A144" s="42">
        <v>9</v>
      </c>
      <c r="B144" s="43" t="s">
        <v>832</v>
      </c>
      <c r="C144" s="43">
        <v>5</v>
      </c>
      <c r="D144" s="43" t="s">
        <v>370</v>
      </c>
      <c r="E144" s="43" t="s">
        <v>429</v>
      </c>
      <c r="G144"/>
      <c r="H144"/>
      <c r="I144"/>
      <c r="J144"/>
      <c r="K144"/>
      <c r="L144"/>
      <c r="M144"/>
    </row>
    <row r="145" spans="1:13" ht="14" customHeight="1">
      <c r="A145" s="42">
        <v>9</v>
      </c>
      <c r="B145" s="43" t="s">
        <v>832</v>
      </c>
      <c r="C145" s="43">
        <v>6</v>
      </c>
      <c r="D145" s="43" t="s">
        <v>370</v>
      </c>
      <c r="E145" s="43" t="s">
        <v>982</v>
      </c>
      <c r="G145"/>
      <c r="H145"/>
      <c r="I145"/>
      <c r="J145"/>
      <c r="K145"/>
      <c r="L145"/>
      <c r="M145"/>
    </row>
    <row r="146" spans="1:13" ht="14" customHeight="1">
      <c r="A146" s="42">
        <v>9</v>
      </c>
      <c r="B146" s="43" t="s">
        <v>833</v>
      </c>
      <c r="C146" s="43">
        <v>1</v>
      </c>
      <c r="D146" s="43" t="s">
        <v>369</v>
      </c>
      <c r="E146" s="43" t="s">
        <v>427</v>
      </c>
      <c r="G146"/>
      <c r="H146"/>
      <c r="I146"/>
      <c r="J146"/>
      <c r="K146"/>
      <c r="L146"/>
      <c r="M146"/>
    </row>
    <row r="147" spans="1:13" ht="14" customHeight="1">
      <c r="A147" s="42">
        <v>9</v>
      </c>
      <c r="B147" s="43" t="s">
        <v>833</v>
      </c>
      <c r="C147" s="43">
        <v>2</v>
      </c>
      <c r="D147" s="43" t="s">
        <v>369</v>
      </c>
      <c r="E147" s="43" t="s">
        <v>853</v>
      </c>
      <c r="G147"/>
      <c r="H147"/>
      <c r="I147"/>
      <c r="J147"/>
      <c r="K147"/>
      <c r="L147"/>
      <c r="M147"/>
    </row>
    <row r="148" spans="1:13" ht="14" customHeight="1">
      <c r="A148" s="42">
        <v>9</v>
      </c>
      <c r="B148" s="43" t="s">
        <v>833</v>
      </c>
      <c r="C148" s="43">
        <v>3</v>
      </c>
      <c r="D148" s="43" t="s">
        <v>369</v>
      </c>
      <c r="E148" s="43" t="s">
        <v>855</v>
      </c>
      <c r="G148"/>
      <c r="H148"/>
      <c r="I148"/>
      <c r="J148"/>
      <c r="K148"/>
      <c r="L148"/>
      <c r="M148"/>
    </row>
    <row r="149" spans="1:13" ht="14" customHeight="1">
      <c r="A149" s="42">
        <v>9</v>
      </c>
      <c r="B149" s="43" t="s">
        <v>833</v>
      </c>
      <c r="C149" s="43">
        <v>4</v>
      </c>
      <c r="D149" s="43" t="s">
        <v>370</v>
      </c>
      <c r="E149" s="43" t="s">
        <v>936</v>
      </c>
      <c r="G149"/>
      <c r="H149"/>
      <c r="I149"/>
      <c r="J149"/>
      <c r="K149"/>
      <c r="L149"/>
      <c r="M149"/>
    </row>
    <row r="150" spans="1:13" ht="14" customHeight="1">
      <c r="A150" s="42">
        <v>9</v>
      </c>
      <c r="B150" s="43" t="s">
        <v>833</v>
      </c>
      <c r="C150" s="43">
        <v>5</v>
      </c>
      <c r="D150" s="43" t="s">
        <v>370</v>
      </c>
      <c r="E150" s="43" t="s">
        <v>938</v>
      </c>
      <c r="G150"/>
      <c r="H150"/>
      <c r="I150"/>
      <c r="J150"/>
      <c r="K150"/>
      <c r="L150"/>
      <c r="M150"/>
    </row>
    <row r="151" spans="1:13" ht="14" customHeight="1">
      <c r="A151" s="42">
        <v>9</v>
      </c>
      <c r="B151" s="43" t="s">
        <v>834</v>
      </c>
      <c r="C151" s="43">
        <v>1</v>
      </c>
      <c r="D151" s="43" t="s">
        <v>369</v>
      </c>
      <c r="E151" s="43" t="s">
        <v>43</v>
      </c>
      <c r="G151"/>
      <c r="H151"/>
      <c r="I151"/>
      <c r="J151"/>
      <c r="K151"/>
      <c r="L151"/>
      <c r="M151"/>
    </row>
    <row r="152" spans="1:13" ht="14" customHeight="1">
      <c r="A152" s="42">
        <v>9</v>
      </c>
      <c r="B152" s="43" t="s">
        <v>834</v>
      </c>
      <c r="C152" s="43">
        <v>2</v>
      </c>
      <c r="D152" s="43" t="s">
        <v>370</v>
      </c>
      <c r="E152" s="43" t="s">
        <v>981</v>
      </c>
      <c r="G152"/>
      <c r="H152"/>
      <c r="I152"/>
      <c r="J152"/>
      <c r="K152"/>
      <c r="L152"/>
      <c r="M152"/>
    </row>
    <row r="153" spans="1:13" ht="14" customHeight="1">
      <c r="A153" s="42">
        <v>9</v>
      </c>
      <c r="B153" s="43" t="s">
        <v>834</v>
      </c>
      <c r="C153" s="43">
        <v>3</v>
      </c>
      <c r="D153" s="43" t="s">
        <v>370</v>
      </c>
      <c r="E153" s="43" t="s">
        <v>740</v>
      </c>
      <c r="G153"/>
      <c r="H153"/>
      <c r="I153"/>
      <c r="J153"/>
      <c r="K153"/>
      <c r="L153"/>
      <c r="M153"/>
    </row>
    <row r="154" spans="1:13" ht="14" customHeight="1">
      <c r="A154" s="42">
        <v>9</v>
      </c>
      <c r="B154" s="43" t="s">
        <v>834</v>
      </c>
      <c r="C154" s="43">
        <v>4</v>
      </c>
      <c r="D154" s="43" t="s">
        <v>370</v>
      </c>
      <c r="E154" s="43" t="s">
        <v>937</v>
      </c>
      <c r="G154"/>
      <c r="H154"/>
      <c r="I154"/>
      <c r="J154"/>
      <c r="K154"/>
      <c r="L154"/>
      <c r="M154"/>
    </row>
    <row r="155" spans="1:13" ht="14" customHeight="1">
      <c r="A155" s="42">
        <v>9</v>
      </c>
      <c r="B155" s="43" t="s">
        <v>834</v>
      </c>
      <c r="C155" s="43">
        <v>5</v>
      </c>
      <c r="D155" s="43" t="s">
        <v>370</v>
      </c>
      <c r="E155" s="43" t="s">
        <v>939</v>
      </c>
      <c r="G155"/>
      <c r="H155"/>
      <c r="I155"/>
      <c r="J155"/>
      <c r="K155"/>
      <c r="L155"/>
      <c r="M155"/>
    </row>
    <row r="156" spans="1:13" ht="14" customHeight="1">
      <c r="A156" s="42">
        <v>9</v>
      </c>
      <c r="B156" s="43" t="s">
        <v>834</v>
      </c>
      <c r="C156" s="43">
        <v>6</v>
      </c>
      <c r="D156" s="43" t="s">
        <v>370</v>
      </c>
      <c r="E156" s="43" t="s">
        <v>940</v>
      </c>
      <c r="G156"/>
      <c r="H156"/>
      <c r="I156"/>
      <c r="J156"/>
      <c r="K156"/>
      <c r="L156"/>
      <c r="M156"/>
    </row>
    <row r="157" spans="1:13" ht="14" customHeight="1">
      <c r="A157" s="42">
        <v>10</v>
      </c>
      <c r="B157" s="43" t="s">
        <v>832</v>
      </c>
      <c r="C157" s="43">
        <v>1</v>
      </c>
      <c r="D157" s="43" t="s">
        <v>369</v>
      </c>
      <c r="E157" s="43" t="s">
        <v>45</v>
      </c>
      <c r="G157"/>
      <c r="H157"/>
      <c r="I157"/>
      <c r="J157"/>
      <c r="K157"/>
      <c r="L157"/>
      <c r="M157"/>
    </row>
    <row r="158" spans="1:13" ht="14" customHeight="1">
      <c r="A158" s="42">
        <v>10</v>
      </c>
      <c r="B158" s="43" t="s">
        <v>832</v>
      </c>
      <c r="C158" s="43">
        <v>2</v>
      </c>
      <c r="D158" s="43" t="s">
        <v>370</v>
      </c>
      <c r="E158" s="43" t="s">
        <v>990</v>
      </c>
      <c r="G158"/>
      <c r="H158"/>
      <c r="I158"/>
      <c r="J158"/>
      <c r="K158"/>
      <c r="L158"/>
      <c r="M158"/>
    </row>
    <row r="159" spans="1:13" ht="14" customHeight="1">
      <c r="A159" s="42">
        <v>10</v>
      </c>
      <c r="B159" s="43" t="s">
        <v>832</v>
      </c>
      <c r="C159" s="43">
        <v>3</v>
      </c>
      <c r="D159" s="43" t="s">
        <v>370</v>
      </c>
      <c r="E159" s="43" t="s">
        <v>989</v>
      </c>
      <c r="G159"/>
      <c r="H159"/>
      <c r="I159"/>
      <c r="J159"/>
      <c r="K159"/>
      <c r="L159"/>
      <c r="M159"/>
    </row>
    <row r="160" spans="1:13" ht="14" customHeight="1">
      <c r="A160" s="42">
        <v>10</v>
      </c>
      <c r="B160" s="43" t="s">
        <v>832</v>
      </c>
      <c r="C160" s="43">
        <v>4</v>
      </c>
      <c r="D160" s="43" t="s">
        <v>370</v>
      </c>
      <c r="E160" s="43" t="s">
        <v>200</v>
      </c>
      <c r="G160"/>
      <c r="H160"/>
      <c r="I160"/>
      <c r="J160"/>
      <c r="K160"/>
      <c r="L160"/>
      <c r="M160"/>
    </row>
    <row r="161" spans="1:13" ht="14" customHeight="1">
      <c r="A161" s="42">
        <v>10</v>
      </c>
      <c r="B161" s="43" t="s">
        <v>832</v>
      </c>
      <c r="C161" s="43">
        <v>5</v>
      </c>
      <c r="D161" s="43" t="s">
        <v>370</v>
      </c>
      <c r="E161" s="43" t="s">
        <v>987</v>
      </c>
      <c r="G161"/>
      <c r="H161"/>
      <c r="I161"/>
      <c r="J161"/>
      <c r="K161"/>
      <c r="L161"/>
      <c r="M161"/>
    </row>
    <row r="162" spans="1:13" ht="14" customHeight="1">
      <c r="A162" s="42">
        <v>10</v>
      </c>
      <c r="B162" s="43" t="s">
        <v>833</v>
      </c>
      <c r="C162" s="43">
        <v>1</v>
      </c>
      <c r="D162" s="43" t="s">
        <v>369</v>
      </c>
      <c r="E162" s="43" t="s">
        <v>60</v>
      </c>
      <c r="G162"/>
      <c r="H162"/>
      <c r="I162"/>
      <c r="J162"/>
      <c r="K162"/>
      <c r="L162"/>
      <c r="M162"/>
    </row>
    <row r="163" spans="1:13" ht="14" customHeight="1">
      <c r="A163" s="42">
        <v>10</v>
      </c>
      <c r="B163" s="43" t="s">
        <v>833</v>
      </c>
      <c r="C163" s="43">
        <v>2</v>
      </c>
      <c r="D163" s="43" t="s">
        <v>369</v>
      </c>
      <c r="E163" s="43" t="s">
        <v>481</v>
      </c>
      <c r="G163"/>
      <c r="H163"/>
      <c r="I163"/>
      <c r="J163"/>
      <c r="K163"/>
      <c r="L163"/>
      <c r="M163"/>
    </row>
    <row r="164" spans="1:13" ht="14" customHeight="1">
      <c r="A164" s="42">
        <v>10</v>
      </c>
      <c r="B164" s="43" t="s">
        <v>833</v>
      </c>
      <c r="C164" s="43">
        <v>3</v>
      </c>
      <c r="D164" s="43" t="s">
        <v>370</v>
      </c>
      <c r="E164" s="43" t="s">
        <v>927</v>
      </c>
      <c r="G164"/>
      <c r="H164"/>
      <c r="I164"/>
      <c r="J164"/>
      <c r="K164"/>
      <c r="L164"/>
      <c r="M164"/>
    </row>
    <row r="165" spans="1:13" ht="14" customHeight="1">
      <c r="A165" s="42">
        <v>10</v>
      </c>
      <c r="B165" s="43" t="s">
        <v>833</v>
      </c>
      <c r="C165" s="43">
        <v>4</v>
      </c>
      <c r="D165" s="43" t="s">
        <v>370</v>
      </c>
      <c r="E165" s="43" t="s">
        <v>208</v>
      </c>
      <c r="G165"/>
      <c r="H165"/>
      <c r="I165"/>
      <c r="J165"/>
      <c r="K165"/>
      <c r="L165"/>
      <c r="M165"/>
    </row>
    <row r="166" spans="1:13" ht="14" customHeight="1">
      <c r="A166" s="42">
        <v>10</v>
      </c>
      <c r="B166" s="43" t="s">
        <v>833</v>
      </c>
      <c r="C166" s="43">
        <v>5</v>
      </c>
      <c r="D166" s="43" t="s">
        <v>370</v>
      </c>
      <c r="E166" s="43" t="s">
        <v>190</v>
      </c>
      <c r="G166"/>
      <c r="H166"/>
      <c r="I166"/>
      <c r="J166"/>
      <c r="K166"/>
      <c r="L166"/>
      <c r="M166"/>
    </row>
    <row r="167" spans="1:13" ht="14" customHeight="1">
      <c r="A167" s="42">
        <v>10</v>
      </c>
      <c r="B167" s="43" t="s">
        <v>833</v>
      </c>
      <c r="C167" s="43">
        <v>6</v>
      </c>
      <c r="D167" s="43" t="s">
        <v>370</v>
      </c>
      <c r="E167" s="43" t="s">
        <v>676</v>
      </c>
      <c r="G167"/>
      <c r="H167"/>
      <c r="I167"/>
      <c r="J167"/>
      <c r="K167"/>
      <c r="L167"/>
      <c r="M167"/>
    </row>
    <row r="168" spans="1:13" ht="14" customHeight="1">
      <c r="A168" s="42">
        <v>10</v>
      </c>
      <c r="B168" s="43" t="s">
        <v>834</v>
      </c>
      <c r="C168" s="43">
        <v>1</v>
      </c>
      <c r="D168" s="43" t="s">
        <v>369</v>
      </c>
      <c r="E168" s="43" t="s">
        <v>986</v>
      </c>
      <c r="G168"/>
      <c r="H168"/>
      <c r="I168"/>
      <c r="J168"/>
      <c r="K168"/>
      <c r="L168"/>
      <c r="M168"/>
    </row>
    <row r="169" spans="1:13" ht="14" customHeight="1">
      <c r="A169" s="42">
        <v>10</v>
      </c>
      <c r="B169" s="43" t="s">
        <v>834</v>
      </c>
      <c r="C169" s="43">
        <v>2</v>
      </c>
      <c r="D169" s="43" t="s">
        <v>369</v>
      </c>
      <c r="E169" s="43" t="s">
        <v>985</v>
      </c>
      <c r="G169"/>
      <c r="H169"/>
      <c r="I169"/>
      <c r="J169"/>
      <c r="K169"/>
      <c r="L169"/>
      <c r="M169"/>
    </row>
    <row r="170" spans="1:13" ht="14" customHeight="1">
      <c r="A170" s="42">
        <v>10</v>
      </c>
      <c r="B170" s="43" t="s">
        <v>834</v>
      </c>
      <c r="C170" s="43">
        <v>3</v>
      </c>
      <c r="D170" s="43" t="s">
        <v>369</v>
      </c>
      <c r="E170" s="43" t="s">
        <v>984</v>
      </c>
      <c r="G170"/>
      <c r="H170"/>
      <c r="I170"/>
      <c r="J170"/>
      <c r="K170"/>
      <c r="L170"/>
      <c r="M170"/>
    </row>
    <row r="171" spans="1:13" ht="14" customHeight="1">
      <c r="A171" s="42">
        <v>10</v>
      </c>
      <c r="B171" s="43" t="s">
        <v>834</v>
      </c>
      <c r="C171" s="43">
        <v>4</v>
      </c>
      <c r="D171" s="43" t="s">
        <v>369</v>
      </c>
      <c r="E171" s="43" t="s">
        <v>983</v>
      </c>
      <c r="G171"/>
      <c r="H171"/>
      <c r="I171"/>
      <c r="J171"/>
      <c r="K171"/>
      <c r="L171"/>
      <c r="M171"/>
    </row>
    <row r="172" spans="1:13" ht="14" customHeight="1">
      <c r="A172" s="42">
        <v>10</v>
      </c>
      <c r="B172" s="43" t="s">
        <v>834</v>
      </c>
      <c r="C172" s="43">
        <v>5</v>
      </c>
      <c r="D172" s="43" t="s">
        <v>369</v>
      </c>
      <c r="E172" s="43" t="s">
        <v>69</v>
      </c>
      <c r="G172"/>
      <c r="H172"/>
      <c r="I172"/>
      <c r="J172"/>
      <c r="K172"/>
      <c r="L172"/>
      <c r="M172"/>
    </row>
    <row r="173" spans="1:13" ht="14" customHeight="1">
      <c r="A173" s="42">
        <v>10</v>
      </c>
      <c r="B173" s="43" t="s">
        <v>834</v>
      </c>
      <c r="C173" s="43">
        <v>6</v>
      </c>
      <c r="D173" s="43" t="s">
        <v>370</v>
      </c>
      <c r="E173" s="43" t="s">
        <v>988</v>
      </c>
      <c r="G173"/>
      <c r="H173"/>
      <c r="I173"/>
      <c r="J173"/>
      <c r="K173"/>
      <c r="L173"/>
      <c r="M173"/>
    </row>
    <row r="174" spans="1:13" ht="14" customHeight="1">
      <c r="A174" s="42">
        <v>11</v>
      </c>
      <c r="B174" s="43" t="s">
        <v>832</v>
      </c>
      <c r="C174" s="43">
        <v>1</v>
      </c>
      <c r="D174" s="43" t="s">
        <v>369</v>
      </c>
      <c r="E174" s="43" t="s">
        <v>441</v>
      </c>
      <c r="G174"/>
      <c r="H174"/>
      <c r="I174"/>
      <c r="J174"/>
      <c r="K174"/>
      <c r="L174"/>
      <c r="M174"/>
    </row>
    <row r="175" spans="1:13" ht="14" customHeight="1">
      <c r="A175" s="42">
        <v>11</v>
      </c>
      <c r="B175" s="43" t="s">
        <v>832</v>
      </c>
      <c r="C175" s="43">
        <v>2</v>
      </c>
      <c r="D175" s="43" t="s">
        <v>369</v>
      </c>
      <c r="E175" s="43" t="s">
        <v>443</v>
      </c>
      <c r="G175"/>
      <c r="H175"/>
      <c r="I175"/>
      <c r="J175"/>
      <c r="K175"/>
      <c r="L175"/>
      <c r="M175"/>
    </row>
    <row r="176" spans="1:13" ht="14" customHeight="1">
      <c r="A176" s="42">
        <v>11</v>
      </c>
      <c r="B176" s="43" t="s">
        <v>832</v>
      </c>
      <c r="C176" s="43">
        <v>3</v>
      </c>
      <c r="D176" s="43" t="s">
        <v>369</v>
      </c>
      <c r="E176" s="43" t="s">
        <v>860</v>
      </c>
      <c r="G176"/>
      <c r="H176"/>
      <c r="I176"/>
      <c r="J176"/>
      <c r="K176"/>
      <c r="L176"/>
      <c r="M176"/>
    </row>
    <row r="177" spans="1:13" ht="14" customHeight="1">
      <c r="A177" s="42">
        <v>11</v>
      </c>
      <c r="B177" s="43" t="s">
        <v>832</v>
      </c>
      <c r="C177" s="43">
        <v>4</v>
      </c>
      <c r="D177" s="43" t="s">
        <v>369</v>
      </c>
      <c r="E177" s="43" t="s">
        <v>119</v>
      </c>
      <c r="G177"/>
      <c r="H177"/>
      <c r="I177"/>
      <c r="J177"/>
      <c r="K177"/>
      <c r="L177"/>
      <c r="M177"/>
    </row>
    <row r="178" spans="1:13" ht="14" customHeight="1">
      <c r="A178" s="42">
        <v>11</v>
      </c>
      <c r="B178" s="43" t="s">
        <v>832</v>
      </c>
      <c r="C178" s="43">
        <v>5</v>
      </c>
      <c r="D178" s="43" t="s">
        <v>370</v>
      </c>
      <c r="E178" s="43" t="s">
        <v>446</v>
      </c>
      <c r="G178"/>
      <c r="H178"/>
      <c r="I178"/>
      <c r="J178"/>
      <c r="K178"/>
      <c r="L178"/>
      <c r="M178"/>
    </row>
    <row r="179" spans="1:13" ht="14" customHeight="1">
      <c r="A179" s="42">
        <v>11</v>
      </c>
      <c r="B179" s="43" t="s">
        <v>832</v>
      </c>
      <c r="C179" s="43">
        <v>6</v>
      </c>
      <c r="D179" s="43" t="s">
        <v>370</v>
      </c>
      <c r="E179" s="43" t="s">
        <v>230</v>
      </c>
      <c r="G179"/>
      <c r="H179"/>
      <c r="I179"/>
      <c r="J179"/>
      <c r="K179"/>
      <c r="L179"/>
      <c r="M179"/>
    </row>
    <row r="180" spans="1:13" ht="14" customHeight="1">
      <c r="A180" s="42">
        <v>11</v>
      </c>
      <c r="B180" s="43" t="s">
        <v>833</v>
      </c>
      <c r="C180" s="43">
        <v>1</v>
      </c>
      <c r="D180" s="43" t="s">
        <v>369</v>
      </c>
      <c r="E180" s="43" t="s">
        <v>442</v>
      </c>
      <c r="G180"/>
      <c r="H180"/>
      <c r="I180"/>
      <c r="J180"/>
      <c r="K180"/>
      <c r="L180"/>
      <c r="M180"/>
    </row>
    <row r="181" spans="1:13" ht="14" customHeight="1">
      <c r="A181" s="42">
        <v>11</v>
      </c>
      <c r="B181" s="43" t="s">
        <v>833</v>
      </c>
      <c r="C181" s="43">
        <v>2</v>
      </c>
      <c r="D181" s="43" t="s">
        <v>369</v>
      </c>
      <c r="E181" s="43" t="s">
        <v>444</v>
      </c>
      <c r="G181"/>
      <c r="H181"/>
      <c r="I181"/>
      <c r="J181"/>
      <c r="K181"/>
      <c r="L181"/>
      <c r="M181"/>
    </row>
    <row r="182" spans="1:13" ht="14" customHeight="1">
      <c r="A182" s="42">
        <v>11</v>
      </c>
      <c r="B182" s="43" t="s">
        <v>833</v>
      </c>
      <c r="C182" s="43">
        <v>3</v>
      </c>
      <c r="D182" s="43" t="s">
        <v>369</v>
      </c>
      <c r="E182" s="43" t="s">
        <v>861</v>
      </c>
      <c r="G182"/>
      <c r="H182"/>
      <c r="I182"/>
      <c r="J182"/>
      <c r="K182"/>
      <c r="L182"/>
      <c r="M182"/>
    </row>
    <row r="183" spans="1:13" ht="14" customHeight="1">
      <c r="A183" s="42">
        <v>11</v>
      </c>
      <c r="B183" s="43" t="s">
        <v>833</v>
      </c>
      <c r="C183" s="43">
        <v>4</v>
      </c>
      <c r="D183" s="43" t="s">
        <v>370</v>
      </c>
      <c r="E183" s="43" t="s">
        <v>445</v>
      </c>
      <c r="G183"/>
      <c r="H183"/>
      <c r="I183"/>
      <c r="J183"/>
      <c r="K183"/>
      <c r="L183"/>
      <c r="M183"/>
    </row>
    <row r="184" spans="1:13" ht="14" customHeight="1">
      <c r="A184" s="42">
        <v>11</v>
      </c>
      <c r="B184" s="43" t="s">
        <v>833</v>
      </c>
      <c r="C184" s="43">
        <v>5</v>
      </c>
      <c r="D184" s="43" t="s">
        <v>370</v>
      </c>
      <c r="E184" s="43" t="s">
        <v>447</v>
      </c>
      <c r="G184"/>
      <c r="H184"/>
      <c r="I184"/>
      <c r="J184"/>
      <c r="K184"/>
      <c r="L184"/>
      <c r="M184"/>
    </row>
    <row r="185" spans="1:13" ht="14" customHeight="1">
      <c r="A185" s="42">
        <v>11</v>
      </c>
      <c r="B185" s="43" t="s">
        <v>833</v>
      </c>
      <c r="C185" s="43">
        <v>6</v>
      </c>
      <c r="D185" s="43" t="s">
        <v>370</v>
      </c>
      <c r="E185" s="43" t="s">
        <v>941</v>
      </c>
      <c r="G185"/>
      <c r="H185"/>
      <c r="I185"/>
      <c r="J185"/>
      <c r="K185"/>
      <c r="L185"/>
      <c r="M185"/>
    </row>
    <row r="186" spans="1:13" ht="14" customHeight="1">
      <c r="A186" s="42">
        <v>11</v>
      </c>
      <c r="B186" s="43" t="s">
        <v>834</v>
      </c>
      <c r="C186" s="43">
        <v>1</v>
      </c>
      <c r="D186" s="43" t="s">
        <v>369</v>
      </c>
      <c r="E186" s="43" t="s">
        <v>29</v>
      </c>
      <c r="G186"/>
      <c r="H186"/>
      <c r="I186"/>
      <c r="J186"/>
      <c r="K186"/>
      <c r="L186"/>
      <c r="M186"/>
    </row>
    <row r="187" spans="1:13" ht="14" customHeight="1">
      <c r="A187" s="42">
        <v>11</v>
      </c>
      <c r="B187" s="43" t="s">
        <v>834</v>
      </c>
      <c r="C187" s="43">
        <v>2</v>
      </c>
      <c r="D187" s="43" t="s">
        <v>370</v>
      </c>
      <c r="E187" s="43" t="s">
        <v>991</v>
      </c>
      <c r="G187"/>
      <c r="H187"/>
      <c r="I187"/>
      <c r="J187"/>
      <c r="K187"/>
      <c r="L187"/>
      <c r="M187"/>
    </row>
    <row r="188" spans="1:13" ht="14" customHeight="1">
      <c r="A188" s="42">
        <v>11</v>
      </c>
      <c r="B188" s="43" t="s">
        <v>834</v>
      </c>
      <c r="C188" s="43">
        <v>3</v>
      </c>
      <c r="D188" s="43" t="s">
        <v>370</v>
      </c>
      <c r="E188" s="43" t="s">
        <v>448</v>
      </c>
      <c r="G188"/>
      <c r="H188"/>
      <c r="I188"/>
      <c r="J188"/>
      <c r="K188"/>
      <c r="L188"/>
      <c r="M188"/>
    </row>
    <row r="189" spans="1:13" ht="14" customHeight="1">
      <c r="A189" s="42">
        <v>11</v>
      </c>
      <c r="B189" s="43" t="s">
        <v>834</v>
      </c>
      <c r="C189" s="43">
        <v>4</v>
      </c>
      <c r="D189" s="43" t="s">
        <v>370</v>
      </c>
      <c r="E189" s="43" t="s">
        <v>992</v>
      </c>
      <c r="G189"/>
      <c r="H189"/>
      <c r="I189"/>
      <c r="J189"/>
      <c r="K189"/>
      <c r="L189"/>
      <c r="M189"/>
    </row>
    <row r="190" spans="1:13" ht="14" customHeight="1">
      <c r="A190" s="42">
        <v>11</v>
      </c>
      <c r="B190" s="43" t="s">
        <v>834</v>
      </c>
      <c r="C190" s="43">
        <v>5</v>
      </c>
      <c r="D190" s="43" t="s">
        <v>370</v>
      </c>
      <c r="E190" s="43" t="s">
        <v>240</v>
      </c>
      <c r="G190"/>
      <c r="H190"/>
      <c r="I190"/>
      <c r="J190"/>
      <c r="K190"/>
      <c r="L190"/>
      <c r="M190"/>
    </row>
    <row r="191" spans="1:13" ht="14" customHeight="1">
      <c r="A191" s="42">
        <v>12</v>
      </c>
      <c r="B191" s="43" t="s">
        <v>832</v>
      </c>
      <c r="C191" s="43">
        <v>1</v>
      </c>
      <c r="D191" s="43" t="s">
        <v>369</v>
      </c>
      <c r="E191" s="43" t="s">
        <v>66</v>
      </c>
      <c r="G191"/>
      <c r="H191"/>
      <c r="I191"/>
      <c r="J191"/>
      <c r="K191"/>
      <c r="L191"/>
      <c r="M191"/>
    </row>
    <row r="192" spans="1:13" ht="14" customHeight="1">
      <c r="A192" s="42">
        <v>12</v>
      </c>
      <c r="B192" s="43" t="s">
        <v>832</v>
      </c>
      <c r="C192" s="43">
        <v>2</v>
      </c>
      <c r="D192" s="43" t="s">
        <v>370</v>
      </c>
      <c r="E192" s="43" t="s">
        <v>231</v>
      </c>
      <c r="G192"/>
      <c r="H192"/>
      <c r="I192"/>
      <c r="J192"/>
      <c r="K192"/>
      <c r="L192"/>
      <c r="M192"/>
    </row>
    <row r="193" spans="1:13" ht="14" customHeight="1">
      <c r="A193" s="42">
        <v>12</v>
      </c>
      <c r="B193" s="43" t="s">
        <v>832</v>
      </c>
      <c r="C193" s="43">
        <v>3</v>
      </c>
      <c r="D193" s="43" t="s">
        <v>370</v>
      </c>
      <c r="E193" s="43" t="s">
        <v>184</v>
      </c>
      <c r="G193"/>
      <c r="H193"/>
      <c r="I193"/>
      <c r="J193"/>
      <c r="K193"/>
      <c r="L193"/>
      <c r="M193"/>
    </row>
    <row r="194" spans="1:13" ht="14" customHeight="1">
      <c r="A194" s="42">
        <v>12</v>
      </c>
      <c r="B194" s="43" t="s">
        <v>832</v>
      </c>
      <c r="C194" s="43">
        <v>4</v>
      </c>
      <c r="D194" s="43" t="s">
        <v>370</v>
      </c>
      <c r="E194" s="43" t="s">
        <v>180</v>
      </c>
      <c r="G194"/>
      <c r="H194"/>
      <c r="I194"/>
      <c r="J194"/>
      <c r="K194"/>
      <c r="L194"/>
      <c r="M194"/>
    </row>
    <row r="195" spans="1:13" ht="14" customHeight="1">
      <c r="A195" s="42">
        <v>12</v>
      </c>
      <c r="B195" s="43" t="s">
        <v>832</v>
      </c>
      <c r="C195" s="43">
        <v>5</v>
      </c>
      <c r="D195" s="43" t="s">
        <v>370</v>
      </c>
      <c r="E195" s="43" t="s">
        <v>993</v>
      </c>
      <c r="G195"/>
      <c r="H195"/>
      <c r="I195"/>
      <c r="J195"/>
      <c r="K195"/>
      <c r="L195"/>
      <c r="M195"/>
    </row>
    <row r="196" spans="1:13" ht="14" customHeight="1">
      <c r="A196" s="42">
        <v>12</v>
      </c>
      <c r="B196" s="43" t="s">
        <v>832</v>
      </c>
      <c r="C196" s="43">
        <v>6</v>
      </c>
      <c r="D196" s="43" t="s">
        <v>370</v>
      </c>
      <c r="E196" s="43" t="s">
        <v>664</v>
      </c>
      <c r="G196"/>
      <c r="H196"/>
      <c r="I196"/>
      <c r="J196"/>
      <c r="K196"/>
      <c r="L196"/>
      <c r="M196"/>
    </row>
    <row r="197" spans="1:13" ht="14" customHeight="1">
      <c r="A197" s="42">
        <v>12</v>
      </c>
      <c r="B197" s="43" t="s">
        <v>833</v>
      </c>
      <c r="C197" s="43">
        <v>1</v>
      </c>
      <c r="D197" s="43" t="s">
        <v>369</v>
      </c>
      <c r="E197" s="43" t="s">
        <v>571</v>
      </c>
      <c r="G197"/>
      <c r="H197"/>
      <c r="I197"/>
      <c r="J197"/>
      <c r="K197"/>
      <c r="L197"/>
      <c r="M197"/>
    </row>
    <row r="198" spans="1:13" ht="14" customHeight="1">
      <c r="A198" s="42">
        <v>12</v>
      </c>
      <c r="B198" s="43" t="s">
        <v>833</v>
      </c>
      <c r="C198" s="43">
        <v>2</v>
      </c>
      <c r="D198" s="43" t="s">
        <v>370</v>
      </c>
      <c r="E198" s="43" t="s">
        <v>930</v>
      </c>
      <c r="G198"/>
      <c r="H198"/>
      <c r="I198"/>
      <c r="J198"/>
      <c r="K198"/>
      <c r="L198"/>
      <c r="M198"/>
    </row>
    <row r="199" spans="1:13" ht="14" customHeight="1">
      <c r="A199" s="42">
        <v>12</v>
      </c>
      <c r="B199" s="43" t="s">
        <v>833</v>
      </c>
      <c r="C199" s="43">
        <v>3</v>
      </c>
      <c r="D199" s="43" t="s">
        <v>370</v>
      </c>
      <c r="E199" s="43" t="s">
        <v>192</v>
      </c>
      <c r="G199"/>
      <c r="H199"/>
      <c r="I199"/>
      <c r="J199"/>
      <c r="K199"/>
      <c r="L199"/>
      <c r="M199"/>
    </row>
    <row r="200" spans="1:13" ht="14" customHeight="1">
      <c r="A200" s="42">
        <v>12</v>
      </c>
      <c r="B200" s="43" t="s">
        <v>833</v>
      </c>
      <c r="C200" s="43">
        <v>4</v>
      </c>
      <c r="D200" s="43" t="s">
        <v>370</v>
      </c>
      <c r="E200" s="43" t="s">
        <v>752</v>
      </c>
      <c r="G200"/>
      <c r="H200"/>
      <c r="I200"/>
      <c r="J200"/>
      <c r="K200"/>
      <c r="L200"/>
      <c r="M200"/>
    </row>
    <row r="201" spans="1:13" ht="14" customHeight="1">
      <c r="A201" s="42">
        <v>12</v>
      </c>
      <c r="B201" s="43" t="s">
        <v>833</v>
      </c>
      <c r="C201" s="43">
        <v>5</v>
      </c>
      <c r="D201" s="43" t="s">
        <v>370</v>
      </c>
      <c r="E201" s="43" t="s">
        <v>751</v>
      </c>
      <c r="G201"/>
      <c r="H201"/>
      <c r="I201"/>
      <c r="J201"/>
      <c r="K201"/>
      <c r="L201"/>
      <c r="M201"/>
    </row>
    <row r="202" spans="1:13" ht="14" customHeight="1">
      <c r="A202" s="42">
        <v>12</v>
      </c>
      <c r="B202" s="43" t="s">
        <v>834</v>
      </c>
      <c r="C202" s="43">
        <v>1</v>
      </c>
      <c r="D202" s="43" t="s">
        <v>369</v>
      </c>
      <c r="E202" s="43" t="s">
        <v>59</v>
      </c>
      <c r="G202"/>
      <c r="H202"/>
      <c r="I202"/>
      <c r="J202"/>
      <c r="K202"/>
      <c r="L202"/>
      <c r="M202"/>
    </row>
    <row r="203" spans="1:13" ht="14" customHeight="1">
      <c r="A203" s="42">
        <v>12</v>
      </c>
      <c r="B203" s="43" t="s">
        <v>834</v>
      </c>
      <c r="C203" s="43">
        <v>2</v>
      </c>
      <c r="D203" s="43" t="s">
        <v>369</v>
      </c>
      <c r="E203" s="43" t="s">
        <v>48</v>
      </c>
      <c r="G203"/>
      <c r="H203"/>
      <c r="I203"/>
      <c r="J203"/>
      <c r="K203"/>
      <c r="L203"/>
      <c r="M203"/>
    </row>
    <row r="204" spans="1:13" ht="14" customHeight="1">
      <c r="A204" s="42">
        <v>12</v>
      </c>
      <c r="B204" s="43" t="s">
        <v>834</v>
      </c>
      <c r="C204" s="43">
        <v>3</v>
      </c>
      <c r="D204" s="43" t="s">
        <v>369</v>
      </c>
      <c r="E204" s="43" t="s">
        <v>38</v>
      </c>
      <c r="G204"/>
      <c r="H204"/>
      <c r="I204"/>
      <c r="J204"/>
      <c r="K204"/>
      <c r="L204"/>
      <c r="M204"/>
    </row>
    <row r="205" spans="1:13" ht="14" customHeight="1">
      <c r="A205" s="42">
        <v>12</v>
      </c>
      <c r="B205" s="43" t="s">
        <v>834</v>
      </c>
      <c r="C205" s="43">
        <v>4</v>
      </c>
      <c r="D205" s="43" t="s">
        <v>369</v>
      </c>
      <c r="E205" s="43" t="s">
        <v>28</v>
      </c>
      <c r="G205"/>
      <c r="H205"/>
      <c r="I205"/>
      <c r="J205"/>
      <c r="K205"/>
      <c r="L205"/>
      <c r="M205"/>
    </row>
    <row r="206" spans="1:13" ht="14" customHeight="1">
      <c r="A206" s="42">
        <v>12</v>
      </c>
      <c r="B206" s="43" t="s">
        <v>834</v>
      </c>
      <c r="C206" s="43">
        <v>5</v>
      </c>
      <c r="D206" s="43" t="s">
        <v>369</v>
      </c>
      <c r="E206" s="43" t="s">
        <v>630</v>
      </c>
      <c r="G206"/>
      <c r="H206"/>
      <c r="I206"/>
      <c r="J206"/>
      <c r="K206"/>
      <c r="L206"/>
      <c r="M206"/>
    </row>
    <row r="207" spans="1:13" ht="14" customHeight="1">
      <c r="A207" s="42">
        <v>12</v>
      </c>
      <c r="B207" s="43" t="s">
        <v>834</v>
      </c>
      <c r="C207" s="43">
        <v>6</v>
      </c>
      <c r="D207" s="43" t="s">
        <v>369</v>
      </c>
      <c r="E207" s="43" t="s">
        <v>610</v>
      </c>
      <c r="G207"/>
      <c r="H207"/>
      <c r="I207"/>
      <c r="J207"/>
      <c r="K207"/>
      <c r="L207"/>
      <c r="M207"/>
    </row>
    <row r="208" spans="1:13" ht="14" customHeight="1">
      <c r="A208" s="42">
        <v>13</v>
      </c>
      <c r="B208" s="43" t="s">
        <v>832</v>
      </c>
      <c r="C208" s="43">
        <v>1</v>
      </c>
      <c r="D208" s="43" t="s">
        <v>369</v>
      </c>
      <c r="E208" s="43" t="s">
        <v>15</v>
      </c>
      <c r="G208"/>
      <c r="H208"/>
      <c r="I208"/>
      <c r="J208"/>
      <c r="K208"/>
      <c r="L208"/>
      <c r="M208"/>
    </row>
    <row r="209" spans="1:26" ht="14" customHeight="1">
      <c r="A209" s="42">
        <v>13</v>
      </c>
      <c r="B209" s="43" t="s">
        <v>832</v>
      </c>
      <c r="C209" s="43">
        <v>2</v>
      </c>
      <c r="D209" s="43" t="s">
        <v>369</v>
      </c>
      <c r="E209" s="43" t="s">
        <v>378</v>
      </c>
      <c r="G209"/>
      <c r="H209"/>
      <c r="I209"/>
      <c r="J209"/>
      <c r="K209"/>
      <c r="L209"/>
      <c r="M209"/>
    </row>
    <row r="210" spans="1:26" ht="14" customHeight="1">
      <c r="A210" s="42">
        <v>13</v>
      </c>
      <c r="B210" s="43" t="s">
        <v>832</v>
      </c>
      <c r="C210" s="43">
        <v>3</v>
      </c>
      <c r="D210" s="43" t="s">
        <v>369</v>
      </c>
      <c r="E210" s="43" t="s">
        <v>464</v>
      </c>
      <c r="G210"/>
      <c r="H210"/>
      <c r="I210"/>
      <c r="J210"/>
      <c r="K210"/>
      <c r="L210"/>
      <c r="M210"/>
    </row>
    <row r="211" spans="1:26" ht="14" customHeight="1">
      <c r="A211" s="42">
        <v>13</v>
      </c>
      <c r="B211" s="43" t="s">
        <v>832</v>
      </c>
      <c r="C211" s="43">
        <v>4</v>
      </c>
      <c r="D211" s="43" t="s">
        <v>370</v>
      </c>
      <c r="E211" s="43" t="s">
        <v>468</v>
      </c>
      <c r="G211"/>
      <c r="H211"/>
      <c r="I211"/>
      <c r="J211"/>
      <c r="K211"/>
      <c r="L211"/>
      <c r="M211"/>
    </row>
    <row r="212" spans="1:26" ht="14" customHeight="1">
      <c r="A212" s="42">
        <v>13</v>
      </c>
      <c r="B212" s="43" t="s">
        <v>832</v>
      </c>
      <c r="C212" s="43">
        <v>5</v>
      </c>
      <c r="D212" s="43" t="s">
        <v>370</v>
      </c>
      <c r="E212" s="43" t="s">
        <v>224</v>
      </c>
      <c r="G212"/>
      <c r="H212"/>
      <c r="I212"/>
      <c r="J212"/>
      <c r="K212"/>
      <c r="L212"/>
      <c r="M212"/>
    </row>
    <row r="213" spans="1:26" ht="14" customHeight="1">
      <c r="A213" s="42">
        <v>13</v>
      </c>
      <c r="B213" s="43" t="s">
        <v>832</v>
      </c>
      <c r="C213" s="43">
        <v>6</v>
      </c>
      <c r="D213" s="43" t="s">
        <v>370</v>
      </c>
      <c r="E213" s="43" t="s">
        <v>219</v>
      </c>
      <c r="G213"/>
      <c r="H213"/>
      <c r="I213"/>
      <c r="J213"/>
      <c r="K213"/>
      <c r="L213"/>
      <c r="M213"/>
    </row>
    <row r="214" spans="1:26" ht="14" customHeight="1">
      <c r="A214" s="42">
        <v>13</v>
      </c>
      <c r="B214" s="43" t="s">
        <v>833</v>
      </c>
      <c r="C214" s="43">
        <v>1</v>
      </c>
      <c r="D214" s="43" t="s">
        <v>369</v>
      </c>
      <c r="E214" s="43" t="s">
        <v>379</v>
      </c>
      <c r="G214"/>
      <c r="H214"/>
      <c r="I214"/>
      <c r="J214"/>
      <c r="K214"/>
      <c r="L214"/>
      <c r="M214"/>
    </row>
    <row r="215" spans="1:26" ht="14" customHeight="1">
      <c r="A215" s="42">
        <v>13</v>
      </c>
      <c r="B215" s="43" t="s">
        <v>833</v>
      </c>
      <c r="C215" s="43">
        <v>2</v>
      </c>
      <c r="D215" s="43" t="s">
        <v>369</v>
      </c>
      <c r="E215" s="43" t="s">
        <v>465</v>
      </c>
      <c r="G215"/>
      <c r="H215"/>
      <c r="I215"/>
      <c r="J215"/>
      <c r="K215"/>
      <c r="L215"/>
      <c r="M215"/>
    </row>
    <row r="216" spans="1:26" ht="14" customHeight="1">
      <c r="A216" s="42">
        <v>13</v>
      </c>
      <c r="B216" s="43" t="s">
        <v>833</v>
      </c>
      <c r="C216" s="43">
        <v>3</v>
      </c>
      <c r="D216" s="43" t="s">
        <v>369</v>
      </c>
      <c r="E216" s="43" t="s">
        <v>121</v>
      </c>
      <c r="G216"/>
      <c r="H216"/>
      <c r="I216"/>
      <c r="J216"/>
      <c r="K216"/>
      <c r="L216"/>
      <c r="M216"/>
    </row>
    <row r="217" spans="1:26" ht="14" customHeight="1">
      <c r="A217" s="42">
        <v>13</v>
      </c>
      <c r="B217" s="43" t="s">
        <v>833</v>
      </c>
      <c r="C217" s="43">
        <v>4</v>
      </c>
      <c r="D217" s="43" t="s">
        <v>369</v>
      </c>
      <c r="E217" s="43" t="s">
        <v>110</v>
      </c>
      <c r="G217"/>
      <c r="H217"/>
      <c r="I217"/>
      <c r="J217"/>
      <c r="K217"/>
      <c r="L217"/>
      <c r="M217"/>
    </row>
    <row r="218" spans="1:26" ht="14" customHeight="1">
      <c r="A218" s="42">
        <v>13</v>
      </c>
      <c r="B218" s="43" t="s">
        <v>833</v>
      </c>
      <c r="C218" s="43">
        <v>5</v>
      </c>
      <c r="D218" s="43" t="s">
        <v>369</v>
      </c>
      <c r="E218" s="43" t="s">
        <v>103</v>
      </c>
      <c r="G218"/>
      <c r="H218"/>
      <c r="I218"/>
      <c r="J218"/>
      <c r="K218"/>
      <c r="L218"/>
      <c r="M218"/>
    </row>
    <row r="219" spans="1:26" ht="14" customHeight="1">
      <c r="A219" s="42">
        <v>13</v>
      </c>
      <c r="B219" s="43" t="s">
        <v>833</v>
      </c>
      <c r="C219" s="43">
        <v>6</v>
      </c>
      <c r="D219" s="43" t="s">
        <v>370</v>
      </c>
      <c r="E219" s="43" t="s">
        <v>257</v>
      </c>
      <c r="G219"/>
      <c r="H219"/>
      <c r="I219"/>
      <c r="J219"/>
      <c r="K219"/>
      <c r="L219"/>
      <c r="M219"/>
    </row>
    <row r="220" spans="1:26" ht="14" customHeight="1">
      <c r="A220" s="42">
        <v>13</v>
      </c>
      <c r="B220" s="43" t="s">
        <v>834</v>
      </c>
      <c r="C220" s="43">
        <v>1</v>
      </c>
      <c r="D220" s="43" t="s">
        <v>370</v>
      </c>
      <c r="E220" s="43" t="s">
        <v>233</v>
      </c>
      <c r="G220"/>
      <c r="H220"/>
      <c r="I220"/>
      <c r="J220"/>
      <c r="K220"/>
      <c r="L220"/>
      <c r="M220"/>
    </row>
    <row r="221" spans="1:26" ht="14" customHeight="1">
      <c r="A221" s="42">
        <v>13</v>
      </c>
      <c r="B221" s="43" t="s">
        <v>834</v>
      </c>
      <c r="C221" s="43">
        <v>2</v>
      </c>
      <c r="D221" s="43" t="s">
        <v>370</v>
      </c>
      <c r="E221" s="43" t="s">
        <v>375</v>
      </c>
      <c r="G221"/>
      <c r="H221"/>
      <c r="I221"/>
      <c r="J221"/>
      <c r="K221"/>
      <c r="L221"/>
      <c r="M221"/>
    </row>
    <row r="222" spans="1:26" ht="14" customHeight="1">
      <c r="A222" s="42">
        <v>13</v>
      </c>
      <c r="B222" s="43" t="s">
        <v>834</v>
      </c>
      <c r="C222" s="43">
        <v>3</v>
      </c>
      <c r="D222" s="43" t="s">
        <v>370</v>
      </c>
      <c r="E222" s="43" t="s">
        <v>466</v>
      </c>
      <c r="G222"/>
      <c r="H222"/>
      <c r="I222"/>
      <c r="J222"/>
      <c r="K222"/>
      <c r="L222"/>
      <c r="M222"/>
    </row>
    <row r="223" spans="1:26" ht="14" customHeight="1">
      <c r="A223" s="42">
        <v>13</v>
      </c>
      <c r="B223" s="43" t="s">
        <v>834</v>
      </c>
      <c r="C223" s="43">
        <v>4</v>
      </c>
      <c r="D223" s="43" t="s">
        <v>370</v>
      </c>
      <c r="E223" s="43" t="s">
        <v>467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4" customHeight="1">
      <c r="A224" s="42">
        <v>13</v>
      </c>
      <c r="B224" s="43" t="s">
        <v>834</v>
      </c>
      <c r="C224" s="43">
        <v>5</v>
      </c>
      <c r="D224" s="43" t="s">
        <v>370</v>
      </c>
      <c r="E224" s="43" t="s">
        <v>234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4" customHeight="1">
      <c r="A225" s="42">
        <v>14</v>
      </c>
      <c r="B225" s="43" t="s">
        <v>832</v>
      </c>
      <c r="C225" s="43">
        <v>1</v>
      </c>
      <c r="D225" s="43" t="s">
        <v>369</v>
      </c>
      <c r="E225" s="43" t="s">
        <v>31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4" customHeight="1">
      <c r="A226" s="42">
        <v>14</v>
      </c>
      <c r="B226" s="43" t="s">
        <v>832</v>
      </c>
      <c r="C226" s="43">
        <v>2</v>
      </c>
      <c r="D226" s="43" t="s">
        <v>369</v>
      </c>
      <c r="E226" s="43" t="s">
        <v>595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4" customHeight="1">
      <c r="A227" s="42">
        <v>14</v>
      </c>
      <c r="B227" s="43" t="s">
        <v>832</v>
      </c>
      <c r="C227" s="43">
        <v>3</v>
      </c>
      <c r="D227" s="43" t="s">
        <v>369</v>
      </c>
      <c r="E227" s="43" t="s">
        <v>600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4" customHeight="1">
      <c r="A228" s="42">
        <v>14</v>
      </c>
      <c r="B228" s="43" t="s">
        <v>832</v>
      </c>
      <c r="C228" s="43">
        <v>4</v>
      </c>
      <c r="D228" s="43" t="s">
        <v>370</v>
      </c>
      <c r="E228" s="43" t="s">
        <v>621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4" customHeight="1">
      <c r="A229" s="42">
        <v>14</v>
      </c>
      <c r="B229" s="43" t="s">
        <v>832</v>
      </c>
      <c r="C229" s="43">
        <v>5</v>
      </c>
      <c r="D229" s="43" t="s">
        <v>370</v>
      </c>
      <c r="E229" s="43" t="s">
        <v>175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4" customHeight="1">
      <c r="A230" s="42">
        <v>14</v>
      </c>
      <c r="B230" s="43" t="s">
        <v>832</v>
      </c>
      <c r="C230" s="43">
        <v>6</v>
      </c>
      <c r="D230" s="43" t="s">
        <v>370</v>
      </c>
      <c r="E230" s="43" t="s">
        <v>994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4" customHeight="1">
      <c r="A231" s="42">
        <v>14</v>
      </c>
      <c r="B231" s="43" t="s">
        <v>833</v>
      </c>
      <c r="C231" s="43">
        <v>1</v>
      </c>
      <c r="D231" s="43" t="s">
        <v>370</v>
      </c>
      <c r="E231" s="43" t="s">
        <v>171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4" customHeight="1">
      <c r="A232" s="42">
        <v>14</v>
      </c>
      <c r="B232" s="43" t="s">
        <v>833</v>
      </c>
      <c r="C232" s="43">
        <v>2</v>
      </c>
      <c r="D232" s="43" t="s">
        <v>370</v>
      </c>
      <c r="E232" s="43" t="s">
        <v>403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4" customHeight="1">
      <c r="A233" s="42">
        <v>14</v>
      </c>
      <c r="B233" s="43" t="s">
        <v>833</v>
      </c>
      <c r="C233" s="43">
        <v>3</v>
      </c>
      <c r="D233" s="43" t="s">
        <v>370</v>
      </c>
      <c r="E233" s="43" t="s">
        <v>698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4" customHeight="1">
      <c r="A234" s="42">
        <v>14</v>
      </c>
      <c r="B234" s="43" t="s">
        <v>833</v>
      </c>
      <c r="C234" s="43">
        <v>4</v>
      </c>
      <c r="D234" s="43" t="s">
        <v>370</v>
      </c>
      <c r="E234" s="43" t="s">
        <v>808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4" customHeight="1">
      <c r="A235" s="42">
        <v>14</v>
      </c>
      <c r="B235" s="43" t="s">
        <v>833</v>
      </c>
      <c r="C235" s="43">
        <v>5</v>
      </c>
      <c r="D235" s="43" t="s">
        <v>370</v>
      </c>
      <c r="E235" s="43" t="s">
        <v>995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4" customHeight="1">
      <c r="A236" s="42">
        <v>14</v>
      </c>
      <c r="B236" s="43" t="s">
        <v>834</v>
      </c>
      <c r="C236" s="43">
        <v>1</v>
      </c>
      <c r="D236" s="43" t="s">
        <v>369</v>
      </c>
      <c r="E236" s="43" t="s">
        <v>27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4" customHeight="1">
      <c r="A237" s="42">
        <v>14</v>
      </c>
      <c r="B237" s="43" t="s">
        <v>834</v>
      </c>
      <c r="C237" s="43">
        <v>2</v>
      </c>
      <c r="D237" s="43" t="s">
        <v>369</v>
      </c>
      <c r="E237" s="43" t="s">
        <v>9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" customHeight="1">
      <c r="A238" s="42">
        <v>14</v>
      </c>
      <c r="B238" s="43" t="s">
        <v>834</v>
      </c>
      <c r="C238" s="43">
        <v>3</v>
      </c>
      <c r="D238" s="43" t="s">
        <v>369</v>
      </c>
      <c r="E238" s="43" t="s">
        <v>559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4" customHeight="1">
      <c r="A239" s="42">
        <v>14</v>
      </c>
      <c r="B239" s="43" t="s">
        <v>834</v>
      </c>
      <c r="C239" s="43">
        <v>4</v>
      </c>
      <c r="D239" s="43" t="s">
        <v>369</v>
      </c>
      <c r="E239" s="43" t="s">
        <v>597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4" customHeight="1">
      <c r="A240" s="42">
        <v>14</v>
      </c>
      <c r="B240" s="43" t="s">
        <v>834</v>
      </c>
      <c r="C240" s="43">
        <v>5</v>
      </c>
      <c r="D240" s="43" t="s">
        <v>369</v>
      </c>
      <c r="E240" s="43" t="s">
        <v>615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4" customHeight="1">
      <c r="A241" s="42">
        <v>14</v>
      </c>
      <c r="B241" s="43" t="s">
        <v>834</v>
      </c>
      <c r="C241" s="43">
        <v>6</v>
      </c>
      <c r="D241" s="43" t="s">
        <v>370</v>
      </c>
      <c r="E241" s="43" t="s">
        <v>696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4" customHeight="1">
      <c r="A242" s="42">
        <v>15</v>
      </c>
      <c r="B242" s="43" t="s">
        <v>832</v>
      </c>
      <c r="C242" s="43">
        <v>1</v>
      </c>
      <c r="D242" s="43" t="s">
        <v>369</v>
      </c>
      <c r="E242" s="43" t="s">
        <v>399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4" customHeight="1">
      <c r="A243" s="42">
        <v>15</v>
      </c>
      <c r="B243" s="43" t="s">
        <v>832</v>
      </c>
      <c r="C243" s="43">
        <v>2</v>
      </c>
      <c r="D243" s="43" t="s">
        <v>369</v>
      </c>
      <c r="E243" s="43" t="s">
        <v>123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4" customHeight="1">
      <c r="A244" s="42">
        <v>15</v>
      </c>
      <c r="B244" s="43" t="s">
        <v>832</v>
      </c>
      <c r="C244" s="43">
        <v>3</v>
      </c>
      <c r="D244" s="43" t="s">
        <v>369</v>
      </c>
      <c r="E244" s="43" t="s">
        <v>113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4" customHeight="1">
      <c r="A245" s="42">
        <v>15</v>
      </c>
      <c r="B245" s="43" t="s">
        <v>832</v>
      </c>
      <c r="C245" s="43">
        <v>4</v>
      </c>
      <c r="D245" s="43" t="s">
        <v>369</v>
      </c>
      <c r="E245" s="43" t="s">
        <v>92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4" customHeight="1">
      <c r="A246" s="42">
        <v>15</v>
      </c>
      <c r="B246" s="43" t="s">
        <v>832</v>
      </c>
      <c r="C246" s="43">
        <v>5</v>
      </c>
      <c r="D246" s="43" t="s">
        <v>370</v>
      </c>
      <c r="E246" s="43" t="s">
        <v>155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4" customHeight="1">
      <c r="A247" s="42">
        <v>15</v>
      </c>
      <c r="B247" s="43" t="s">
        <v>832</v>
      </c>
      <c r="C247" s="43">
        <v>6</v>
      </c>
      <c r="D247" s="43" t="s">
        <v>370</v>
      </c>
      <c r="E247" s="43" t="s">
        <v>216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 s="42">
        <v>15</v>
      </c>
      <c r="B248" s="43" t="s">
        <v>833</v>
      </c>
      <c r="C248" s="43">
        <v>1</v>
      </c>
      <c r="D248" s="43" t="s">
        <v>369</v>
      </c>
      <c r="E248" s="43" t="s">
        <v>18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 s="42">
        <v>15</v>
      </c>
      <c r="B249" s="43" t="s">
        <v>833</v>
      </c>
      <c r="C249" s="43">
        <v>2</v>
      </c>
      <c r="D249" s="43" t="s">
        <v>369</v>
      </c>
      <c r="E249" s="43" t="s">
        <v>398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 s="42">
        <v>15</v>
      </c>
      <c r="B250" s="43" t="s">
        <v>833</v>
      </c>
      <c r="C250" s="43">
        <v>3</v>
      </c>
      <c r="D250" s="43" t="s">
        <v>369</v>
      </c>
      <c r="E250" s="43" t="s">
        <v>112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 s="42">
        <v>15</v>
      </c>
      <c r="B251" s="43" t="s">
        <v>833</v>
      </c>
      <c r="C251" s="43">
        <v>4</v>
      </c>
      <c r="D251" s="43" t="s">
        <v>369</v>
      </c>
      <c r="E251" s="43" t="s">
        <v>99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 s="42">
        <v>15</v>
      </c>
      <c r="B252" s="43" t="s">
        <v>833</v>
      </c>
      <c r="C252" s="43">
        <v>5</v>
      </c>
      <c r="D252" s="43" t="s">
        <v>370</v>
      </c>
      <c r="E252" s="43" t="s">
        <v>942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 s="42">
        <v>15</v>
      </c>
      <c r="B253" s="43" t="s">
        <v>833</v>
      </c>
      <c r="C253" s="43">
        <v>6</v>
      </c>
      <c r="D253" s="43" t="s">
        <v>370</v>
      </c>
      <c r="E253" s="43" t="s">
        <v>944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 s="42">
        <v>15</v>
      </c>
      <c r="B254" s="43" t="s">
        <v>834</v>
      </c>
      <c r="C254" s="43">
        <v>1</v>
      </c>
      <c r="D254" s="43" t="s">
        <v>370</v>
      </c>
      <c r="E254" s="43" t="s">
        <v>394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 s="42">
        <v>15</v>
      </c>
      <c r="B255" s="43" t="s">
        <v>834</v>
      </c>
      <c r="C255" s="43">
        <v>2</v>
      </c>
      <c r="D255" s="43" t="s">
        <v>370</v>
      </c>
      <c r="E255" s="43" t="s">
        <v>395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 s="42">
        <v>15</v>
      </c>
      <c r="B256" s="43" t="s">
        <v>834</v>
      </c>
      <c r="C256" s="43">
        <v>3</v>
      </c>
      <c r="D256" s="43" t="s">
        <v>370</v>
      </c>
      <c r="E256" s="43" t="s">
        <v>943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 s="42">
        <v>15</v>
      </c>
      <c r="B257" s="43" t="s">
        <v>834</v>
      </c>
      <c r="C257" s="43">
        <v>4</v>
      </c>
      <c r="D257" s="43" t="s">
        <v>370</v>
      </c>
      <c r="E257" s="43" t="s">
        <v>945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 s="42">
        <v>15</v>
      </c>
      <c r="B258" s="43" t="s">
        <v>834</v>
      </c>
      <c r="C258" s="43">
        <v>5</v>
      </c>
      <c r="D258" s="43" t="s">
        <v>370</v>
      </c>
      <c r="E258" s="43" t="s">
        <v>213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 s="42">
        <v>16</v>
      </c>
      <c r="B259" s="43" t="s">
        <v>832</v>
      </c>
      <c r="C259" s="43">
        <v>1</v>
      </c>
      <c r="D259" s="43" t="s">
        <v>369</v>
      </c>
      <c r="E259" s="43" t="s">
        <v>564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 s="42">
        <v>16</v>
      </c>
      <c r="B260" s="43" t="s">
        <v>832</v>
      </c>
      <c r="C260" s="43">
        <v>2</v>
      </c>
      <c r="D260" s="43" t="s">
        <v>370</v>
      </c>
      <c r="E260" s="43" t="s">
        <v>741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 s="42">
        <v>16</v>
      </c>
      <c r="B261" s="43" t="s">
        <v>832</v>
      </c>
      <c r="C261" s="43">
        <v>3</v>
      </c>
      <c r="D261" s="43" t="s">
        <v>370</v>
      </c>
      <c r="E261" s="43" t="s">
        <v>1003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 s="42">
        <v>16</v>
      </c>
      <c r="B262" s="43" t="s">
        <v>832</v>
      </c>
      <c r="C262" s="43">
        <v>4</v>
      </c>
      <c r="D262" s="43" t="s">
        <v>370</v>
      </c>
      <c r="E262" s="43" t="s">
        <v>1002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 s="42">
        <v>16</v>
      </c>
      <c r="B263" s="43" t="s">
        <v>832</v>
      </c>
      <c r="C263" s="43">
        <v>5</v>
      </c>
      <c r="D263" s="43" t="s">
        <v>370</v>
      </c>
      <c r="E263" s="43" t="s">
        <v>1001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 s="42">
        <v>16</v>
      </c>
      <c r="B264" s="43" t="s">
        <v>832</v>
      </c>
      <c r="C264" s="43">
        <v>6</v>
      </c>
      <c r="D264" s="43" t="s">
        <v>370</v>
      </c>
      <c r="E264" s="43" t="s">
        <v>1000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 s="42">
        <v>16</v>
      </c>
      <c r="B265" s="43" t="s">
        <v>833</v>
      </c>
      <c r="C265" s="43">
        <v>1</v>
      </c>
      <c r="D265" s="43" t="s">
        <v>369</v>
      </c>
      <c r="E265" s="43" t="s">
        <v>589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 s="42">
        <v>16</v>
      </c>
      <c r="B266" s="43" t="s">
        <v>833</v>
      </c>
      <c r="C266" s="43">
        <v>2</v>
      </c>
      <c r="D266" s="43" t="s">
        <v>369</v>
      </c>
      <c r="E266" s="43" t="s">
        <v>727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 s="42">
        <v>16</v>
      </c>
      <c r="B267" s="43" t="s">
        <v>833</v>
      </c>
      <c r="C267" s="43">
        <v>3</v>
      </c>
      <c r="D267" s="43" t="s">
        <v>369</v>
      </c>
      <c r="E267" s="43" t="s">
        <v>996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 s="42">
        <v>16</v>
      </c>
      <c r="B268" s="43" t="s">
        <v>833</v>
      </c>
      <c r="C268" s="43">
        <v>4</v>
      </c>
      <c r="D268" s="43" t="s">
        <v>370</v>
      </c>
      <c r="E268" s="43" t="s">
        <v>150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 s="42">
        <v>16</v>
      </c>
      <c r="B269" s="43" t="s">
        <v>833</v>
      </c>
      <c r="C269" s="43">
        <v>5</v>
      </c>
      <c r="D269" s="43" t="s">
        <v>370</v>
      </c>
      <c r="E269" s="43" t="s">
        <v>410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 s="42">
        <v>16</v>
      </c>
      <c r="B270" s="43" t="s">
        <v>833</v>
      </c>
      <c r="C270" s="43">
        <v>6</v>
      </c>
      <c r="D270" s="43" t="s">
        <v>370</v>
      </c>
      <c r="E270" s="43" t="s">
        <v>999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 s="42">
        <v>16</v>
      </c>
      <c r="B271" s="43" t="s">
        <v>834</v>
      </c>
      <c r="C271" s="43">
        <v>1</v>
      </c>
      <c r="D271" s="43" t="s">
        <v>369</v>
      </c>
      <c r="E271" s="43" t="s">
        <v>14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 s="42">
        <v>16</v>
      </c>
      <c r="B272" s="43" t="s">
        <v>834</v>
      </c>
      <c r="C272" s="43">
        <v>2</v>
      </c>
      <c r="D272" s="43" t="s">
        <v>369</v>
      </c>
      <c r="E272" s="43" t="s">
        <v>726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 s="42">
        <v>16</v>
      </c>
      <c r="B273" s="43" t="s">
        <v>834</v>
      </c>
      <c r="C273" s="43">
        <v>3</v>
      </c>
      <c r="D273" s="43" t="s">
        <v>369</v>
      </c>
      <c r="E273" s="43" t="s">
        <v>594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 s="42">
        <v>16</v>
      </c>
      <c r="B274" s="43" t="s">
        <v>834</v>
      </c>
      <c r="C274" s="43">
        <v>4</v>
      </c>
      <c r="D274" s="43" t="s">
        <v>369</v>
      </c>
      <c r="E274" s="43" t="s">
        <v>997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 s="42">
        <v>16</v>
      </c>
      <c r="B275" s="43" t="s">
        <v>834</v>
      </c>
      <c r="C275" s="43">
        <v>5</v>
      </c>
      <c r="D275" s="43" t="s">
        <v>370</v>
      </c>
      <c r="E275" s="43" t="s">
        <v>998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 s="42">
        <v>17</v>
      </c>
      <c r="B276" s="43" t="s">
        <v>832</v>
      </c>
      <c r="C276" s="43">
        <v>1</v>
      </c>
      <c r="D276" s="43" t="s">
        <v>369</v>
      </c>
      <c r="E276" s="43" t="s">
        <v>11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 s="42">
        <v>17</v>
      </c>
      <c r="B277" s="43" t="s">
        <v>832</v>
      </c>
      <c r="C277" s="43">
        <v>2</v>
      </c>
      <c r="D277" s="43" t="s">
        <v>369</v>
      </c>
      <c r="E277" s="43" t="s">
        <v>863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 s="42">
        <v>17</v>
      </c>
      <c r="B278" s="43" t="s">
        <v>832</v>
      </c>
      <c r="C278" s="43">
        <v>3</v>
      </c>
      <c r="D278" s="43" t="s">
        <v>369</v>
      </c>
      <c r="E278" s="43" t="s">
        <v>116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 s="42">
        <v>17</v>
      </c>
      <c r="B279" s="43" t="s">
        <v>832</v>
      </c>
      <c r="C279" s="43">
        <v>4</v>
      </c>
      <c r="D279" s="43" t="s">
        <v>369</v>
      </c>
      <c r="E279" s="43" t="s">
        <v>56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 s="42">
        <v>17</v>
      </c>
      <c r="B280" s="43" t="s">
        <v>832</v>
      </c>
      <c r="C280" s="43">
        <v>5</v>
      </c>
      <c r="D280" s="43" t="s">
        <v>370</v>
      </c>
      <c r="E280" s="43" t="s">
        <v>917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 s="42">
        <v>17</v>
      </c>
      <c r="B281" s="43" t="s">
        <v>832</v>
      </c>
      <c r="C281" s="43">
        <v>6</v>
      </c>
      <c r="D281" s="43" t="s">
        <v>370</v>
      </c>
      <c r="E281" s="43" t="s">
        <v>919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 s="42">
        <v>17</v>
      </c>
      <c r="B282" s="43" t="s">
        <v>833</v>
      </c>
      <c r="C282" s="43">
        <v>1</v>
      </c>
      <c r="D282" s="43" t="s">
        <v>369</v>
      </c>
      <c r="E282" s="43" t="s">
        <v>864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 s="42">
        <v>17</v>
      </c>
      <c r="B283" s="43" t="s">
        <v>833</v>
      </c>
      <c r="C283" s="43">
        <v>2</v>
      </c>
      <c r="D283" s="43" t="s">
        <v>369</v>
      </c>
      <c r="E283" s="43" t="s">
        <v>67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 s="42">
        <v>17</v>
      </c>
      <c r="B284" s="43" t="s">
        <v>833</v>
      </c>
      <c r="C284" s="43">
        <v>3</v>
      </c>
      <c r="D284" s="43" t="s">
        <v>370</v>
      </c>
      <c r="E284" s="43" t="s">
        <v>918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 s="42">
        <v>17</v>
      </c>
      <c r="B285" s="43" t="s">
        <v>833</v>
      </c>
      <c r="C285" s="43">
        <v>4</v>
      </c>
      <c r="D285" s="43" t="s">
        <v>370</v>
      </c>
      <c r="E285" s="43" t="s">
        <v>921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 s="42">
        <v>17</v>
      </c>
      <c r="B286" s="43" t="s">
        <v>833</v>
      </c>
      <c r="C286" s="43">
        <v>5</v>
      </c>
      <c r="D286" s="43" t="s">
        <v>370</v>
      </c>
      <c r="E286" s="43" t="s">
        <v>210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 s="42">
        <v>17</v>
      </c>
      <c r="B287" s="43" t="s">
        <v>834</v>
      </c>
      <c r="C287" s="43">
        <v>1</v>
      </c>
      <c r="D287" s="43" t="s">
        <v>369</v>
      </c>
      <c r="E287" s="43" t="s">
        <v>865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 s="42">
        <v>17</v>
      </c>
      <c r="B288" s="43" t="s">
        <v>834</v>
      </c>
      <c r="C288" s="43">
        <v>2</v>
      </c>
      <c r="D288" s="43" t="s">
        <v>369</v>
      </c>
      <c r="E288" s="43" t="s">
        <v>89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 s="42">
        <v>17</v>
      </c>
      <c r="B289" s="43" t="s">
        <v>834</v>
      </c>
      <c r="C289" s="43">
        <v>3</v>
      </c>
      <c r="D289" s="43" t="s">
        <v>370</v>
      </c>
      <c r="E289" s="43" t="s">
        <v>135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 s="42">
        <v>17</v>
      </c>
      <c r="B290" s="43" t="s">
        <v>834</v>
      </c>
      <c r="C290" s="43">
        <v>4</v>
      </c>
      <c r="D290" s="43" t="s">
        <v>370</v>
      </c>
      <c r="E290" s="43" t="s">
        <v>916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 s="42">
        <v>17</v>
      </c>
      <c r="B291" s="43" t="s">
        <v>834</v>
      </c>
      <c r="C291" s="43">
        <v>5</v>
      </c>
      <c r="D291" s="43" t="s">
        <v>370</v>
      </c>
      <c r="E291" s="43" t="s">
        <v>920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 s="42">
        <v>17</v>
      </c>
      <c r="B292" s="43" t="s">
        <v>834</v>
      </c>
      <c r="C292" s="43">
        <v>6</v>
      </c>
      <c r="D292" s="43" t="s">
        <v>370</v>
      </c>
      <c r="E292" s="43" t="s">
        <v>201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 s="42">
        <v>18</v>
      </c>
      <c r="B293" s="43" t="s">
        <v>832</v>
      </c>
      <c r="C293" s="43">
        <v>1</v>
      </c>
      <c r="D293" s="43" t="s">
        <v>831</v>
      </c>
      <c r="E293" s="43" t="s">
        <v>373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 ht="15.5">
      <c r="A296"/>
      <c r="B296" s="92" t="s">
        <v>1764</v>
      </c>
      <c r="C296" s="92"/>
      <c r="D296" s="92"/>
      <c r="E296" s="92"/>
      <c r="F296" s="92"/>
      <c r="G296" s="92"/>
      <c r="H296" s="93"/>
      <c r="I296" s="92"/>
      <c r="J296" s="92"/>
      <c r="K296" s="92"/>
      <c r="L296" s="92"/>
      <c r="M296" s="92"/>
      <c r="N296" s="92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 ht="14.5">
      <c r="A297"/>
      <c r="B297" s="88" t="s">
        <v>1261</v>
      </c>
      <c r="C297" s="95" t="s">
        <v>1765</v>
      </c>
      <c r="D297" s="95"/>
      <c r="E297" s="95"/>
      <c r="F297" s="95" t="s">
        <v>1263</v>
      </c>
      <c r="G297" s="95"/>
      <c r="H297"/>
      <c r="I297" s="88" t="s">
        <v>1261</v>
      </c>
      <c r="J297" s="95" t="s">
        <v>1770</v>
      </c>
      <c r="K297" s="95"/>
      <c r="L297" s="95"/>
      <c r="M297" s="95" t="s">
        <v>1263</v>
      </c>
      <c r="N297" s="95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 ht="14.5">
      <c r="A298"/>
      <c r="B298" s="87">
        <v>1</v>
      </c>
      <c r="C298" s="97" t="s">
        <v>1733</v>
      </c>
      <c r="D298" s="97"/>
      <c r="E298" s="97"/>
      <c r="F298" s="97" t="s">
        <v>1266</v>
      </c>
      <c r="G298" s="97"/>
      <c r="H298"/>
      <c r="I298" s="87">
        <v>18</v>
      </c>
      <c r="J298" s="97" t="s">
        <v>1743</v>
      </c>
      <c r="K298" s="97"/>
      <c r="L298" s="97"/>
      <c r="M298" s="97" t="s">
        <v>1266</v>
      </c>
      <c r="N298" s="97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 ht="14.5">
      <c r="A299"/>
      <c r="B299" s="87">
        <v>2</v>
      </c>
      <c r="C299" s="97" t="s">
        <v>1754</v>
      </c>
      <c r="D299" s="97"/>
      <c r="E299" s="97"/>
      <c r="F299" s="97" t="s">
        <v>1266</v>
      </c>
      <c r="G299" s="97"/>
      <c r="H299"/>
      <c r="I299" s="87">
        <v>19</v>
      </c>
      <c r="J299" s="97" t="s">
        <v>1734</v>
      </c>
      <c r="K299" s="97"/>
      <c r="L299" s="97"/>
      <c r="M299" s="97" t="s">
        <v>1266</v>
      </c>
      <c r="N299" s="97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 ht="14.5">
      <c r="A300"/>
      <c r="B300" s="87">
        <v>3</v>
      </c>
      <c r="C300" s="97" t="s">
        <v>1755</v>
      </c>
      <c r="D300" s="97"/>
      <c r="E300" s="97"/>
      <c r="F300" s="97" t="s">
        <v>1266</v>
      </c>
      <c r="G300" s="97"/>
      <c r="H300"/>
      <c r="I300" s="87">
        <v>20</v>
      </c>
      <c r="J300" s="97" t="s">
        <v>1744</v>
      </c>
      <c r="K300" s="97"/>
      <c r="L300" s="97"/>
      <c r="M300" s="97" t="s">
        <v>1266</v>
      </c>
      <c r="N300" s="97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 ht="14.5">
      <c r="A301"/>
      <c r="B301" s="87">
        <v>4</v>
      </c>
      <c r="C301" s="97" t="s">
        <v>1745</v>
      </c>
      <c r="D301" s="97"/>
      <c r="E301" s="97"/>
      <c r="F301" s="97" t="s">
        <v>1271</v>
      </c>
      <c r="G301" s="97"/>
      <c r="H301"/>
      <c r="I301" s="87">
        <v>21</v>
      </c>
      <c r="J301" s="97" t="s">
        <v>1756</v>
      </c>
      <c r="K301" s="97"/>
      <c r="L301" s="97"/>
      <c r="M301" s="97" t="s">
        <v>1271</v>
      </c>
      <c r="N301" s="97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 ht="14.5">
      <c r="A302"/>
      <c r="B302" s="87">
        <v>5</v>
      </c>
      <c r="C302" s="97" t="s">
        <v>1747</v>
      </c>
      <c r="D302" s="97"/>
      <c r="E302" s="97"/>
      <c r="F302" s="97" t="s">
        <v>1271</v>
      </c>
      <c r="G302" s="97"/>
      <c r="H302"/>
      <c r="I302" s="87">
        <v>22</v>
      </c>
      <c r="J302" s="97" t="s">
        <v>1735</v>
      </c>
      <c r="K302" s="97"/>
      <c r="L302" s="97"/>
      <c r="M302" s="97" t="s">
        <v>1271</v>
      </c>
      <c r="N302" s="97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 ht="14.5">
      <c r="A303"/>
      <c r="B303" s="87">
        <v>6</v>
      </c>
      <c r="C303" s="97" t="s">
        <v>1766</v>
      </c>
      <c r="D303" s="97"/>
      <c r="E303" s="97"/>
      <c r="F303" s="97" t="s">
        <v>1271</v>
      </c>
      <c r="G303" s="97"/>
      <c r="H303"/>
      <c r="I303" s="87">
        <v>23</v>
      </c>
      <c r="J303" s="97" t="s">
        <v>1758</v>
      </c>
      <c r="K303" s="97"/>
      <c r="L303" s="97"/>
      <c r="M303" s="97" t="s">
        <v>1271</v>
      </c>
      <c r="N303" s="97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 ht="14.5">
      <c r="A304"/>
      <c r="B304" s="87">
        <v>7</v>
      </c>
      <c r="C304" s="97" t="s">
        <v>1736</v>
      </c>
      <c r="D304" s="97"/>
      <c r="E304" s="97"/>
      <c r="F304" s="97" t="s">
        <v>1271</v>
      </c>
      <c r="G304" s="97"/>
      <c r="H304"/>
      <c r="I304" s="87">
        <v>24</v>
      </c>
      <c r="J304" s="97" t="s">
        <v>1771</v>
      </c>
      <c r="K304" s="97"/>
      <c r="L304" s="97"/>
      <c r="M304" s="97" t="s">
        <v>1271</v>
      </c>
      <c r="N304" s="97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 ht="14.5">
      <c r="A305"/>
      <c r="B305" s="87">
        <v>8</v>
      </c>
      <c r="C305" s="97" t="s">
        <v>1767</v>
      </c>
      <c r="D305" s="97"/>
      <c r="E305" s="97"/>
      <c r="F305" s="97" t="s">
        <v>1271</v>
      </c>
      <c r="G305" s="97"/>
      <c r="H305"/>
      <c r="I305" s="87">
        <v>25</v>
      </c>
      <c r="J305" s="97" t="s">
        <v>1772</v>
      </c>
      <c r="K305" s="97"/>
      <c r="L305" s="97"/>
      <c r="M305" s="97" t="s">
        <v>1271</v>
      </c>
      <c r="N305" s="97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 ht="14.5">
      <c r="A306"/>
      <c r="B306" s="87">
        <v>9</v>
      </c>
      <c r="C306" s="97" t="s">
        <v>1748</v>
      </c>
      <c r="D306" s="97"/>
      <c r="E306" s="97"/>
      <c r="F306" s="97" t="s">
        <v>1284</v>
      </c>
      <c r="G306" s="97"/>
      <c r="H306"/>
      <c r="I306" s="87">
        <v>26</v>
      </c>
      <c r="J306" s="97" t="s">
        <v>1773</v>
      </c>
      <c r="K306" s="97"/>
      <c r="L306" s="97"/>
      <c r="M306" s="97" t="s">
        <v>1284</v>
      </c>
      <c r="N306" s="97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 ht="14.5">
      <c r="A307"/>
      <c r="B307" s="87">
        <v>10</v>
      </c>
      <c r="C307" s="97" t="s">
        <v>1750</v>
      </c>
      <c r="D307" s="97"/>
      <c r="E307" s="97"/>
      <c r="F307" s="97" t="s">
        <v>1284</v>
      </c>
      <c r="G307" s="97"/>
      <c r="H307"/>
      <c r="I307" s="87">
        <v>27</v>
      </c>
      <c r="J307" s="97" t="s">
        <v>1759</v>
      </c>
      <c r="K307" s="97"/>
      <c r="L307" s="97"/>
      <c r="M307" s="97" t="s">
        <v>1284</v>
      </c>
      <c r="N307" s="9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 ht="14.5">
      <c r="A308"/>
      <c r="B308" s="87">
        <v>11</v>
      </c>
      <c r="C308" s="97" t="s">
        <v>1739</v>
      </c>
      <c r="D308" s="97"/>
      <c r="E308" s="97"/>
      <c r="F308" s="97" t="s">
        <v>1284</v>
      </c>
      <c r="G308" s="97"/>
      <c r="H308"/>
      <c r="I308" s="87">
        <v>28</v>
      </c>
      <c r="J308" s="97" t="s">
        <v>1738</v>
      </c>
      <c r="K308" s="97"/>
      <c r="L308" s="97"/>
      <c r="M308" s="97" t="s">
        <v>1284</v>
      </c>
      <c r="N308" s="97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 ht="14.5">
      <c r="A309"/>
      <c r="B309" s="87">
        <v>12</v>
      </c>
      <c r="C309" s="97" t="s">
        <v>1768</v>
      </c>
      <c r="D309" s="97"/>
      <c r="E309" s="97"/>
      <c r="F309" s="97" t="s">
        <v>1284</v>
      </c>
      <c r="G309" s="97"/>
      <c r="H309"/>
      <c r="I309" s="87">
        <v>29</v>
      </c>
      <c r="J309" s="97" t="s">
        <v>1752</v>
      </c>
      <c r="K309" s="97"/>
      <c r="L309" s="97"/>
      <c r="M309" s="97" t="s">
        <v>1284</v>
      </c>
      <c r="N309" s="97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 ht="14.5">
      <c r="A310"/>
      <c r="B310" s="87">
        <v>13</v>
      </c>
      <c r="C310" s="97" t="s">
        <v>1737</v>
      </c>
      <c r="D310" s="97"/>
      <c r="E310" s="97"/>
      <c r="F310" s="97" t="s">
        <v>1284</v>
      </c>
      <c r="G310" s="97"/>
      <c r="H310"/>
      <c r="I310" s="87">
        <v>30</v>
      </c>
      <c r="J310" s="97" t="s">
        <v>1749</v>
      </c>
      <c r="K310" s="97"/>
      <c r="L310" s="97"/>
      <c r="M310" s="97" t="s">
        <v>1284</v>
      </c>
      <c r="N310" s="97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 ht="14.5">
      <c r="A311"/>
      <c r="B311" s="87">
        <v>14</v>
      </c>
      <c r="C311" s="97" t="s">
        <v>1769</v>
      </c>
      <c r="D311" s="97"/>
      <c r="E311" s="97"/>
      <c r="F311" s="97" t="s">
        <v>1284</v>
      </c>
      <c r="G311" s="97"/>
      <c r="H311"/>
      <c r="I311" s="87">
        <v>31</v>
      </c>
      <c r="J311" s="97" t="s">
        <v>1761</v>
      </c>
      <c r="K311" s="97"/>
      <c r="L311" s="97"/>
      <c r="M311" s="97" t="s">
        <v>1284</v>
      </c>
      <c r="N311" s="97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 ht="14.5">
      <c r="A312"/>
      <c r="B312" s="87">
        <v>15</v>
      </c>
      <c r="C312" s="97" t="s">
        <v>1751</v>
      </c>
      <c r="D312" s="97"/>
      <c r="E312" s="97"/>
      <c r="F312" s="97" t="s">
        <v>1284</v>
      </c>
      <c r="G312" s="97"/>
      <c r="H312"/>
      <c r="I312" s="87">
        <v>32</v>
      </c>
      <c r="J312" s="97" t="s">
        <v>1774</v>
      </c>
      <c r="K312" s="97"/>
      <c r="L312" s="97"/>
      <c r="M312" s="97" t="s">
        <v>1284</v>
      </c>
      <c r="N312" s="97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 ht="14.5">
      <c r="A313"/>
      <c r="B313" s="87">
        <v>16</v>
      </c>
      <c r="C313" s="97" t="s">
        <v>1740</v>
      </c>
      <c r="D313" s="97"/>
      <c r="E313" s="97"/>
      <c r="F313" s="97" t="s">
        <v>1284</v>
      </c>
      <c r="G313" s="97"/>
      <c r="H313"/>
      <c r="I313" s="87">
        <v>33</v>
      </c>
      <c r="J313" s="97" t="s">
        <v>1775</v>
      </c>
      <c r="K313" s="97"/>
      <c r="L313" s="97"/>
      <c r="M313" s="97" t="s">
        <v>1284</v>
      </c>
      <c r="N313" s="97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 ht="14.5">
      <c r="A314"/>
      <c r="B314" s="87">
        <v>17</v>
      </c>
      <c r="C314" s="97" t="s">
        <v>1741</v>
      </c>
      <c r="D314" s="97"/>
      <c r="E314" s="97"/>
      <c r="F314" s="97" t="s">
        <v>1284</v>
      </c>
      <c r="G314" s="97"/>
      <c r="H314"/>
      <c r="I314" s="87">
        <v>34</v>
      </c>
      <c r="J314" s="97" t="s">
        <v>1763</v>
      </c>
      <c r="K314" s="97"/>
      <c r="L314" s="97"/>
      <c r="M314" s="97" t="s">
        <v>1284</v>
      </c>
      <c r="N314" s="97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 ht="14.5">
      <c r="A315"/>
      <c r="B315"/>
      <c r="C315"/>
      <c r="D315"/>
      <c r="E315"/>
      <c r="F315"/>
      <c r="G315"/>
      <c r="H315"/>
      <c r="I315" s="87">
        <v>35</v>
      </c>
      <c r="J315" s="97" t="s">
        <v>1762</v>
      </c>
      <c r="K315" s="97"/>
      <c r="L315" s="97"/>
      <c r="M315" s="97" t="s">
        <v>1284</v>
      </c>
      <c r="N315" s="97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76">
    <mergeCell ref="M313:N313"/>
    <mergeCell ref="J314:L314"/>
    <mergeCell ref="M314:N314"/>
    <mergeCell ref="J315:L315"/>
    <mergeCell ref="M315:N315"/>
    <mergeCell ref="M310:N310"/>
    <mergeCell ref="J311:L311"/>
    <mergeCell ref="M311:N311"/>
    <mergeCell ref="J312:L312"/>
    <mergeCell ref="M312:N312"/>
    <mergeCell ref="M307:N307"/>
    <mergeCell ref="J308:L308"/>
    <mergeCell ref="M308:N308"/>
    <mergeCell ref="J309:L309"/>
    <mergeCell ref="M309:N309"/>
    <mergeCell ref="M304:N304"/>
    <mergeCell ref="J305:L305"/>
    <mergeCell ref="M305:N305"/>
    <mergeCell ref="J306:L306"/>
    <mergeCell ref="M306:N306"/>
    <mergeCell ref="M301:N301"/>
    <mergeCell ref="J302:L302"/>
    <mergeCell ref="M302:N302"/>
    <mergeCell ref="J303:L303"/>
    <mergeCell ref="M303:N303"/>
    <mergeCell ref="M298:N298"/>
    <mergeCell ref="J299:L299"/>
    <mergeCell ref="M299:N299"/>
    <mergeCell ref="J300:L300"/>
    <mergeCell ref="M300:N300"/>
    <mergeCell ref="C313:E313"/>
    <mergeCell ref="F313:G313"/>
    <mergeCell ref="C314:E314"/>
    <mergeCell ref="F314:G314"/>
    <mergeCell ref="J297:L297"/>
    <mergeCell ref="J298:L298"/>
    <mergeCell ref="J301:L301"/>
    <mergeCell ref="J304:L304"/>
    <mergeCell ref="J307:L307"/>
    <mergeCell ref="J310:L310"/>
    <mergeCell ref="J313:L313"/>
    <mergeCell ref="C310:E310"/>
    <mergeCell ref="F310:G310"/>
    <mergeCell ref="C311:E311"/>
    <mergeCell ref="F311:G311"/>
    <mergeCell ref="C312:E312"/>
    <mergeCell ref="F312:G312"/>
    <mergeCell ref="C307:E307"/>
    <mergeCell ref="F307:G307"/>
    <mergeCell ref="C308:E308"/>
    <mergeCell ref="F308:G308"/>
    <mergeCell ref="C309:E309"/>
    <mergeCell ref="F309:G309"/>
    <mergeCell ref="C304:E304"/>
    <mergeCell ref="F304:G304"/>
    <mergeCell ref="C305:E305"/>
    <mergeCell ref="F305:G305"/>
    <mergeCell ref="C306:E306"/>
    <mergeCell ref="F306:G306"/>
    <mergeCell ref="C301:E301"/>
    <mergeCell ref="F301:G301"/>
    <mergeCell ref="C302:E302"/>
    <mergeCell ref="F302:G302"/>
    <mergeCell ref="C303:E303"/>
    <mergeCell ref="F303:G303"/>
    <mergeCell ref="C298:E298"/>
    <mergeCell ref="F298:G298"/>
    <mergeCell ref="C299:E299"/>
    <mergeCell ref="F299:G299"/>
    <mergeCell ref="C300:E300"/>
    <mergeCell ref="F300:G300"/>
    <mergeCell ref="A1:E1"/>
    <mergeCell ref="B296:N296"/>
    <mergeCell ref="C297:E297"/>
    <mergeCell ref="F297:G297"/>
    <mergeCell ref="M297:N29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95AA-3E24-4755-BDE6-FC76A7B3AC1A}">
  <dimension ref="A1:Z2000"/>
  <sheetViews>
    <sheetView rightToLeft="1" workbookViewId="0">
      <pane ySplit="3" topLeftCell="A446" activePane="bottomLeft" state="frozen"/>
      <selection pane="bottomLeft" activeCell="F440" sqref="C440:G444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1005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33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370</v>
      </c>
      <c r="E5" s="43" t="s">
        <v>121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370</v>
      </c>
      <c r="E6" s="43" t="s">
        <v>103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371</v>
      </c>
      <c r="E7" s="43" t="s">
        <v>182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832</v>
      </c>
      <c r="C8" s="43">
        <v>5</v>
      </c>
      <c r="D8" s="43" t="s">
        <v>371</v>
      </c>
      <c r="E8" s="43" t="s">
        <v>178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832</v>
      </c>
      <c r="C9" s="43">
        <v>6</v>
      </c>
      <c r="D9" s="43" t="s">
        <v>372</v>
      </c>
      <c r="E9" s="43" t="s">
        <v>255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832</v>
      </c>
      <c r="C10" s="43">
        <v>7</v>
      </c>
      <c r="D10" s="43" t="s">
        <v>372</v>
      </c>
      <c r="E10" s="43" t="s">
        <v>241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833</v>
      </c>
      <c r="C11" s="43">
        <v>1</v>
      </c>
      <c r="D11" s="43" t="s">
        <v>369</v>
      </c>
      <c r="E11" s="43" t="s">
        <v>16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833</v>
      </c>
      <c r="C12" s="43">
        <v>2</v>
      </c>
      <c r="D12" s="43" t="s">
        <v>370</v>
      </c>
      <c r="E12" s="43" t="s">
        <v>140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833</v>
      </c>
      <c r="C13" s="43">
        <v>3</v>
      </c>
      <c r="D13" s="43" t="s">
        <v>370</v>
      </c>
      <c r="E13" s="43" t="s">
        <v>110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833</v>
      </c>
      <c r="C14" s="43">
        <v>4</v>
      </c>
      <c r="D14" s="43" t="s">
        <v>371</v>
      </c>
      <c r="E14" s="43" t="s">
        <v>823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833</v>
      </c>
      <c r="C15" s="43">
        <v>5</v>
      </c>
      <c r="D15" s="43" t="s">
        <v>371</v>
      </c>
      <c r="E15" s="43" t="s">
        <v>187</v>
      </c>
      <c r="G15"/>
      <c r="H15"/>
      <c r="I15"/>
      <c r="J15"/>
      <c r="K15"/>
      <c r="L15"/>
      <c r="M15"/>
    </row>
    <row r="16" spans="1:13" ht="14" customHeight="1">
      <c r="A16" s="42">
        <v>1</v>
      </c>
      <c r="B16" s="43" t="s">
        <v>833</v>
      </c>
      <c r="C16" s="43">
        <v>6</v>
      </c>
      <c r="D16" s="43" t="s">
        <v>371</v>
      </c>
      <c r="E16" s="43" t="s">
        <v>176</v>
      </c>
      <c r="G16"/>
      <c r="H16"/>
      <c r="I16"/>
      <c r="J16"/>
      <c r="K16"/>
      <c r="L16"/>
      <c r="M16"/>
    </row>
    <row r="17" spans="1:13" ht="14" customHeight="1">
      <c r="A17" s="42">
        <v>1</v>
      </c>
      <c r="B17" s="43" t="s">
        <v>833</v>
      </c>
      <c r="C17" s="43">
        <v>7</v>
      </c>
      <c r="D17" s="43" t="s">
        <v>372</v>
      </c>
      <c r="E17" s="43" t="s">
        <v>266</v>
      </c>
      <c r="G17"/>
      <c r="H17"/>
      <c r="I17"/>
      <c r="J17"/>
      <c r="K17"/>
      <c r="L17"/>
      <c r="M17"/>
    </row>
    <row r="18" spans="1:13" ht="14" customHeight="1">
      <c r="A18" s="42">
        <v>1</v>
      </c>
      <c r="B18" s="43" t="s">
        <v>833</v>
      </c>
      <c r="C18" s="43">
        <v>8</v>
      </c>
      <c r="D18" s="43" t="s">
        <v>711</v>
      </c>
      <c r="E18" s="43" t="s">
        <v>320</v>
      </c>
      <c r="G18"/>
      <c r="H18"/>
      <c r="I18"/>
      <c r="J18"/>
      <c r="K18"/>
      <c r="L18"/>
      <c r="M18"/>
    </row>
    <row r="19" spans="1:13" ht="14" customHeight="1">
      <c r="A19" s="42">
        <v>1</v>
      </c>
      <c r="B19" s="43" t="s">
        <v>834</v>
      </c>
      <c r="C19" s="43">
        <v>1</v>
      </c>
      <c r="D19" s="43" t="s">
        <v>369</v>
      </c>
      <c r="E19" s="43" t="s">
        <v>40</v>
      </c>
      <c r="G19"/>
      <c r="H19"/>
      <c r="I19"/>
      <c r="J19"/>
      <c r="K19"/>
      <c r="L19"/>
      <c r="M19"/>
    </row>
    <row r="20" spans="1:13" ht="14" customHeight="1">
      <c r="A20" s="42">
        <v>1</v>
      </c>
      <c r="B20" s="43" t="s">
        <v>834</v>
      </c>
      <c r="C20" s="43">
        <v>2</v>
      </c>
      <c r="D20" s="43" t="s">
        <v>369</v>
      </c>
      <c r="E20" s="43" t="s">
        <v>26</v>
      </c>
      <c r="G20"/>
      <c r="H20"/>
      <c r="I20"/>
      <c r="J20"/>
      <c r="K20"/>
      <c r="L20"/>
      <c r="M20"/>
    </row>
    <row r="21" spans="1:13" ht="14" customHeight="1">
      <c r="A21" s="42">
        <v>1</v>
      </c>
      <c r="B21" s="43" t="s">
        <v>834</v>
      </c>
      <c r="C21" s="43">
        <v>3</v>
      </c>
      <c r="D21" s="43" t="s">
        <v>372</v>
      </c>
      <c r="E21" s="43" t="s">
        <v>240</v>
      </c>
      <c r="G21"/>
      <c r="H21"/>
      <c r="I21"/>
      <c r="J21"/>
      <c r="K21"/>
      <c r="L21"/>
      <c r="M21"/>
    </row>
    <row r="22" spans="1:13" ht="14" customHeight="1">
      <c r="A22" s="42">
        <v>1</v>
      </c>
      <c r="B22" s="43" t="s">
        <v>834</v>
      </c>
      <c r="C22" s="43">
        <v>4</v>
      </c>
      <c r="D22" s="43" t="s">
        <v>372</v>
      </c>
      <c r="E22" s="43" t="s">
        <v>230</v>
      </c>
      <c r="G22"/>
      <c r="H22"/>
      <c r="I22"/>
      <c r="J22"/>
      <c r="K22"/>
      <c r="L22"/>
      <c r="M22"/>
    </row>
    <row r="23" spans="1:13" ht="14" customHeight="1">
      <c r="A23" s="42">
        <v>1</v>
      </c>
      <c r="B23" s="43" t="s">
        <v>834</v>
      </c>
      <c r="C23" s="43">
        <v>5</v>
      </c>
      <c r="D23" s="43" t="s">
        <v>711</v>
      </c>
      <c r="E23" s="43" t="s">
        <v>319</v>
      </c>
      <c r="G23"/>
      <c r="H23"/>
      <c r="I23"/>
      <c r="J23"/>
      <c r="K23"/>
      <c r="L23"/>
      <c r="M23"/>
    </row>
    <row r="24" spans="1:13" ht="14" customHeight="1">
      <c r="A24" s="42">
        <v>1</v>
      </c>
      <c r="B24" s="43" t="s">
        <v>834</v>
      </c>
      <c r="C24" s="43">
        <v>6</v>
      </c>
      <c r="D24" s="43" t="s">
        <v>711</v>
      </c>
      <c r="E24" s="43" t="s">
        <v>296</v>
      </c>
      <c r="G24"/>
      <c r="H24"/>
      <c r="I24"/>
      <c r="J24"/>
      <c r="K24"/>
      <c r="L24"/>
      <c r="M24"/>
    </row>
    <row r="25" spans="1:13" ht="14" customHeight="1">
      <c r="A25" s="42">
        <v>1</v>
      </c>
      <c r="B25" s="43" t="s">
        <v>834</v>
      </c>
      <c r="C25" s="43">
        <v>7</v>
      </c>
      <c r="D25" s="43" t="s">
        <v>711</v>
      </c>
      <c r="E25" s="43" t="s">
        <v>294</v>
      </c>
      <c r="G25"/>
      <c r="H25"/>
      <c r="I25"/>
      <c r="J25"/>
      <c r="K25"/>
      <c r="L25"/>
      <c r="M25"/>
    </row>
    <row r="26" spans="1:13" ht="14" customHeight="1">
      <c r="A26" s="42">
        <v>1</v>
      </c>
      <c r="B26" s="43" t="s">
        <v>834</v>
      </c>
      <c r="C26" s="43">
        <v>8</v>
      </c>
      <c r="D26" s="43" t="s">
        <v>711</v>
      </c>
      <c r="E26" s="43" t="s">
        <v>285</v>
      </c>
      <c r="G26"/>
      <c r="H26"/>
      <c r="I26"/>
      <c r="J26"/>
      <c r="K26"/>
      <c r="L26"/>
      <c r="M26"/>
    </row>
    <row r="27" spans="1:13" ht="14" customHeight="1">
      <c r="A27" s="42">
        <v>2</v>
      </c>
      <c r="B27" s="43" t="s">
        <v>832</v>
      </c>
      <c r="C27" s="43">
        <v>1</v>
      </c>
      <c r="D27" s="43" t="s">
        <v>369</v>
      </c>
      <c r="E27" s="43" t="s">
        <v>562</v>
      </c>
      <c r="G27"/>
      <c r="H27"/>
      <c r="I27"/>
      <c r="J27"/>
      <c r="K27"/>
      <c r="L27"/>
      <c r="M27"/>
    </row>
    <row r="28" spans="1:13" ht="14" customHeight="1">
      <c r="A28" s="42">
        <v>2</v>
      </c>
      <c r="B28" s="43" t="s">
        <v>832</v>
      </c>
      <c r="C28" s="43">
        <v>2</v>
      </c>
      <c r="D28" s="43" t="s">
        <v>369</v>
      </c>
      <c r="E28" s="43" t="s">
        <v>569</v>
      </c>
      <c r="G28"/>
      <c r="H28"/>
      <c r="I28"/>
      <c r="J28"/>
      <c r="K28"/>
      <c r="L28"/>
      <c r="M28"/>
    </row>
    <row r="29" spans="1:13" ht="14" customHeight="1">
      <c r="A29" s="42">
        <v>2</v>
      </c>
      <c r="B29" s="43" t="s">
        <v>832</v>
      </c>
      <c r="C29" s="43">
        <v>3</v>
      </c>
      <c r="D29" s="43" t="s">
        <v>369</v>
      </c>
      <c r="E29" s="43" t="s">
        <v>481</v>
      </c>
      <c r="G29"/>
      <c r="H29"/>
      <c r="I29"/>
      <c r="J29"/>
      <c r="K29"/>
      <c r="L29"/>
      <c r="M29"/>
    </row>
    <row r="30" spans="1:13" ht="14" customHeight="1">
      <c r="A30" s="42">
        <v>2</v>
      </c>
      <c r="B30" s="43" t="s">
        <v>832</v>
      </c>
      <c r="C30" s="43">
        <v>4</v>
      </c>
      <c r="D30" s="43" t="s">
        <v>370</v>
      </c>
      <c r="E30" s="43" t="s">
        <v>595</v>
      </c>
      <c r="G30"/>
      <c r="H30"/>
      <c r="I30"/>
      <c r="J30"/>
      <c r="K30"/>
      <c r="L30"/>
      <c r="M30"/>
    </row>
    <row r="31" spans="1:13" ht="14" customHeight="1">
      <c r="A31" s="42">
        <v>2</v>
      </c>
      <c r="B31" s="43" t="s">
        <v>832</v>
      </c>
      <c r="C31" s="43">
        <v>5</v>
      </c>
      <c r="D31" s="43" t="s">
        <v>371</v>
      </c>
      <c r="E31" s="43" t="s">
        <v>468</v>
      </c>
      <c r="G31"/>
      <c r="H31"/>
      <c r="I31"/>
      <c r="J31"/>
      <c r="K31"/>
      <c r="L31"/>
      <c r="M31"/>
    </row>
    <row r="32" spans="1:13" ht="14" customHeight="1">
      <c r="A32" s="42">
        <v>2</v>
      </c>
      <c r="B32" s="43" t="s">
        <v>832</v>
      </c>
      <c r="C32" s="43">
        <v>6</v>
      </c>
      <c r="D32" s="43" t="s">
        <v>711</v>
      </c>
      <c r="E32" s="43" t="s">
        <v>652</v>
      </c>
      <c r="G32"/>
      <c r="H32"/>
      <c r="I32"/>
      <c r="J32"/>
      <c r="K32"/>
      <c r="L32"/>
      <c r="M32"/>
    </row>
    <row r="33" spans="1:13" ht="14" customHeight="1">
      <c r="A33" s="42">
        <v>2</v>
      </c>
      <c r="B33" s="43" t="s">
        <v>832</v>
      </c>
      <c r="C33" s="43">
        <v>7</v>
      </c>
      <c r="D33" s="43" t="s">
        <v>711</v>
      </c>
      <c r="E33" s="43" t="s">
        <v>440</v>
      </c>
      <c r="G33"/>
      <c r="H33"/>
      <c r="I33"/>
      <c r="J33"/>
      <c r="K33"/>
      <c r="L33"/>
      <c r="M33"/>
    </row>
    <row r="34" spans="1:13" ht="14" customHeight="1">
      <c r="A34" s="42">
        <v>2</v>
      </c>
      <c r="B34" s="43" t="s">
        <v>833</v>
      </c>
      <c r="C34" s="43">
        <v>1</v>
      </c>
      <c r="D34" s="43" t="s">
        <v>371</v>
      </c>
      <c r="E34" s="43" t="s">
        <v>733</v>
      </c>
      <c r="G34"/>
      <c r="H34"/>
      <c r="I34"/>
      <c r="J34"/>
      <c r="K34"/>
      <c r="L34"/>
      <c r="M34"/>
    </row>
    <row r="35" spans="1:13" ht="14" customHeight="1">
      <c r="A35" s="42">
        <v>2</v>
      </c>
      <c r="B35" s="43" t="s">
        <v>833</v>
      </c>
      <c r="C35" s="43">
        <v>2</v>
      </c>
      <c r="D35" s="43" t="s">
        <v>371</v>
      </c>
      <c r="E35" s="43" t="s">
        <v>199</v>
      </c>
      <c r="G35"/>
      <c r="H35"/>
      <c r="I35"/>
      <c r="J35"/>
      <c r="K35"/>
      <c r="L35"/>
      <c r="M35"/>
    </row>
    <row r="36" spans="1:13" ht="14" customHeight="1">
      <c r="A36" s="42">
        <v>2</v>
      </c>
      <c r="B36" s="43" t="s">
        <v>833</v>
      </c>
      <c r="C36" s="43">
        <v>3</v>
      </c>
      <c r="D36" s="43" t="s">
        <v>372</v>
      </c>
      <c r="E36" s="43" t="s">
        <v>752</v>
      </c>
      <c r="G36"/>
      <c r="H36"/>
      <c r="I36"/>
      <c r="J36"/>
      <c r="K36"/>
      <c r="L36"/>
      <c r="M36"/>
    </row>
    <row r="37" spans="1:13" ht="14" customHeight="1">
      <c r="A37" s="42">
        <v>2</v>
      </c>
      <c r="B37" s="43" t="s">
        <v>833</v>
      </c>
      <c r="C37" s="43">
        <v>4</v>
      </c>
      <c r="D37" s="43" t="s">
        <v>372</v>
      </c>
      <c r="E37" s="43" t="s">
        <v>751</v>
      </c>
      <c r="G37"/>
      <c r="H37"/>
      <c r="I37"/>
      <c r="J37"/>
      <c r="K37"/>
      <c r="L37"/>
      <c r="M37"/>
    </row>
    <row r="38" spans="1:13" ht="14" customHeight="1">
      <c r="A38" s="42">
        <v>2</v>
      </c>
      <c r="B38" s="43" t="s">
        <v>833</v>
      </c>
      <c r="C38" s="43">
        <v>5</v>
      </c>
      <c r="D38" s="43" t="s">
        <v>372</v>
      </c>
      <c r="E38" s="43" t="s">
        <v>664</v>
      </c>
      <c r="G38"/>
      <c r="H38"/>
      <c r="I38"/>
      <c r="J38"/>
      <c r="K38"/>
      <c r="L38"/>
      <c r="M38"/>
    </row>
    <row r="39" spans="1:13" ht="14" customHeight="1">
      <c r="A39" s="42">
        <v>2</v>
      </c>
      <c r="B39" s="43" t="s">
        <v>833</v>
      </c>
      <c r="C39" s="43">
        <v>6</v>
      </c>
      <c r="D39" s="43" t="s">
        <v>711</v>
      </c>
      <c r="E39" s="43" t="s">
        <v>769</v>
      </c>
      <c r="G39"/>
      <c r="H39"/>
      <c r="I39"/>
      <c r="J39"/>
      <c r="K39"/>
      <c r="L39"/>
      <c r="M39"/>
    </row>
    <row r="40" spans="1:13" ht="14" customHeight="1">
      <c r="A40" s="42">
        <v>2</v>
      </c>
      <c r="B40" s="43" t="s">
        <v>833</v>
      </c>
      <c r="C40" s="43">
        <v>7</v>
      </c>
      <c r="D40" s="43" t="s">
        <v>711</v>
      </c>
      <c r="E40" s="43" t="s">
        <v>686</v>
      </c>
      <c r="G40"/>
      <c r="H40"/>
      <c r="I40"/>
      <c r="J40"/>
      <c r="K40"/>
      <c r="L40"/>
      <c r="M40"/>
    </row>
    <row r="41" spans="1:13" ht="14" customHeight="1">
      <c r="A41" s="42">
        <v>2</v>
      </c>
      <c r="B41" s="43" t="s">
        <v>833</v>
      </c>
      <c r="C41" s="43">
        <v>8</v>
      </c>
      <c r="D41" s="43" t="s">
        <v>711</v>
      </c>
      <c r="E41" s="43" t="s">
        <v>307</v>
      </c>
      <c r="G41"/>
      <c r="H41"/>
      <c r="I41"/>
      <c r="J41"/>
      <c r="K41"/>
      <c r="L41"/>
      <c r="M41"/>
    </row>
    <row r="42" spans="1:13" ht="14" customHeight="1">
      <c r="A42" s="42">
        <v>2</v>
      </c>
      <c r="B42" s="43" t="s">
        <v>834</v>
      </c>
      <c r="C42" s="43">
        <v>1</v>
      </c>
      <c r="D42" s="43" t="s">
        <v>369</v>
      </c>
      <c r="E42" s="43" t="s">
        <v>560</v>
      </c>
      <c r="G42"/>
      <c r="H42"/>
      <c r="I42"/>
      <c r="J42"/>
      <c r="K42"/>
      <c r="L42"/>
      <c r="M42"/>
    </row>
    <row r="43" spans="1:13" ht="14" customHeight="1">
      <c r="A43" s="42">
        <v>2</v>
      </c>
      <c r="B43" s="43" t="s">
        <v>834</v>
      </c>
      <c r="C43" s="43">
        <v>2</v>
      </c>
      <c r="D43" s="43" t="s">
        <v>370</v>
      </c>
      <c r="E43" s="43" t="s">
        <v>597</v>
      </c>
      <c r="G43"/>
      <c r="H43"/>
      <c r="I43"/>
      <c r="J43"/>
      <c r="K43"/>
      <c r="L43"/>
      <c r="M43"/>
    </row>
    <row r="44" spans="1:13" ht="14" customHeight="1">
      <c r="A44" s="42">
        <v>2</v>
      </c>
      <c r="B44" s="43" t="s">
        <v>834</v>
      </c>
      <c r="C44" s="43">
        <v>3</v>
      </c>
      <c r="D44" s="43" t="s">
        <v>370</v>
      </c>
      <c r="E44" s="43" t="s">
        <v>600</v>
      </c>
      <c r="G44"/>
      <c r="H44"/>
      <c r="I44"/>
      <c r="J44"/>
      <c r="K44"/>
      <c r="L44"/>
      <c r="M44"/>
    </row>
    <row r="45" spans="1:13" ht="14" customHeight="1">
      <c r="A45" s="42">
        <v>2</v>
      </c>
      <c r="B45" s="43" t="s">
        <v>834</v>
      </c>
      <c r="C45" s="43">
        <v>4</v>
      </c>
      <c r="D45" s="43" t="s">
        <v>370</v>
      </c>
      <c r="E45" s="43" t="s">
        <v>519</v>
      </c>
      <c r="G45"/>
      <c r="H45"/>
      <c r="I45"/>
      <c r="J45"/>
      <c r="K45"/>
      <c r="L45"/>
      <c r="M45"/>
    </row>
    <row r="46" spans="1:13" ht="14" customHeight="1">
      <c r="A46" s="42">
        <v>2</v>
      </c>
      <c r="B46" s="43" t="s">
        <v>834</v>
      </c>
      <c r="C46" s="43">
        <v>5</v>
      </c>
      <c r="D46" s="43" t="s">
        <v>371</v>
      </c>
      <c r="E46" s="43" t="s">
        <v>700</v>
      </c>
      <c r="G46"/>
      <c r="H46"/>
      <c r="I46"/>
      <c r="J46"/>
      <c r="K46"/>
      <c r="L46"/>
      <c r="M46"/>
    </row>
    <row r="47" spans="1:13" ht="14" customHeight="1">
      <c r="A47" s="42">
        <v>2</v>
      </c>
      <c r="B47" s="43" t="s">
        <v>834</v>
      </c>
      <c r="C47" s="43">
        <v>6</v>
      </c>
      <c r="D47" s="43" t="s">
        <v>371</v>
      </c>
      <c r="E47" s="43" t="s">
        <v>632</v>
      </c>
      <c r="G47"/>
      <c r="H47"/>
      <c r="I47"/>
      <c r="J47"/>
      <c r="K47"/>
      <c r="L47"/>
      <c r="M47"/>
    </row>
    <row r="48" spans="1:13" ht="14" customHeight="1">
      <c r="A48" s="42">
        <v>2</v>
      </c>
      <c r="B48" s="43" t="s">
        <v>834</v>
      </c>
      <c r="C48" s="43">
        <v>7</v>
      </c>
      <c r="D48" s="43" t="s">
        <v>372</v>
      </c>
      <c r="E48" s="43" t="s">
        <v>258</v>
      </c>
      <c r="G48"/>
      <c r="H48"/>
      <c r="I48"/>
      <c r="J48"/>
      <c r="K48"/>
      <c r="L48"/>
      <c r="M48"/>
    </row>
    <row r="49" spans="1:13" ht="14" customHeight="1">
      <c r="A49" s="42">
        <v>2</v>
      </c>
      <c r="B49" s="43" t="s">
        <v>834</v>
      </c>
      <c r="C49" s="43">
        <v>8</v>
      </c>
      <c r="D49" s="43" t="s">
        <v>372</v>
      </c>
      <c r="E49" s="43" t="s">
        <v>515</v>
      </c>
      <c r="G49"/>
      <c r="H49"/>
      <c r="I49"/>
      <c r="J49"/>
      <c r="K49"/>
      <c r="L49"/>
      <c r="M49"/>
    </row>
    <row r="50" spans="1:13" ht="14" customHeight="1">
      <c r="A50" s="42">
        <v>3</v>
      </c>
      <c r="B50" s="43" t="s">
        <v>832</v>
      </c>
      <c r="C50" s="43">
        <v>1</v>
      </c>
      <c r="D50" s="43" t="s">
        <v>369</v>
      </c>
      <c r="E50" s="43" t="s">
        <v>19</v>
      </c>
      <c r="G50"/>
      <c r="H50"/>
      <c r="I50"/>
      <c r="J50"/>
      <c r="K50"/>
      <c r="L50"/>
      <c r="M50"/>
    </row>
    <row r="51" spans="1:13" ht="14" customHeight="1">
      <c r="A51" s="42">
        <v>3</v>
      </c>
      <c r="B51" s="43" t="s">
        <v>832</v>
      </c>
      <c r="C51" s="43">
        <v>2</v>
      </c>
      <c r="D51" s="43" t="s">
        <v>371</v>
      </c>
      <c r="E51" s="43" t="s">
        <v>169</v>
      </c>
      <c r="G51"/>
      <c r="H51"/>
      <c r="I51"/>
      <c r="J51"/>
      <c r="K51"/>
      <c r="L51"/>
      <c r="M51"/>
    </row>
    <row r="52" spans="1:13" ht="14" customHeight="1">
      <c r="A52" s="42">
        <v>3</v>
      </c>
      <c r="B52" s="43" t="s">
        <v>832</v>
      </c>
      <c r="C52" s="43">
        <v>3</v>
      </c>
      <c r="D52" s="43" t="s">
        <v>372</v>
      </c>
      <c r="E52" s="43" t="s">
        <v>224</v>
      </c>
      <c r="G52"/>
      <c r="H52"/>
      <c r="I52"/>
      <c r="J52"/>
      <c r="K52"/>
      <c r="L52"/>
      <c r="M52"/>
    </row>
    <row r="53" spans="1:13" ht="14" customHeight="1">
      <c r="A53" s="42">
        <v>3</v>
      </c>
      <c r="B53" s="43" t="s">
        <v>832</v>
      </c>
      <c r="C53" s="43">
        <v>4</v>
      </c>
      <c r="D53" s="43" t="s">
        <v>372</v>
      </c>
      <c r="E53" s="43" t="s">
        <v>404</v>
      </c>
      <c r="G53"/>
      <c r="H53"/>
      <c r="I53"/>
      <c r="J53"/>
      <c r="K53"/>
      <c r="L53"/>
      <c r="M53"/>
    </row>
    <row r="54" spans="1:13" ht="14" customHeight="1">
      <c r="A54" s="42">
        <v>3</v>
      </c>
      <c r="B54" s="43" t="s">
        <v>832</v>
      </c>
      <c r="C54" s="43">
        <v>5</v>
      </c>
      <c r="D54" s="43" t="s">
        <v>372</v>
      </c>
      <c r="E54" s="43" t="s">
        <v>767</v>
      </c>
      <c r="G54"/>
      <c r="H54"/>
      <c r="I54"/>
      <c r="J54"/>
      <c r="K54"/>
      <c r="L54"/>
      <c r="M54"/>
    </row>
    <row r="55" spans="1:13" ht="14" customHeight="1">
      <c r="A55" s="42">
        <v>3</v>
      </c>
      <c r="B55" s="43" t="s">
        <v>832</v>
      </c>
      <c r="C55" s="43">
        <v>6</v>
      </c>
      <c r="D55" s="43" t="s">
        <v>711</v>
      </c>
      <c r="E55" s="43" t="s">
        <v>275</v>
      </c>
      <c r="G55"/>
      <c r="H55"/>
      <c r="I55"/>
      <c r="J55"/>
      <c r="K55"/>
      <c r="L55"/>
      <c r="M55"/>
    </row>
    <row r="56" spans="1:13" ht="14" customHeight="1">
      <c r="A56" s="42">
        <v>3</v>
      </c>
      <c r="B56" s="43" t="s">
        <v>832</v>
      </c>
      <c r="C56" s="43">
        <v>7</v>
      </c>
      <c r="D56" s="43" t="s">
        <v>711</v>
      </c>
      <c r="E56" s="43" t="s">
        <v>387</v>
      </c>
      <c r="G56"/>
      <c r="H56"/>
      <c r="I56"/>
      <c r="J56"/>
      <c r="K56"/>
      <c r="L56"/>
      <c r="M56"/>
    </row>
    <row r="57" spans="1:13" ht="14" customHeight="1">
      <c r="A57" s="42">
        <v>3</v>
      </c>
      <c r="B57" s="43" t="s">
        <v>833</v>
      </c>
      <c r="C57" s="43">
        <v>1</v>
      </c>
      <c r="D57" s="43" t="s">
        <v>369</v>
      </c>
      <c r="E57" s="43" t="s">
        <v>29</v>
      </c>
      <c r="G57"/>
      <c r="H57"/>
      <c r="I57"/>
      <c r="J57"/>
      <c r="K57"/>
      <c r="L57"/>
      <c r="M57"/>
    </row>
    <row r="58" spans="1:13" ht="14" customHeight="1">
      <c r="A58" s="42">
        <v>3</v>
      </c>
      <c r="B58" s="43" t="s">
        <v>833</v>
      </c>
      <c r="C58" s="43">
        <v>2</v>
      </c>
      <c r="D58" s="43" t="s">
        <v>369</v>
      </c>
      <c r="E58" s="43" t="s">
        <v>441</v>
      </c>
      <c r="G58"/>
      <c r="H58"/>
      <c r="I58"/>
      <c r="J58"/>
      <c r="K58"/>
      <c r="L58"/>
      <c r="M58"/>
    </row>
    <row r="59" spans="1:13" ht="14" customHeight="1">
      <c r="A59" s="42">
        <v>3</v>
      </c>
      <c r="B59" s="43" t="s">
        <v>833</v>
      </c>
      <c r="C59" s="43">
        <v>3</v>
      </c>
      <c r="D59" s="43" t="s">
        <v>370</v>
      </c>
      <c r="E59" s="43" t="s">
        <v>122</v>
      </c>
      <c r="G59"/>
      <c r="H59"/>
      <c r="I59"/>
      <c r="J59"/>
      <c r="K59"/>
      <c r="L59"/>
      <c r="M59"/>
    </row>
    <row r="60" spans="1:13" ht="14" customHeight="1">
      <c r="A60" s="42">
        <v>3</v>
      </c>
      <c r="B60" s="43" t="s">
        <v>833</v>
      </c>
      <c r="C60" s="43">
        <v>4</v>
      </c>
      <c r="D60" s="43" t="s">
        <v>370</v>
      </c>
      <c r="E60" s="43" t="s">
        <v>99</v>
      </c>
      <c r="G60"/>
      <c r="H60"/>
      <c r="I60"/>
      <c r="J60"/>
      <c r="K60"/>
      <c r="L60"/>
      <c r="M60"/>
    </row>
    <row r="61" spans="1:13" ht="14" customHeight="1">
      <c r="A61" s="42">
        <v>3</v>
      </c>
      <c r="B61" s="43" t="s">
        <v>833</v>
      </c>
      <c r="C61" s="43">
        <v>5</v>
      </c>
      <c r="D61" s="43" t="s">
        <v>370</v>
      </c>
      <c r="E61" s="43" t="s">
        <v>492</v>
      </c>
      <c r="G61"/>
      <c r="H61"/>
      <c r="I61"/>
      <c r="J61"/>
      <c r="K61"/>
      <c r="L61"/>
      <c r="M61"/>
    </row>
    <row r="62" spans="1:13" ht="14" customHeight="1">
      <c r="A62" s="42">
        <v>3</v>
      </c>
      <c r="B62" s="43" t="s">
        <v>833</v>
      </c>
      <c r="C62" s="43">
        <v>6</v>
      </c>
      <c r="D62" s="43" t="s">
        <v>371</v>
      </c>
      <c r="E62" s="43" t="s">
        <v>165</v>
      </c>
      <c r="G62"/>
      <c r="H62"/>
      <c r="I62"/>
      <c r="J62"/>
      <c r="K62"/>
      <c r="L62"/>
      <c r="M62"/>
    </row>
    <row r="63" spans="1:13" ht="14" customHeight="1">
      <c r="A63" s="42">
        <v>3</v>
      </c>
      <c r="B63" s="43" t="s">
        <v>833</v>
      </c>
      <c r="C63" s="43">
        <v>7</v>
      </c>
      <c r="D63" s="43" t="s">
        <v>371</v>
      </c>
      <c r="E63" s="43" t="s">
        <v>436</v>
      </c>
      <c r="G63"/>
      <c r="H63"/>
      <c r="I63"/>
      <c r="J63"/>
      <c r="K63"/>
      <c r="L63"/>
      <c r="M63"/>
    </row>
    <row r="64" spans="1:13" ht="14" customHeight="1">
      <c r="A64" s="42">
        <v>3</v>
      </c>
      <c r="B64" s="43" t="s">
        <v>833</v>
      </c>
      <c r="C64" s="43">
        <v>8</v>
      </c>
      <c r="D64" s="43" t="s">
        <v>372</v>
      </c>
      <c r="E64" s="43" t="s">
        <v>256</v>
      </c>
      <c r="G64"/>
      <c r="H64"/>
      <c r="I64"/>
      <c r="J64"/>
      <c r="K64"/>
      <c r="L64"/>
      <c r="M64"/>
    </row>
    <row r="65" spans="1:13" ht="14" customHeight="1">
      <c r="A65" s="42">
        <v>3</v>
      </c>
      <c r="B65" s="43" t="s">
        <v>834</v>
      </c>
      <c r="C65" s="43">
        <v>1</v>
      </c>
      <c r="D65" s="43" t="s">
        <v>369</v>
      </c>
      <c r="E65" s="43" t="s">
        <v>7</v>
      </c>
      <c r="G65"/>
      <c r="H65"/>
      <c r="I65"/>
      <c r="J65"/>
      <c r="K65"/>
      <c r="L65"/>
      <c r="M65"/>
    </row>
    <row r="66" spans="1:13" ht="14" customHeight="1">
      <c r="A66" s="42">
        <v>3</v>
      </c>
      <c r="B66" s="43" t="s">
        <v>834</v>
      </c>
      <c r="C66" s="43">
        <v>2</v>
      </c>
      <c r="D66" s="43" t="s">
        <v>370</v>
      </c>
      <c r="E66" s="43" t="s">
        <v>92</v>
      </c>
      <c r="G66"/>
      <c r="H66"/>
      <c r="I66"/>
      <c r="J66"/>
      <c r="K66"/>
      <c r="L66"/>
      <c r="M66"/>
    </row>
    <row r="67" spans="1:13" ht="14" customHeight="1">
      <c r="A67" s="42">
        <v>3</v>
      </c>
      <c r="B67" s="43" t="s">
        <v>834</v>
      </c>
      <c r="C67" s="43">
        <v>3</v>
      </c>
      <c r="D67" s="43" t="s">
        <v>371</v>
      </c>
      <c r="E67" s="43" t="s">
        <v>189</v>
      </c>
      <c r="G67"/>
      <c r="H67"/>
      <c r="I67"/>
      <c r="J67"/>
      <c r="K67"/>
      <c r="L67"/>
      <c r="M67"/>
    </row>
    <row r="68" spans="1:13" ht="14" customHeight="1">
      <c r="A68" s="42">
        <v>3</v>
      </c>
      <c r="B68" s="43" t="s">
        <v>834</v>
      </c>
      <c r="C68" s="43">
        <v>4</v>
      </c>
      <c r="D68" s="43" t="s">
        <v>371</v>
      </c>
      <c r="E68" s="43" t="s">
        <v>435</v>
      </c>
      <c r="G68"/>
      <c r="H68"/>
      <c r="I68"/>
      <c r="J68"/>
      <c r="K68"/>
      <c r="L68"/>
      <c r="M68"/>
    </row>
    <row r="69" spans="1:13" ht="14" customHeight="1">
      <c r="A69" s="42">
        <v>3</v>
      </c>
      <c r="B69" s="43" t="s">
        <v>834</v>
      </c>
      <c r="C69" s="43">
        <v>5</v>
      </c>
      <c r="D69" s="43" t="s">
        <v>372</v>
      </c>
      <c r="E69" s="43" t="s">
        <v>219</v>
      </c>
      <c r="G69"/>
      <c r="H69"/>
      <c r="I69"/>
      <c r="J69"/>
      <c r="K69"/>
      <c r="L69"/>
      <c r="M69"/>
    </row>
    <row r="70" spans="1:13" ht="14" customHeight="1">
      <c r="A70" s="42">
        <v>3</v>
      </c>
      <c r="B70" s="43" t="s">
        <v>834</v>
      </c>
      <c r="C70" s="43">
        <v>6</v>
      </c>
      <c r="D70" s="43" t="s">
        <v>711</v>
      </c>
      <c r="E70" s="43" t="s">
        <v>321</v>
      </c>
      <c r="G70"/>
      <c r="H70"/>
      <c r="I70"/>
      <c r="J70"/>
      <c r="K70"/>
      <c r="L70"/>
      <c r="M70"/>
    </row>
    <row r="71" spans="1:13" ht="14" customHeight="1">
      <c r="A71" s="42">
        <v>3</v>
      </c>
      <c r="B71" s="43" t="s">
        <v>834</v>
      </c>
      <c r="C71" s="43">
        <v>7</v>
      </c>
      <c r="D71" s="43" t="s">
        <v>711</v>
      </c>
      <c r="E71" s="43" t="s">
        <v>281</v>
      </c>
      <c r="G71"/>
      <c r="H71"/>
      <c r="I71"/>
      <c r="J71"/>
      <c r="K71"/>
      <c r="L71"/>
      <c r="M71"/>
    </row>
    <row r="72" spans="1:13" ht="14" customHeight="1">
      <c r="A72" s="42">
        <v>3</v>
      </c>
      <c r="B72" s="43" t="s">
        <v>834</v>
      </c>
      <c r="C72" s="43">
        <v>8</v>
      </c>
      <c r="D72" s="43" t="s">
        <v>711</v>
      </c>
      <c r="E72" s="43" t="s">
        <v>805</v>
      </c>
      <c r="G72"/>
      <c r="H72"/>
      <c r="I72"/>
      <c r="J72"/>
      <c r="K72"/>
      <c r="L72"/>
      <c r="M72"/>
    </row>
    <row r="73" spans="1:13" ht="14" customHeight="1">
      <c r="A73" s="42">
        <v>4</v>
      </c>
      <c r="B73" s="43" t="s">
        <v>832</v>
      </c>
      <c r="C73" s="43">
        <v>1</v>
      </c>
      <c r="D73" s="43" t="s">
        <v>369</v>
      </c>
      <c r="E73" s="43" t="s">
        <v>38</v>
      </c>
      <c r="G73"/>
      <c r="H73"/>
      <c r="I73"/>
      <c r="J73"/>
      <c r="K73"/>
      <c r="L73"/>
      <c r="M73"/>
    </row>
    <row r="74" spans="1:13" ht="14" customHeight="1">
      <c r="A74" s="42">
        <v>4</v>
      </c>
      <c r="B74" s="43" t="s">
        <v>832</v>
      </c>
      <c r="C74" s="43">
        <v>2</v>
      </c>
      <c r="D74" s="43" t="s">
        <v>370</v>
      </c>
      <c r="E74" s="43" t="s">
        <v>726</v>
      </c>
      <c r="G74"/>
      <c r="H74"/>
      <c r="I74"/>
      <c r="J74"/>
      <c r="K74"/>
      <c r="L74"/>
      <c r="M74"/>
    </row>
    <row r="75" spans="1:13" ht="14" customHeight="1">
      <c r="A75" s="42">
        <v>4</v>
      </c>
      <c r="B75" s="43" t="s">
        <v>832</v>
      </c>
      <c r="C75" s="43">
        <v>3</v>
      </c>
      <c r="D75" s="43" t="s">
        <v>370</v>
      </c>
      <c r="E75" s="43" t="s">
        <v>126</v>
      </c>
      <c r="G75"/>
      <c r="H75"/>
      <c r="I75"/>
      <c r="J75"/>
      <c r="K75"/>
      <c r="L75"/>
      <c r="M75"/>
    </row>
    <row r="76" spans="1:13" ht="14" customHeight="1">
      <c r="A76" s="42">
        <v>4</v>
      </c>
      <c r="B76" s="43" t="s">
        <v>832</v>
      </c>
      <c r="C76" s="43">
        <v>4</v>
      </c>
      <c r="D76" s="43" t="s">
        <v>370</v>
      </c>
      <c r="E76" s="43" t="s">
        <v>117</v>
      </c>
      <c r="G76"/>
      <c r="H76"/>
      <c r="I76"/>
      <c r="J76"/>
      <c r="K76"/>
      <c r="L76"/>
      <c r="M76"/>
    </row>
    <row r="77" spans="1:13" ht="14" customHeight="1">
      <c r="A77" s="42">
        <v>4</v>
      </c>
      <c r="B77" s="43" t="s">
        <v>832</v>
      </c>
      <c r="C77" s="43">
        <v>5</v>
      </c>
      <c r="D77" s="43" t="s">
        <v>370</v>
      </c>
      <c r="E77" s="43" t="s">
        <v>393</v>
      </c>
      <c r="G77"/>
      <c r="H77"/>
      <c r="I77"/>
      <c r="J77"/>
      <c r="K77"/>
      <c r="L77"/>
      <c r="M77"/>
    </row>
    <row r="78" spans="1:13" ht="14" customHeight="1">
      <c r="A78" s="42">
        <v>4</v>
      </c>
      <c r="B78" s="43" t="s">
        <v>832</v>
      </c>
      <c r="C78" s="43">
        <v>6</v>
      </c>
      <c r="D78" s="43" t="s">
        <v>371</v>
      </c>
      <c r="E78" s="43" t="s">
        <v>198</v>
      </c>
      <c r="G78"/>
      <c r="H78"/>
      <c r="I78"/>
      <c r="J78"/>
      <c r="K78"/>
      <c r="L78"/>
      <c r="M78"/>
    </row>
    <row r="79" spans="1:13" ht="14" customHeight="1">
      <c r="A79" s="42">
        <v>4</v>
      </c>
      <c r="B79" s="43" t="s">
        <v>832</v>
      </c>
      <c r="C79" s="43">
        <v>7</v>
      </c>
      <c r="D79" s="43" t="s">
        <v>371</v>
      </c>
      <c r="E79" s="43" t="s">
        <v>191</v>
      </c>
      <c r="G79"/>
      <c r="H79"/>
      <c r="I79"/>
      <c r="J79"/>
      <c r="K79"/>
      <c r="L79"/>
      <c r="M79"/>
    </row>
    <row r="80" spans="1:13" ht="14" customHeight="1">
      <c r="A80" s="42">
        <v>4</v>
      </c>
      <c r="B80" s="43" t="s">
        <v>833</v>
      </c>
      <c r="C80" s="43">
        <v>1</v>
      </c>
      <c r="D80" s="43" t="s">
        <v>369</v>
      </c>
      <c r="E80" s="43" t="s">
        <v>605</v>
      </c>
      <c r="G80"/>
      <c r="H80"/>
      <c r="I80"/>
      <c r="J80"/>
      <c r="K80"/>
      <c r="L80"/>
      <c r="M80"/>
    </row>
    <row r="81" spans="1:13" ht="14" customHeight="1">
      <c r="A81" s="42">
        <v>4</v>
      </c>
      <c r="B81" s="43" t="s">
        <v>833</v>
      </c>
      <c r="C81" s="43">
        <v>2</v>
      </c>
      <c r="D81" s="43" t="s">
        <v>369</v>
      </c>
      <c r="E81" s="43" t="s">
        <v>28</v>
      </c>
      <c r="G81"/>
      <c r="H81"/>
      <c r="I81"/>
      <c r="J81"/>
      <c r="K81"/>
      <c r="L81"/>
      <c r="M81"/>
    </row>
    <row r="82" spans="1:13" ht="14" customHeight="1">
      <c r="A82" s="42">
        <v>4</v>
      </c>
      <c r="B82" s="43" t="s">
        <v>833</v>
      </c>
      <c r="C82" s="43">
        <v>3</v>
      </c>
      <c r="D82" s="43" t="s">
        <v>371</v>
      </c>
      <c r="E82" s="43" t="s">
        <v>641</v>
      </c>
      <c r="G82"/>
      <c r="H82"/>
      <c r="I82"/>
      <c r="J82"/>
      <c r="K82"/>
      <c r="L82"/>
      <c r="M82"/>
    </row>
    <row r="83" spans="1:13" ht="14" customHeight="1">
      <c r="A83" s="42">
        <v>4</v>
      </c>
      <c r="B83" s="43" t="s">
        <v>833</v>
      </c>
      <c r="C83" s="43">
        <v>4</v>
      </c>
      <c r="D83" s="43" t="s">
        <v>371</v>
      </c>
      <c r="E83" s="43" t="s">
        <v>471</v>
      </c>
      <c r="G83"/>
      <c r="H83"/>
      <c r="I83"/>
      <c r="J83"/>
      <c r="K83"/>
      <c r="L83"/>
      <c r="M83"/>
    </row>
    <row r="84" spans="1:13" ht="14" customHeight="1">
      <c r="A84" s="42">
        <v>4</v>
      </c>
      <c r="B84" s="43" t="s">
        <v>833</v>
      </c>
      <c r="C84" s="43">
        <v>5</v>
      </c>
      <c r="D84" s="43" t="s">
        <v>372</v>
      </c>
      <c r="E84" s="43" t="s">
        <v>260</v>
      </c>
      <c r="G84"/>
      <c r="H84"/>
      <c r="I84"/>
      <c r="J84"/>
      <c r="K84"/>
      <c r="L84"/>
      <c r="M84"/>
    </row>
    <row r="85" spans="1:13" ht="14" customHeight="1">
      <c r="A85" s="42">
        <v>4</v>
      </c>
      <c r="B85" s="43" t="s">
        <v>833</v>
      </c>
      <c r="C85" s="43">
        <v>6</v>
      </c>
      <c r="D85" s="43" t="s">
        <v>711</v>
      </c>
      <c r="E85" s="43" t="s">
        <v>303</v>
      </c>
      <c r="G85"/>
      <c r="H85"/>
      <c r="I85"/>
      <c r="J85"/>
      <c r="K85"/>
      <c r="L85"/>
      <c r="M85"/>
    </row>
    <row r="86" spans="1:13" ht="14" customHeight="1">
      <c r="A86" s="42">
        <v>4</v>
      </c>
      <c r="B86" s="43" t="s">
        <v>833</v>
      </c>
      <c r="C86" s="43">
        <v>7</v>
      </c>
      <c r="D86" s="43" t="s">
        <v>711</v>
      </c>
      <c r="E86" s="43" t="s">
        <v>297</v>
      </c>
      <c r="G86"/>
      <c r="H86"/>
      <c r="I86"/>
      <c r="J86"/>
      <c r="K86"/>
      <c r="L86"/>
      <c r="M86"/>
    </row>
    <row r="87" spans="1:13" ht="14" customHeight="1">
      <c r="A87" s="42">
        <v>4</v>
      </c>
      <c r="B87" s="43" t="s">
        <v>833</v>
      </c>
      <c r="C87" s="43">
        <v>8</v>
      </c>
      <c r="D87" s="43" t="s">
        <v>711</v>
      </c>
      <c r="E87" s="43" t="s">
        <v>451</v>
      </c>
      <c r="G87"/>
      <c r="H87"/>
      <c r="I87"/>
      <c r="J87"/>
      <c r="K87"/>
      <c r="L87"/>
      <c r="M87"/>
    </row>
    <row r="88" spans="1:13" ht="14" customHeight="1">
      <c r="A88" s="42">
        <v>4</v>
      </c>
      <c r="B88" s="43" t="s">
        <v>834</v>
      </c>
      <c r="C88" s="43">
        <v>1</v>
      </c>
      <c r="D88" s="43" t="s">
        <v>369</v>
      </c>
      <c r="E88" s="43" t="s">
        <v>571</v>
      </c>
      <c r="G88"/>
      <c r="H88"/>
      <c r="I88"/>
      <c r="J88"/>
      <c r="K88"/>
      <c r="L88"/>
      <c r="M88"/>
    </row>
    <row r="89" spans="1:13" ht="14" customHeight="1">
      <c r="A89" s="42">
        <v>4</v>
      </c>
      <c r="B89" s="43" t="s">
        <v>834</v>
      </c>
      <c r="C89" s="43">
        <v>2</v>
      </c>
      <c r="D89" s="43" t="s">
        <v>371</v>
      </c>
      <c r="E89" s="43" t="s">
        <v>183</v>
      </c>
      <c r="G89"/>
      <c r="H89"/>
      <c r="I89"/>
      <c r="J89"/>
      <c r="K89"/>
      <c r="L89"/>
      <c r="M89"/>
    </row>
    <row r="90" spans="1:13" ht="14" customHeight="1">
      <c r="A90" s="42">
        <v>4</v>
      </c>
      <c r="B90" s="43" t="s">
        <v>834</v>
      </c>
      <c r="C90" s="43">
        <v>3</v>
      </c>
      <c r="D90" s="43" t="s">
        <v>372</v>
      </c>
      <c r="E90" s="43" t="s">
        <v>698</v>
      </c>
      <c r="G90"/>
      <c r="H90"/>
      <c r="I90"/>
      <c r="J90"/>
      <c r="K90"/>
      <c r="L90"/>
      <c r="M90"/>
    </row>
    <row r="91" spans="1:13" ht="14" customHeight="1">
      <c r="A91" s="42">
        <v>4</v>
      </c>
      <c r="B91" s="43" t="s">
        <v>834</v>
      </c>
      <c r="C91" s="43">
        <v>4</v>
      </c>
      <c r="D91" s="43" t="s">
        <v>372</v>
      </c>
      <c r="E91" s="43" t="s">
        <v>247</v>
      </c>
      <c r="G91"/>
      <c r="H91"/>
      <c r="I91"/>
      <c r="J91"/>
      <c r="K91"/>
      <c r="L91"/>
      <c r="M91"/>
    </row>
    <row r="92" spans="1:13" ht="14" customHeight="1">
      <c r="A92" s="42">
        <v>4</v>
      </c>
      <c r="B92" s="43" t="s">
        <v>834</v>
      </c>
      <c r="C92" s="43">
        <v>5</v>
      </c>
      <c r="D92" s="43" t="s">
        <v>372</v>
      </c>
      <c r="E92" s="43" t="s">
        <v>242</v>
      </c>
      <c r="G92"/>
      <c r="H92"/>
      <c r="I92"/>
      <c r="J92"/>
      <c r="K92"/>
      <c r="L92"/>
      <c r="M92"/>
    </row>
    <row r="93" spans="1:13" ht="14" customHeight="1">
      <c r="A93" s="42">
        <v>4</v>
      </c>
      <c r="B93" s="43" t="s">
        <v>834</v>
      </c>
      <c r="C93" s="43">
        <v>6</v>
      </c>
      <c r="D93" s="43" t="s">
        <v>372</v>
      </c>
      <c r="E93" s="43" t="s">
        <v>517</v>
      </c>
      <c r="G93"/>
      <c r="H93"/>
      <c r="I93"/>
      <c r="J93"/>
      <c r="K93"/>
      <c r="L93"/>
      <c r="M93"/>
    </row>
    <row r="94" spans="1:13" ht="14" customHeight="1">
      <c r="A94" s="42">
        <v>4</v>
      </c>
      <c r="B94" s="43" t="s">
        <v>834</v>
      </c>
      <c r="C94" s="43">
        <v>7</v>
      </c>
      <c r="D94" s="43" t="s">
        <v>711</v>
      </c>
      <c r="E94" s="43" t="s">
        <v>773</v>
      </c>
      <c r="G94"/>
      <c r="H94"/>
      <c r="I94"/>
      <c r="J94"/>
      <c r="K94"/>
      <c r="L94"/>
      <c r="M94"/>
    </row>
    <row r="95" spans="1:13" ht="14" customHeight="1">
      <c r="A95" s="42">
        <v>4</v>
      </c>
      <c r="B95" s="43" t="s">
        <v>834</v>
      </c>
      <c r="C95" s="43">
        <v>8</v>
      </c>
      <c r="D95" s="43" t="s">
        <v>711</v>
      </c>
      <c r="E95" s="43" t="s">
        <v>316</v>
      </c>
      <c r="G95"/>
      <c r="H95"/>
      <c r="I95"/>
      <c r="J95"/>
      <c r="K95"/>
      <c r="L95"/>
      <c r="M95"/>
    </row>
    <row r="96" spans="1:13" ht="14" customHeight="1">
      <c r="A96" s="42">
        <v>5</v>
      </c>
      <c r="B96" s="43" t="s">
        <v>832</v>
      </c>
      <c r="C96" s="43">
        <v>1</v>
      </c>
      <c r="D96" s="43" t="s">
        <v>369</v>
      </c>
      <c r="E96" s="43" t="s">
        <v>15</v>
      </c>
      <c r="G96"/>
      <c r="H96"/>
      <c r="I96"/>
      <c r="J96"/>
      <c r="K96"/>
      <c r="L96"/>
      <c r="M96"/>
    </row>
    <row r="97" spans="1:13" ht="14" customHeight="1">
      <c r="A97" s="42">
        <v>5</v>
      </c>
      <c r="B97" s="43" t="s">
        <v>832</v>
      </c>
      <c r="C97" s="43">
        <v>2</v>
      </c>
      <c r="D97" s="43" t="s">
        <v>369</v>
      </c>
      <c r="E97" s="43" t="s">
        <v>379</v>
      </c>
      <c r="G97"/>
      <c r="H97"/>
      <c r="I97"/>
      <c r="J97"/>
      <c r="K97"/>
      <c r="L97"/>
      <c r="M97"/>
    </row>
    <row r="98" spans="1:13" ht="14" customHeight="1">
      <c r="A98" s="42">
        <v>5</v>
      </c>
      <c r="B98" s="43" t="s">
        <v>832</v>
      </c>
      <c r="C98" s="43">
        <v>3</v>
      </c>
      <c r="D98" s="43" t="s">
        <v>371</v>
      </c>
      <c r="E98" s="43" t="s">
        <v>173</v>
      </c>
      <c r="G98"/>
      <c r="H98"/>
      <c r="I98"/>
      <c r="J98"/>
      <c r="K98"/>
      <c r="L98"/>
      <c r="M98"/>
    </row>
    <row r="99" spans="1:13" ht="14" customHeight="1">
      <c r="A99" s="42">
        <v>5</v>
      </c>
      <c r="B99" s="43" t="s">
        <v>832</v>
      </c>
      <c r="C99" s="43">
        <v>4</v>
      </c>
      <c r="D99" s="43" t="s">
        <v>372</v>
      </c>
      <c r="E99" s="43" t="s">
        <v>510</v>
      </c>
      <c r="G99"/>
      <c r="H99"/>
      <c r="I99"/>
      <c r="J99"/>
      <c r="K99"/>
      <c r="L99"/>
      <c r="M99"/>
    </row>
    <row r="100" spans="1:13" ht="14" customHeight="1">
      <c r="A100" s="42">
        <v>5</v>
      </c>
      <c r="B100" s="43" t="s">
        <v>832</v>
      </c>
      <c r="C100" s="43">
        <v>5</v>
      </c>
      <c r="D100" s="43" t="s">
        <v>372</v>
      </c>
      <c r="E100" s="43" t="s">
        <v>525</v>
      </c>
      <c r="G100"/>
      <c r="H100"/>
      <c r="I100"/>
      <c r="J100"/>
      <c r="K100"/>
      <c r="L100"/>
      <c r="M100"/>
    </row>
    <row r="101" spans="1:13" ht="14" customHeight="1">
      <c r="A101" s="42">
        <v>5</v>
      </c>
      <c r="B101" s="43" t="s">
        <v>832</v>
      </c>
      <c r="C101" s="43">
        <v>6</v>
      </c>
      <c r="D101" s="43" t="s">
        <v>711</v>
      </c>
      <c r="E101" s="43" t="s">
        <v>405</v>
      </c>
      <c r="G101"/>
      <c r="H101"/>
      <c r="I101"/>
      <c r="J101"/>
      <c r="K101"/>
      <c r="L101"/>
      <c r="M101"/>
    </row>
    <row r="102" spans="1:13" ht="14" customHeight="1">
      <c r="A102" s="42">
        <v>5</v>
      </c>
      <c r="B102" s="43" t="s">
        <v>832</v>
      </c>
      <c r="C102" s="43">
        <v>7</v>
      </c>
      <c r="D102" s="43" t="s">
        <v>711</v>
      </c>
      <c r="E102" s="43" t="s">
        <v>406</v>
      </c>
      <c r="G102"/>
      <c r="H102"/>
      <c r="I102"/>
      <c r="J102"/>
      <c r="K102"/>
      <c r="L102"/>
      <c r="M102"/>
    </row>
    <row r="103" spans="1:13" ht="14" customHeight="1">
      <c r="A103" s="42">
        <v>5</v>
      </c>
      <c r="B103" s="43" t="s">
        <v>832</v>
      </c>
      <c r="C103" s="43">
        <v>8</v>
      </c>
      <c r="D103" s="43" t="s">
        <v>711</v>
      </c>
      <c r="E103" s="43" t="s">
        <v>430</v>
      </c>
      <c r="G103"/>
      <c r="H103"/>
      <c r="I103"/>
      <c r="J103"/>
      <c r="K103"/>
      <c r="L103"/>
      <c r="M103"/>
    </row>
    <row r="104" spans="1:13" ht="14" customHeight="1">
      <c r="A104" s="42">
        <v>5</v>
      </c>
      <c r="B104" s="43" t="s">
        <v>833</v>
      </c>
      <c r="C104" s="43">
        <v>1</v>
      </c>
      <c r="D104" s="43" t="s">
        <v>369</v>
      </c>
      <c r="E104" s="43" t="s">
        <v>378</v>
      </c>
      <c r="G104"/>
      <c r="H104"/>
      <c r="I104"/>
      <c r="J104"/>
      <c r="K104"/>
      <c r="L104"/>
      <c r="M104"/>
    </row>
    <row r="105" spans="1:13" ht="14" customHeight="1">
      <c r="A105" s="42">
        <v>5</v>
      </c>
      <c r="B105" s="43" t="s">
        <v>833</v>
      </c>
      <c r="C105" s="43">
        <v>2</v>
      </c>
      <c r="D105" s="43" t="s">
        <v>370</v>
      </c>
      <c r="E105" s="43" t="s">
        <v>413</v>
      </c>
      <c r="G105"/>
      <c r="H105"/>
      <c r="I105"/>
      <c r="J105"/>
      <c r="K105"/>
      <c r="L105"/>
      <c r="M105"/>
    </row>
    <row r="106" spans="1:13" ht="14" customHeight="1">
      <c r="A106" s="42">
        <v>5</v>
      </c>
      <c r="B106" s="43" t="s">
        <v>833</v>
      </c>
      <c r="C106" s="43">
        <v>3</v>
      </c>
      <c r="D106" s="43" t="s">
        <v>370</v>
      </c>
      <c r="E106" s="43" t="s">
        <v>516</v>
      </c>
      <c r="G106"/>
      <c r="H106"/>
      <c r="I106"/>
      <c r="J106"/>
      <c r="K106"/>
      <c r="L106"/>
      <c r="M106"/>
    </row>
    <row r="107" spans="1:13" ht="14" customHeight="1">
      <c r="A107" s="42">
        <v>5</v>
      </c>
      <c r="B107" s="43" t="s">
        <v>833</v>
      </c>
      <c r="C107" s="43">
        <v>4</v>
      </c>
      <c r="D107" s="43" t="s">
        <v>371</v>
      </c>
      <c r="E107" s="43" t="s">
        <v>458</v>
      </c>
      <c r="G107"/>
      <c r="H107"/>
      <c r="I107"/>
      <c r="J107"/>
      <c r="K107"/>
      <c r="L107"/>
      <c r="M107"/>
    </row>
    <row r="108" spans="1:13" ht="14" customHeight="1">
      <c r="A108" s="42">
        <v>5</v>
      </c>
      <c r="B108" s="43" t="s">
        <v>833</v>
      </c>
      <c r="C108" s="43">
        <v>5</v>
      </c>
      <c r="D108" s="43" t="s">
        <v>372</v>
      </c>
      <c r="E108" s="43" t="s">
        <v>234</v>
      </c>
      <c r="G108"/>
      <c r="H108"/>
      <c r="I108"/>
      <c r="J108"/>
      <c r="K108"/>
      <c r="L108"/>
      <c r="M108"/>
    </row>
    <row r="109" spans="1:13" ht="14" customHeight="1">
      <c r="A109" s="42">
        <v>5</v>
      </c>
      <c r="B109" s="43" t="s">
        <v>833</v>
      </c>
      <c r="C109" s="43">
        <v>6</v>
      </c>
      <c r="D109" s="43" t="s">
        <v>372</v>
      </c>
      <c r="E109" s="43" t="s">
        <v>509</v>
      </c>
      <c r="G109"/>
      <c r="H109"/>
      <c r="I109"/>
      <c r="J109"/>
      <c r="K109"/>
      <c r="L109"/>
      <c r="M109"/>
    </row>
    <row r="110" spans="1:13" ht="14" customHeight="1">
      <c r="A110" s="42">
        <v>5</v>
      </c>
      <c r="B110" s="43" t="s">
        <v>833</v>
      </c>
      <c r="C110" s="43">
        <v>7</v>
      </c>
      <c r="D110" s="43" t="s">
        <v>372</v>
      </c>
      <c r="E110" s="43" t="s">
        <v>511</v>
      </c>
      <c r="G110"/>
      <c r="H110"/>
      <c r="I110"/>
      <c r="J110"/>
      <c r="K110"/>
      <c r="L110"/>
      <c r="M110"/>
    </row>
    <row r="111" spans="1:13" ht="14" customHeight="1">
      <c r="A111" s="42">
        <v>5</v>
      </c>
      <c r="B111" s="43" t="s">
        <v>833</v>
      </c>
      <c r="C111" s="43">
        <v>8</v>
      </c>
      <c r="D111" s="43" t="s">
        <v>711</v>
      </c>
      <c r="E111" s="43" t="s">
        <v>431</v>
      </c>
      <c r="G111"/>
      <c r="H111"/>
      <c r="I111"/>
      <c r="J111"/>
      <c r="K111"/>
      <c r="L111"/>
      <c r="M111"/>
    </row>
    <row r="112" spans="1:13" ht="14" customHeight="1">
      <c r="A112" s="42">
        <v>5</v>
      </c>
      <c r="B112" s="43" t="s">
        <v>834</v>
      </c>
      <c r="C112" s="43">
        <v>1</v>
      </c>
      <c r="D112" s="43" t="s">
        <v>369</v>
      </c>
      <c r="E112" s="43" t="s">
        <v>464</v>
      </c>
      <c r="G112"/>
      <c r="H112"/>
      <c r="I112"/>
      <c r="J112"/>
      <c r="K112"/>
      <c r="L112"/>
      <c r="M112"/>
    </row>
    <row r="113" spans="1:13" ht="14" customHeight="1">
      <c r="A113" s="42">
        <v>5</v>
      </c>
      <c r="B113" s="43" t="s">
        <v>834</v>
      </c>
      <c r="C113" s="43">
        <v>2</v>
      </c>
      <c r="D113" s="43" t="s">
        <v>370</v>
      </c>
      <c r="E113" s="43" t="s">
        <v>113</v>
      </c>
      <c r="G113"/>
      <c r="H113"/>
      <c r="I113"/>
      <c r="J113"/>
      <c r="K113"/>
      <c r="L113"/>
      <c r="M113"/>
    </row>
    <row r="114" spans="1:13" ht="14" customHeight="1">
      <c r="A114" s="42">
        <v>5</v>
      </c>
      <c r="B114" s="43" t="s">
        <v>834</v>
      </c>
      <c r="C114" s="43">
        <v>3</v>
      </c>
      <c r="D114" s="43" t="s">
        <v>370</v>
      </c>
      <c r="E114" s="43" t="s">
        <v>374</v>
      </c>
      <c r="G114"/>
      <c r="H114"/>
      <c r="I114"/>
      <c r="J114"/>
      <c r="K114"/>
      <c r="L114"/>
      <c r="M114"/>
    </row>
    <row r="115" spans="1:13" ht="14" customHeight="1">
      <c r="A115" s="42">
        <v>5</v>
      </c>
      <c r="B115" s="43" t="s">
        <v>834</v>
      </c>
      <c r="C115" s="43">
        <v>4</v>
      </c>
      <c r="D115" s="43" t="s">
        <v>371</v>
      </c>
      <c r="E115" s="43" t="s">
        <v>457</v>
      </c>
      <c r="G115"/>
      <c r="H115"/>
      <c r="I115"/>
      <c r="J115"/>
      <c r="K115"/>
      <c r="L115"/>
      <c r="M115"/>
    </row>
    <row r="116" spans="1:13" ht="14" customHeight="1">
      <c r="A116" s="42">
        <v>5</v>
      </c>
      <c r="B116" s="43" t="s">
        <v>834</v>
      </c>
      <c r="C116" s="43">
        <v>5</v>
      </c>
      <c r="D116" s="43" t="s">
        <v>371</v>
      </c>
      <c r="E116" s="43" t="s">
        <v>459</v>
      </c>
      <c r="G116"/>
      <c r="H116"/>
      <c r="I116"/>
      <c r="J116"/>
      <c r="K116"/>
      <c r="L116"/>
      <c r="M116"/>
    </row>
    <row r="117" spans="1:13" ht="14" customHeight="1">
      <c r="A117" s="42">
        <v>5</v>
      </c>
      <c r="B117" s="43" t="s">
        <v>834</v>
      </c>
      <c r="C117" s="43">
        <v>6</v>
      </c>
      <c r="D117" s="43" t="s">
        <v>371</v>
      </c>
      <c r="E117" s="43" t="s">
        <v>460</v>
      </c>
      <c r="G117"/>
      <c r="H117"/>
      <c r="I117"/>
      <c r="J117"/>
      <c r="K117"/>
      <c r="L117"/>
      <c r="M117"/>
    </row>
    <row r="118" spans="1:13" ht="14" customHeight="1">
      <c r="A118" s="42">
        <v>5</v>
      </c>
      <c r="B118" s="43" t="s">
        <v>834</v>
      </c>
      <c r="C118" s="43">
        <v>7</v>
      </c>
      <c r="D118" s="43" t="s">
        <v>711</v>
      </c>
      <c r="E118" s="43" t="s">
        <v>287</v>
      </c>
      <c r="G118"/>
      <c r="H118"/>
      <c r="I118"/>
      <c r="J118"/>
      <c r="K118"/>
      <c r="L118"/>
      <c r="M118"/>
    </row>
    <row r="119" spans="1:13" ht="14" customHeight="1">
      <c r="A119" s="42">
        <v>6</v>
      </c>
      <c r="B119" s="43" t="s">
        <v>832</v>
      </c>
      <c r="C119" s="43">
        <v>1</v>
      </c>
      <c r="D119" s="43" t="s">
        <v>369</v>
      </c>
      <c r="E119" s="43" t="s">
        <v>27</v>
      </c>
      <c r="G119"/>
      <c r="H119"/>
      <c r="I119"/>
      <c r="J119"/>
      <c r="K119"/>
      <c r="L119"/>
      <c r="M119"/>
    </row>
    <row r="120" spans="1:13" ht="14" customHeight="1">
      <c r="A120" s="42">
        <v>6</v>
      </c>
      <c r="B120" s="43" t="s">
        <v>832</v>
      </c>
      <c r="C120" s="43">
        <v>2</v>
      </c>
      <c r="D120" s="43" t="s">
        <v>370</v>
      </c>
      <c r="E120" s="43" t="s">
        <v>728</v>
      </c>
      <c r="G120"/>
      <c r="H120"/>
      <c r="I120"/>
      <c r="J120"/>
      <c r="K120"/>
      <c r="L120"/>
      <c r="M120"/>
    </row>
    <row r="121" spans="1:13" ht="14" customHeight="1">
      <c r="A121" s="42">
        <v>6</v>
      </c>
      <c r="B121" s="43" t="s">
        <v>832</v>
      </c>
      <c r="C121" s="43">
        <v>3</v>
      </c>
      <c r="D121" s="43" t="s">
        <v>370</v>
      </c>
      <c r="E121" s="43" t="s">
        <v>105</v>
      </c>
      <c r="G121"/>
      <c r="H121"/>
      <c r="I121"/>
      <c r="J121"/>
      <c r="K121"/>
      <c r="L121"/>
      <c r="M121"/>
    </row>
    <row r="122" spans="1:13" ht="14" customHeight="1">
      <c r="A122" s="42">
        <v>6</v>
      </c>
      <c r="B122" s="43" t="s">
        <v>832</v>
      </c>
      <c r="C122" s="43">
        <v>4</v>
      </c>
      <c r="D122" s="43" t="s">
        <v>370</v>
      </c>
      <c r="E122" s="43" t="s">
        <v>102</v>
      </c>
      <c r="G122"/>
      <c r="H122"/>
      <c r="I122"/>
      <c r="J122"/>
      <c r="K122"/>
      <c r="L122"/>
      <c r="M122"/>
    </row>
    <row r="123" spans="1:13" ht="14" customHeight="1">
      <c r="A123" s="42">
        <v>6</v>
      </c>
      <c r="B123" s="43" t="s">
        <v>832</v>
      </c>
      <c r="C123" s="43">
        <v>5</v>
      </c>
      <c r="D123" s="43" t="s">
        <v>371</v>
      </c>
      <c r="E123" s="43" t="s">
        <v>193</v>
      </c>
      <c r="G123"/>
      <c r="H123"/>
      <c r="I123"/>
      <c r="J123"/>
      <c r="K123"/>
      <c r="L123"/>
      <c r="M123"/>
    </row>
    <row r="124" spans="1:13" ht="14" customHeight="1">
      <c r="A124" s="42">
        <v>6</v>
      </c>
      <c r="B124" s="43" t="s">
        <v>832</v>
      </c>
      <c r="C124" s="43">
        <v>6</v>
      </c>
      <c r="D124" s="43" t="s">
        <v>371</v>
      </c>
      <c r="E124" s="43" t="s">
        <v>742</v>
      </c>
      <c r="G124"/>
      <c r="H124"/>
      <c r="I124"/>
      <c r="J124"/>
      <c r="K124"/>
      <c r="L124"/>
      <c r="M124"/>
    </row>
    <row r="125" spans="1:13" ht="14" customHeight="1">
      <c r="A125" s="42">
        <v>6</v>
      </c>
      <c r="B125" s="43" t="s">
        <v>832</v>
      </c>
      <c r="C125" s="43">
        <v>7</v>
      </c>
      <c r="D125" s="43" t="s">
        <v>372</v>
      </c>
      <c r="E125" s="43" t="s">
        <v>238</v>
      </c>
      <c r="G125"/>
      <c r="H125"/>
      <c r="I125"/>
      <c r="J125"/>
      <c r="K125"/>
      <c r="L125"/>
      <c r="M125"/>
    </row>
    <row r="126" spans="1:13" ht="14" customHeight="1">
      <c r="A126" s="42">
        <v>6</v>
      </c>
      <c r="B126" s="43" t="s">
        <v>832</v>
      </c>
      <c r="C126" s="43">
        <v>8</v>
      </c>
      <c r="D126" s="43" t="s">
        <v>711</v>
      </c>
      <c r="E126" s="43" t="s">
        <v>283</v>
      </c>
      <c r="G126"/>
      <c r="H126"/>
      <c r="I126"/>
      <c r="J126"/>
      <c r="K126"/>
      <c r="L126"/>
      <c r="M126"/>
    </row>
    <row r="127" spans="1:13" ht="14" customHeight="1">
      <c r="A127" s="42">
        <v>6</v>
      </c>
      <c r="B127" s="43" t="s">
        <v>833</v>
      </c>
      <c r="C127" s="43">
        <v>1</v>
      </c>
      <c r="D127" s="43" t="s">
        <v>369</v>
      </c>
      <c r="E127" s="43" t="s">
        <v>31</v>
      </c>
      <c r="G127"/>
      <c r="H127"/>
      <c r="I127"/>
      <c r="J127"/>
      <c r="K127"/>
      <c r="L127"/>
      <c r="M127"/>
    </row>
    <row r="128" spans="1:13" ht="14" customHeight="1">
      <c r="A128" s="42">
        <v>6</v>
      </c>
      <c r="B128" s="43" t="s">
        <v>833</v>
      </c>
      <c r="C128" s="43">
        <v>2</v>
      </c>
      <c r="D128" s="43" t="s">
        <v>369</v>
      </c>
      <c r="E128" s="43" t="s">
        <v>9</v>
      </c>
      <c r="G128"/>
      <c r="H128"/>
      <c r="I128"/>
      <c r="J128"/>
      <c r="K128"/>
      <c r="L128"/>
      <c r="M128"/>
    </row>
    <row r="129" spans="1:13" ht="14" customHeight="1">
      <c r="A129" s="42">
        <v>6</v>
      </c>
      <c r="B129" s="43" t="s">
        <v>833</v>
      </c>
      <c r="C129" s="43">
        <v>3</v>
      </c>
      <c r="D129" s="43" t="s">
        <v>370</v>
      </c>
      <c r="E129" s="43" t="s">
        <v>401</v>
      </c>
      <c r="G129"/>
      <c r="H129"/>
      <c r="I129"/>
      <c r="J129"/>
      <c r="K129"/>
      <c r="L129"/>
      <c r="M129"/>
    </row>
    <row r="130" spans="1:13" ht="14" customHeight="1">
      <c r="A130" s="42">
        <v>6</v>
      </c>
      <c r="B130" s="43" t="s">
        <v>833</v>
      </c>
      <c r="C130" s="43">
        <v>4</v>
      </c>
      <c r="D130" s="43" t="s">
        <v>371</v>
      </c>
      <c r="E130" s="43" t="s">
        <v>179</v>
      </c>
      <c r="G130"/>
      <c r="H130"/>
      <c r="I130"/>
      <c r="J130"/>
      <c r="K130"/>
      <c r="L130"/>
      <c r="M130"/>
    </row>
    <row r="131" spans="1:13" ht="14" customHeight="1">
      <c r="A131" s="42">
        <v>6</v>
      </c>
      <c r="B131" s="43" t="s">
        <v>833</v>
      </c>
      <c r="C131" s="43">
        <v>5</v>
      </c>
      <c r="D131" s="43" t="s">
        <v>371</v>
      </c>
      <c r="E131" s="43" t="s">
        <v>395</v>
      </c>
      <c r="G131"/>
      <c r="H131"/>
      <c r="I131"/>
      <c r="J131"/>
      <c r="K131"/>
      <c r="L131"/>
      <c r="M131"/>
    </row>
    <row r="132" spans="1:13" ht="14" customHeight="1">
      <c r="A132" s="42">
        <v>6</v>
      </c>
      <c r="B132" s="43" t="s">
        <v>833</v>
      </c>
      <c r="C132" s="43">
        <v>6</v>
      </c>
      <c r="D132" s="43" t="s">
        <v>372</v>
      </c>
      <c r="E132" s="43" t="s">
        <v>226</v>
      </c>
      <c r="G132"/>
      <c r="H132"/>
      <c r="I132"/>
      <c r="J132"/>
      <c r="K132"/>
      <c r="L132"/>
      <c r="M132"/>
    </row>
    <row r="133" spans="1:13" ht="14" customHeight="1">
      <c r="A133" s="42">
        <v>6</v>
      </c>
      <c r="B133" s="43" t="s">
        <v>833</v>
      </c>
      <c r="C133" s="43">
        <v>7</v>
      </c>
      <c r="D133" s="43" t="s">
        <v>711</v>
      </c>
      <c r="E133" s="43" t="s">
        <v>292</v>
      </c>
      <c r="G133"/>
      <c r="H133"/>
      <c r="I133"/>
      <c r="J133"/>
      <c r="K133"/>
      <c r="L133"/>
      <c r="M133"/>
    </row>
    <row r="134" spans="1:13" ht="14" customHeight="1">
      <c r="A134" s="42">
        <v>6</v>
      </c>
      <c r="B134" s="43" t="s">
        <v>834</v>
      </c>
      <c r="C134" s="43">
        <v>1</v>
      </c>
      <c r="D134" s="43" t="s">
        <v>369</v>
      </c>
      <c r="E134" s="43" t="s">
        <v>559</v>
      </c>
      <c r="G134"/>
      <c r="H134"/>
      <c r="I134"/>
      <c r="J134"/>
      <c r="K134"/>
      <c r="L134"/>
      <c r="M134"/>
    </row>
    <row r="135" spans="1:13" ht="14" customHeight="1">
      <c r="A135" s="42">
        <v>6</v>
      </c>
      <c r="B135" s="43" t="s">
        <v>834</v>
      </c>
      <c r="C135" s="43">
        <v>2</v>
      </c>
      <c r="D135" s="43" t="s">
        <v>371</v>
      </c>
      <c r="E135" s="43" t="s">
        <v>174</v>
      </c>
      <c r="G135"/>
      <c r="H135"/>
      <c r="I135"/>
      <c r="J135"/>
      <c r="K135"/>
      <c r="L135"/>
      <c r="M135"/>
    </row>
    <row r="136" spans="1:13" ht="14" customHeight="1">
      <c r="A136" s="42">
        <v>6</v>
      </c>
      <c r="B136" s="43" t="s">
        <v>834</v>
      </c>
      <c r="C136" s="43">
        <v>3</v>
      </c>
      <c r="D136" s="43" t="s">
        <v>372</v>
      </c>
      <c r="E136" s="43" t="s">
        <v>249</v>
      </c>
      <c r="G136"/>
      <c r="H136"/>
      <c r="I136"/>
      <c r="J136"/>
      <c r="K136"/>
      <c r="L136"/>
      <c r="M136"/>
    </row>
    <row r="137" spans="1:13" ht="14" customHeight="1">
      <c r="A137" s="42">
        <v>6</v>
      </c>
      <c r="B137" s="43" t="s">
        <v>834</v>
      </c>
      <c r="C137" s="43">
        <v>4</v>
      </c>
      <c r="D137" s="43" t="s">
        <v>372</v>
      </c>
      <c r="E137" s="43" t="s">
        <v>419</v>
      </c>
      <c r="G137"/>
      <c r="H137"/>
      <c r="I137"/>
      <c r="J137"/>
      <c r="K137"/>
      <c r="L137"/>
      <c r="M137"/>
    </row>
    <row r="138" spans="1:13" ht="14" customHeight="1">
      <c r="A138" s="42">
        <v>6</v>
      </c>
      <c r="B138" s="43" t="s">
        <v>834</v>
      </c>
      <c r="C138" s="43">
        <v>5</v>
      </c>
      <c r="D138" s="43" t="s">
        <v>372</v>
      </c>
      <c r="E138" s="43" t="s">
        <v>659</v>
      </c>
      <c r="G138"/>
      <c r="H138"/>
      <c r="I138"/>
      <c r="J138"/>
      <c r="K138"/>
      <c r="L138"/>
      <c r="M138"/>
    </row>
    <row r="139" spans="1:13" ht="14" customHeight="1">
      <c r="A139" s="42">
        <v>6</v>
      </c>
      <c r="B139" s="43" t="s">
        <v>834</v>
      </c>
      <c r="C139" s="43">
        <v>6</v>
      </c>
      <c r="D139" s="43" t="s">
        <v>711</v>
      </c>
      <c r="E139" s="43" t="s">
        <v>326</v>
      </c>
      <c r="G139"/>
      <c r="H139"/>
      <c r="I139"/>
      <c r="J139"/>
      <c r="K139"/>
      <c r="L139"/>
      <c r="M139"/>
    </row>
    <row r="140" spans="1:13" ht="14" customHeight="1">
      <c r="A140" s="42">
        <v>6</v>
      </c>
      <c r="B140" s="43" t="s">
        <v>834</v>
      </c>
      <c r="C140" s="43">
        <v>7</v>
      </c>
      <c r="D140" s="43" t="s">
        <v>711</v>
      </c>
      <c r="E140" s="43" t="s">
        <v>774</v>
      </c>
      <c r="G140"/>
      <c r="H140"/>
      <c r="I140"/>
      <c r="J140"/>
      <c r="K140"/>
      <c r="L140"/>
      <c r="M140"/>
    </row>
    <row r="141" spans="1:13" ht="14" customHeight="1">
      <c r="A141" s="42">
        <v>6</v>
      </c>
      <c r="B141" s="43" t="s">
        <v>834</v>
      </c>
      <c r="C141" s="43">
        <v>8</v>
      </c>
      <c r="D141" s="43" t="s">
        <v>711</v>
      </c>
      <c r="E141" s="43" t="s">
        <v>699</v>
      </c>
      <c r="G141"/>
      <c r="H141"/>
      <c r="I141"/>
      <c r="J141"/>
      <c r="K141"/>
      <c r="L141"/>
      <c r="M141"/>
    </row>
    <row r="142" spans="1:13" ht="14" customHeight="1">
      <c r="A142" s="42">
        <v>7</v>
      </c>
      <c r="B142" s="43" t="s">
        <v>832</v>
      </c>
      <c r="C142" s="43">
        <v>1</v>
      </c>
      <c r="D142" s="43" t="s">
        <v>369</v>
      </c>
      <c r="E142" s="43" t="s">
        <v>18</v>
      </c>
      <c r="G142"/>
      <c r="H142"/>
      <c r="I142"/>
      <c r="J142"/>
      <c r="K142"/>
      <c r="L142"/>
      <c r="M142"/>
    </row>
    <row r="143" spans="1:13" ht="14" customHeight="1">
      <c r="A143" s="42">
        <v>7</v>
      </c>
      <c r="B143" s="43" t="s">
        <v>832</v>
      </c>
      <c r="C143" s="43">
        <v>2</v>
      </c>
      <c r="D143" s="43" t="s">
        <v>370</v>
      </c>
      <c r="E143" s="43" t="s">
        <v>93</v>
      </c>
      <c r="G143"/>
      <c r="H143"/>
      <c r="I143"/>
      <c r="J143"/>
      <c r="K143"/>
      <c r="L143"/>
      <c r="M143"/>
    </row>
    <row r="144" spans="1:13" ht="14" customHeight="1">
      <c r="A144" s="42">
        <v>7</v>
      </c>
      <c r="B144" s="43" t="s">
        <v>832</v>
      </c>
      <c r="C144" s="43">
        <v>3</v>
      </c>
      <c r="D144" s="43" t="s">
        <v>370</v>
      </c>
      <c r="E144" s="43" t="s">
        <v>127</v>
      </c>
      <c r="G144"/>
      <c r="H144"/>
      <c r="I144"/>
      <c r="J144"/>
      <c r="K144"/>
      <c r="L144"/>
      <c r="M144"/>
    </row>
    <row r="145" spans="1:13" ht="14" customHeight="1">
      <c r="A145" s="42">
        <v>7</v>
      </c>
      <c r="B145" s="43" t="s">
        <v>832</v>
      </c>
      <c r="C145" s="43">
        <v>4</v>
      </c>
      <c r="D145" s="43" t="s">
        <v>371</v>
      </c>
      <c r="E145" s="43" t="s">
        <v>166</v>
      </c>
      <c r="G145"/>
      <c r="H145"/>
      <c r="I145"/>
      <c r="J145"/>
      <c r="K145"/>
      <c r="L145"/>
      <c r="M145"/>
    </row>
    <row r="146" spans="1:13" ht="14" customHeight="1">
      <c r="A146" s="42">
        <v>7</v>
      </c>
      <c r="B146" s="43" t="s">
        <v>832</v>
      </c>
      <c r="C146" s="43">
        <v>5</v>
      </c>
      <c r="D146" s="43" t="s">
        <v>371</v>
      </c>
      <c r="E146" s="43" t="s">
        <v>382</v>
      </c>
      <c r="G146"/>
      <c r="H146"/>
      <c r="I146"/>
      <c r="J146"/>
      <c r="K146"/>
      <c r="L146"/>
      <c r="M146"/>
    </row>
    <row r="147" spans="1:13" ht="14" customHeight="1">
      <c r="A147" s="42">
        <v>7</v>
      </c>
      <c r="B147" s="43" t="s">
        <v>832</v>
      </c>
      <c r="C147" s="43">
        <v>6</v>
      </c>
      <c r="D147" s="43" t="s">
        <v>371</v>
      </c>
      <c r="E147" s="43" t="s">
        <v>383</v>
      </c>
      <c r="G147"/>
      <c r="H147"/>
      <c r="I147"/>
      <c r="J147"/>
      <c r="K147"/>
      <c r="L147"/>
      <c r="M147"/>
    </row>
    <row r="148" spans="1:13" ht="14" customHeight="1">
      <c r="A148" s="42">
        <v>7</v>
      </c>
      <c r="B148" s="43" t="s">
        <v>832</v>
      </c>
      <c r="C148" s="43">
        <v>7</v>
      </c>
      <c r="D148" s="43" t="s">
        <v>372</v>
      </c>
      <c r="E148" s="43" t="s">
        <v>415</v>
      </c>
      <c r="G148"/>
      <c r="H148"/>
      <c r="I148"/>
      <c r="J148"/>
      <c r="K148"/>
      <c r="L148"/>
      <c r="M148"/>
    </row>
    <row r="149" spans="1:13" ht="14" customHeight="1">
      <c r="A149" s="42">
        <v>7</v>
      </c>
      <c r="B149" s="43" t="s">
        <v>832</v>
      </c>
      <c r="C149" s="43">
        <v>8</v>
      </c>
      <c r="D149" s="43" t="s">
        <v>711</v>
      </c>
      <c r="E149" s="43" t="s">
        <v>310</v>
      </c>
      <c r="G149"/>
      <c r="H149"/>
      <c r="I149"/>
      <c r="J149"/>
      <c r="K149"/>
      <c r="L149"/>
      <c r="M149"/>
    </row>
    <row r="150" spans="1:13" ht="14" customHeight="1">
      <c r="A150" s="42">
        <v>7</v>
      </c>
      <c r="B150" s="43" t="s">
        <v>833</v>
      </c>
      <c r="C150" s="43">
        <v>1</v>
      </c>
      <c r="D150" s="43" t="s">
        <v>369</v>
      </c>
      <c r="E150" s="43" t="s">
        <v>398</v>
      </c>
      <c r="G150"/>
      <c r="H150"/>
      <c r="I150"/>
      <c r="J150"/>
      <c r="K150"/>
      <c r="L150"/>
      <c r="M150"/>
    </row>
    <row r="151" spans="1:13" ht="14" customHeight="1">
      <c r="A151" s="42">
        <v>7</v>
      </c>
      <c r="B151" s="43" t="s">
        <v>833</v>
      </c>
      <c r="C151" s="43">
        <v>2</v>
      </c>
      <c r="D151" s="43" t="s">
        <v>370</v>
      </c>
      <c r="E151" s="43" t="s">
        <v>392</v>
      </c>
      <c r="G151"/>
      <c r="H151"/>
      <c r="I151"/>
      <c r="J151"/>
      <c r="K151"/>
      <c r="L151"/>
      <c r="M151"/>
    </row>
    <row r="152" spans="1:13" ht="14" customHeight="1">
      <c r="A152" s="42">
        <v>7</v>
      </c>
      <c r="B152" s="43" t="s">
        <v>833</v>
      </c>
      <c r="C152" s="43">
        <v>3</v>
      </c>
      <c r="D152" s="43" t="s">
        <v>371</v>
      </c>
      <c r="E152" s="43" t="s">
        <v>202</v>
      </c>
      <c r="G152"/>
      <c r="H152"/>
      <c r="I152"/>
      <c r="J152"/>
      <c r="K152"/>
      <c r="L152"/>
      <c r="M152"/>
    </row>
    <row r="153" spans="1:13" ht="14" customHeight="1">
      <c r="A153" s="42">
        <v>7</v>
      </c>
      <c r="B153" s="43" t="s">
        <v>833</v>
      </c>
      <c r="C153" s="43">
        <v>4</v>
      </c>
      <c r="D153" s="43" t="s">
        <v>372</v>
      </c>
      <c r="E153" s="43" t="s">
        <v>414</v>
      </c>
      <c r="G153"/>
      <c r="H153"/>
      <c r="I153"/>
      <c r="J153"/>
      <c r="K153"/>
      <c r="L153"/>
      <c r="M153"/>
    </row>
    <row r="154" spans="1:13" ht="14" customHeight="1">
      <c r="A154" s="42">
        <v>7</v>
      </c>
      <c r="B154" s="43" t="s">
        <v>833</v>
      </c>
      <c r="C154" s="43">
        <v>5</v>
      </c>
      <c r="D154" s="43" t="s">
        <v>372</v>
      </c>
      <c r="E154" s="43" t="s">
        <v>263</v>
      </c>
      <c r="G154"/>
      <c r="H154"/>
      <c r="I154"/>
      <c r="J154"/>
      <c r="K154"/>
      <c r="L154"/>
      <c r="M154"/>
    </row>
    <row r="155" spans="1:13" ht="14" customHeight="1">
      <c r="A155" s="42">
        <v>7</v>
      </c>
      <c r="B155" s="43" t="s">
        <v>833</v>
      </c>
      <c r="C155" s="43">
        <v>6</v>
      </c>
      <c r="D155" s="43" t="s">
        <v>372</v>
      </c>
      <c r="E155" s="43" t="s">
        <v>252</v>
      </c>
      <c r="G155"/>
      <c r="H155"/>
      <c r="I155"/>
      <c r="J155"/>
      <c r="K155"/>
      <c r="L155"/>
      <c r="M155"/>
    </row>
    <row r="156" spans="1:13" ht="14" customHeight="1">
      <c r="A156" s="42">
        <v>7</v>
      </c>
      <c r="B156" s="43" t="s">
        <v>833</v>
      </c>
      <c r="C156" s="43">
        <v>7</v>
      </c>
      <c r="D156" s="43" t="s">
        <v>711</v>
      </c>
      <c r="E156" s="43" t="s">
        <v>276</v>
      </c>
      <c r="G156"/>
      <c r="H156"/>
      <c r="I156"/>
      <c r="J156"/>
      <c r="K156"/>
      <c r="L156"/>
      <c r="M156"/>
    </row>
    <row r="157" spans="1:13" ht="14" customHeight="1">
      <c r="A157" s="42">
        <v>7</v>
      </c>
      <c r="B157" s="43" t="s">
        <v>833</v>
      </c>
      <c r="C157" s="43">
        <v>8</v>
      </c>
      <c r="D157" s="43" t="s">
        <v>711</v>
      </c>
      <c r="E157" s="43" t="s">
        <v>304</v>
      </c>
      <c r="G157"/>
      <c r="H157"/>
      <c r="I157"/>
      <c r="J157"/>
      <c r="K157"/>
      <c r="L157"/>
      <c r="M157"/>
    </row>
    <row r="158" spans="1:13" ht="14" customHeight="1">
      <c r="A158" s="42">
        <v>7</v>
      </c>
      <c r="B158" s="43" t="s">
        <v>834</v>
      </c>
      <c r="C158" s="43">
        <v>1</v>
      </c>
      <c r="D158" s="43" t="s">
        <v>369</v>
      </c>
      <c r="E158" s="43" t="s">
        <v>399</v>
      </c>
      <c r="G158"/>
      <c r="H158"/>
      <c r="I158"/>
      <c r="J158"/>
      <c r="K158"/>
      <c r="L158"/>
      <c r="M158"/>
    </row>
    <row r="159" spans="1:13" ht="14" customHeight="1">
      <c r="A159" s="42">
        <v>7</v>
      </c>
      <c r="B159" s="43" t="s">
        <v>834</v>
      </c>
      <c r="C159" s="43">
        <v>2</v>
      </c>
      <c r="D159" s="43" t="s">
        <v>369</v>
      </c>
      <c r="E159" s="43" t="s">
        <v>41</v>
      </c>
      <c r="G159"/>
      <c r="H159"/>
      <c r="I159"/>
      <c r="J159"/>
      <c r="K159"/>
      <c r="L159"/>
      <c r="M159"/>
    </row>
    <row r="160" spans="1:13" ht="14" customHeight="1">
      <c r="A160" s="42">
        <v>7</v>
      </c>
      <c r="B160" s="43" t="s">
        <v>834</v>
      </c>
      <c r="C160" s="43">
        <v>3</v>
      </c>
      <c r="D160" s="43" t="s">
        <v>370</v>
      </c>
      <c r="E160" s="43" t="s">
        <v>391</v>
      </c>
      <c r="G160"/>
      <c r="H160"/>
      <c r="I160"/>
      <c r="J160"/>
      <c r="K160"/>
      <c r="L160"/>
      <c r="M160"/>
    </row>
    <row r="161" spans="1:13" ht="14" customHeight="1">
      <c r="A161" s="42">
        <v>7</v>
      </c>
      <c r="B161" s="43" t="s">
        <v>834</v>
      </c>
      <c r="C161" s="43">
        <v>4</v>
      </c>
      <c r="D161" s="43" t="s">
        <v>371</v>
      </c>
      <c r="E161" s="43" t="s">
        <v>194</v>
      </c>
      <c r="G161"/>
      <c r="H161"/>
      <c r="I161"/>
      <c r="J161"/>
      <c r="K161"/>
      <c r="L161"/>
      <c r="M161"/>
    </row>
    <row r="162" spans="1:13" ht="14" customHeight="1">
      <c r="A162" s="42">
        <v>7</v>
      </c>
      <c r="B162" s="43" t="s">
        <v>834</v>
      </c>
      <c r="C162" s="43">
        <v>5</v>
      </c>
      <c r="D162" s="43" t="s">
        <v>372</v>
      </c>
      <c r="E162" s="43" t="s">
        <v>220</v>
      </c>
      <c r="G162"/>
      <c r="H162"/>
      <c r="I162"/>
      <c r="J162"/>
      <c r="K162"/>
      <c r="L162"/>
      <c r="M162"/>
    </row>
    <row r="163" spans="1:13" ht="14" customHeight="1">
      <c r="A163" s="42">
        <v>7</v>
      </c>
      <c r="B163" s="43" t="s">
        <v>834</v>
      </c>
      <c r="C163" s="43">
        <v>6</v>
      </c>
      <c r="D163" s="43" t="s">
        <v>711</v>
      </c>
      <c r="E163" s="43" t="s">
        <v>449</v>
      </c>
      <c r="G163"/>
      <c r="H163"/>
      <c r="I163"/>
      <c r="J163"/>
      <c r="K163"/>
      <c r="L163"/>
      <c r="M163"/>
    </row>
    <row r="164" spans="1:13" ht="14" customHeight="1">
      <c r="A164" s="42">
        <v>7</v>
      </c>
      <c r="B164" s="43" t="s">
        <v>834</v>
      </c>
      <c r="C164" s="43">
        <v>7</v>
      </c>
      <c r="D164" s="43" t="s">
        <v>711</v>
      </c>
      <c r="E164" s="43" t="s">
        <v>450</v>
      </c>
      <c r="G164"/>
      <c r="H164"/>
      <c r="I164"/>
      <c r="J164"/>
      <c r="K164"/>
      <c r="L164"/>
      <c r="M164"/>
    </row>
    <row r="165" spans="1:13" ht="14" customHeight="1">
      <c r="A165" s="42">
        <v>8</v>
      </c>
      <c r="B165" s="43" t="s">
        <v>832</v>
      </c>
      <c r="C165" s="43">
        <v>1</v>
      </c>
      <c r="D165" s="43" t="s">
        <v>369</v>
      </c>
      <c r="E165" s="43" t="s">
        <v>577</v>
      </c>
      <c r="G165"/>
      <c r="H165"/>
      <c r="I165"/>
      <c r="J165"/>
      <c r="K165"/>
      <c r="L165"/>
      <c r="M165"/>
    </row>
    <row r="166" spans="1:13" ht="14" customHeight="1">
      <c r="A166" s="42">
        <v>8</v>
      </c>
      <c r="B166" s="43" t="s">
        <v>832</v>
      </c>
      <c r="C166" s="43">
        <v>2</v>
      </c>
      <c r="D166" s="43" t="s">
        <v>372</v>
      </c>
      <c r="E166" s="43" t="s">
        <v>384</v>
      </c>
      <c r="G166"/>
      <c r="H166"/>
      <c r="I166"/>
      <c r="J166"/>
      <c r="K166"/>
      <c r="L166"/>
      <c r="M166"/>
    </row>
    <row r="167" spans="1:13" ht="14" customHeight="1">
      <c r="A167" s="42">
        <v>8</v>
      </c>
      <c r="B167" s="43" t="s">
        <v>832</v>
      </c>
      <c r="C167" s="43">
        <v>3</v>
      </c>
      <c r="D167" s="43" t="s">
        <v>372</v>
      </c>
      <c r="E167" s="43" t="s">
        <v>757</v>
      </c>
      <c r="G167"/>
      <c r="H167"/>
      <c r="I167"/>
      <c r="J167"/>
      <c r="K167"/>
      <c r="L167"/>
      <c r="M167"/>
    </row>
    <row r="168" spans="1:13" ht="14" customHeight="1">
      <c r="A168" s="42">
        <v>8</v>
      </c>
      <c r="B168" s="43" t="s">
        <v>832</v>
      </c>
      <c r="C168" s="43">
        <v>4</v>
      </c>
      <c r="D168" s="43" t="s">
        <v>372</v>
      </c>
      <c r="E168" s="43" t="s">
        <v>781</v>
      </c>
      <c r="G168"/>
      <c r="H168"/>
      <c r="I168"/>
      <c r="J168"/>
      <c r="K168"/>
      <c r="L168"/>
      <c r="M168"/>
    </row>
    <row r="169" spans="1:13" ht="14" customHeight="1">
      <c r="A169" s="42">
        <v>8</v>
      </c>
      <c r="B169" s="43" t="s">
        <v>832</v>
      </c>
      <c r="C169" s="43">
        <v>5</v>
      </c>
      <c r="D169" s="43" t="s">
        <v>711</v>
      </c>
      <c r="E169" s="43" t="s">
        <v>274</v>
      </c>
      <c r="G169"/>
      <c r="H169"/>
      <c r="I169"/>
      <c r="J169"/>
      <c r="K169"/>
      <c r="L169"/>
      <c r="M169"/>
    </row>
    <row r="170" spans="1:13" ht="14" customHeight="1">
      <c r="A170" s="42">
        <v>8</v>
      </c>
      <c r="B170" s="43" t="s">
        <v>832</v>
      </c>
      <c r="C170" s="43">
        <v>6</v>
      </c>
      <c r="D170" s="43" t="s">
        <v>711</v>
      </c>
      <c r="E170" s="43" t="s">
        <v>778</v>
      </c>
      <c r="G170"/>
      <c r="H170"/>
      <c r="I170"/>
      <c r="J170"/>
      <c r="K170"/>
      <c r="L170"/>
      <c r="M170"/>
    </row>
    <row r="171" spans="1:13" ht="14" customHeight="1">
      <c r="A171" s="42">
        <v>8</v>
      </c>
      <c r="B171" s="43" t="s">
        <v>832</v>
      </c>
      <c r="C171" s="43">
        <v>7</v>
      </c>
      <c r="D171" s="43" t="s">
        <v>711</v>
      </c>
      <c r="E171" s="43" t="s">
        <v>810</v>
      </c>
      <c r="G171"/>
      <c r="H171"/>
      <c r="I171"/>
      <c r="J171"/>
      <c r="K171"/>
      <c r="L171"/>
      <c r="M171"/>
    </row>
    <row r="172" spans="1:13" ht="14" customHeight="1">
      <c r="A172" s="42">
        <v>8</v>
      </c>
      <c r="B172" s="43" t="s">
        <v>833</v>
      </c>
      <c r="C172" s="43">
        <v>1</v>
      </c>
      <c r="D172" s="43" t="s">
        <v>369</v>
      </c>
      <c r="E172" s="43" t="s">
        <v>14</v>
      </c>
      <c r="G172"/>
      <c r="H172"/>
      <c r="I172"/>
      <c r="J172"/>
      <c r="K172"/>
      <c r="L172"/>
      <c r="M172"/>
    </row>
    <row r="173" spans="1:13" ht="14" customHeight="1">
      <c r="A173" s="42">
        <v>8</v>
      </c>
      <c r="B173" s="43" t="s">
        <v>833</v>
      </c>
      <c r="C173" s="43">
        <v>2</v>
      </c>
      <c r="D173" s="43" t="s">
        <v>369</v>
      </c>
      <c r="E173" s="43" t="s">
        <v>581</v>
      </c>
      <c r="G173"/>
      <c r="H173"/>
      <c r="I173"/>
      <c r="J173"/>
      <c r="K173"/>
      <c r="L173"/>
      <c r="M173"/>
    </row>
    <row r="174" spans="1:13" ht="14" customHeight="1">
      <c r="A174" s="42">
        <v>8</v>
      </c>
      <c r="B174" s="43" t="s">
        <v>833</v>
      </c>
      <c r="C174" s="43">
        <v>3</v>
      </c>
      <c r="D174" s="43" t="s">
        <v>370</v>
      </c>
      <c r="E174" s="43" t="s">
        <v>409</v>
      </c>
      <c r="G174"/>
      <c r="H174"/>
      <c r="I174"/>
      <c r="J174"/>
      <c r="K174"/>
      <c r="L174"/>
      <c r="M174"/>
    </row>
    <row r="175" spans="1:13" ht="14" customHeight="1">
      <c r="A175" s="42">
        <v>8</v>
      </c>
      <c r="B175" s="43" t="s">
        <v>833</v>
      </c>
      <c r="C175" s="43">
        <v>4</v>
      </c>
      <c r="D175" s="43" t="s">
        <v>371</v>
      </c>
      <c r="E175" s="43" t="s">
        <v>402</v>
      </c>
      <c r="G175"/>
      <c r="H175"/>
      <c r="I175"/>
      <c r="J175"/>
      <c r="K175"/>
      <c r="L175"/>
      <c r="M175"/>
    </row>
    <row r="176" spans="1:13" ht="14" customHeight="1">
      <c r="A176" s="42">
        <v>8</v>
      </c>
      <c r="B176" s="43" t="s">
        <v>833</v>
      </c>
      <c r="C176" s="43">
        <v>5</v>
      </c>
      <c r="D176" s="43" t="s">
        <v>371</v>
      </c>
      <c r="E176" s="43" t="s">
        <v>736</v>
      </c>
      <c r="G176"/>
      <c r="H176"/>
      <c r="I176"/>
      <c r="J176"/>
      <c r="K176"/>
      <c r="L176"/>
      <c r="M176"/>
    </row>
    <row r="177" spans="1:13" ht="14" customHeight="1">
      <c r="A177" s="42">
        <v>8</v>
      </c>
      <c r="B177" s="43" t="s">
        <v>833</v>
      </c>
      <c r="C177" s="43">
        <v>6</v>
      </c>
      <c r="D177" s="43" t="s">
        <v>371</v>
      </c>
      <c r="E177" s="43" t="s">
        <v>685</v>
      </c>
      <c r="G177"/>
      <c r="H177"/>
      <c r="I177"/>
      <c r="J177"/>
      <c r="K177"/>
      <c r="L177"/>
      <c r="M177"/>
    </row>
    <row r="178" spans="1:13" ht="14" customHeight="1">
      <c r="A178" s="42">
        <v>8</v>
      </c>
      <c r="B178" s="43" t="s">
        <v>833</v>
      </c>
      <c r="C178" s="43">
        <v>7</v>
      </c>
      <c r="D178" s="43" t="s">
        <v>372</v>
      </c>
      <c r="E178" s="43" t="s">
        <v>217</v>
      </c>
      <c r="G178"/>
      <c r="H178"/>
      <c r="I178"/>
      <c r="J178"/>
      <c r="K178"/>
      <c r="L178"/>
      <c r="M178"/>
    </row>
    <row r="179" spans="1:13" ht="14" customHeight="1">
      <c r="A179" s="42">
        <v>8</v>
      </c>
      <c r="B179" s="43" t="s">
        <v>833</v>
      </c>
      <c r="C179" s="43">
        <v>8</v>
      </c>
      <c r="D179" s="43" t="s">
        <v>711</v>
      </c>
      <c r="E179" s="43" t="s">
        <v>666</v>
      </c>
      <c r="G179"/>
      <c r="H179"/>
      <c r="I179"/>
      <c r="J179"/>
      <c r="K179"/>
      <c r="L179"/>
      <c r="M179"/>
    </row>
    <row r="180" spans="1:13" ht="14" customHeight="1">
      <c r="A180" s="42">
        <v>8</v>
      </c>
      <c r="B180" s="43" t="s">
        <v>834</v>
      </c>
      <c r="C180" s="43">
        <v>1</v>
      </c>
      <c r="D180" s="43" t="s">
        <v>369</v>
      </c>
      <c r="E180" s="43" t="s">
        <v>564</v>
      </c>
      <c r="G180"/>
      <c r="H180"/>
      <c r="I180"/>
      <c r="J180"/>
      <c r="K180"/>
      <c r="L180"/>
      <c r="M180"/>
    </row>
    <row r="181" spans="1:13" ht="14" customHeight="1">
      <c r="A181" s="42">
        <v>8</v>
      </c>
      <c r="B181" s="43" t="s">
        <v>834</v>
      </c>
      <c r="C181" s="43">
        <v>2</v>
      </c>
      <c r="D181" s="43" t="s">
        <v>370</v>
      </c>
      <c r="E181" s="43" t="s">
        <v>90</v>
      </c>
      <c r="G181"/>
      <c r="H181"/>
      <c r="I181"/>
      <c r="J181"/>
      <c r="K181"/>
      <c r="L181"/>
      <c r="M181"/>
    </row>
    <row r="182" spans="1:13" ht="14" customHeight="1">
      <c r="A182" s="42">
        <v>8</v>
      </c>
      <c r="B182" s="43" t="s">
        <v>834</v>
      </c>
      <c r="C182" s="43">
        <v>3</v>
      </c>
      <c r="D182" s="43" t="s">
        <v>370</v>
      </c>
      <c r="E182" s="43" t="s">
        <v>607</v>
      </c>
      <c r="G182"/>
      <c r="H182"/>
      <c r="I182"/>
      <c r="J182"/>
      <c r="K182"/>
      <c r="L182"/>
      <c r="M182"/>
    </row>
    <row r="183" spans="1:13" ht="14" customHeight="1">
      <c r="A183" s="42">
        <v>8</v>
      </c>
      <c r="B183" s="43" t="s">
        <v>834</v>
      </c>
      <c r="C183" s="43">
        <v>4</v>
      </c>
      <c r="D183" s="43" t="s">
        <v>370</v>
      </c>
      <c r="E183" s="43" t="s">
        <v>606</v>
      </c>
      <c r="G183"/>
      <c r="H183"/>
      <c r="I183"/>
      <c r="J183"/>
      <c r="K183"/>
      <c r="L183"/>
      <c r="M183"/>
    </row>
    <row r="184" spans="1:13" ht="14" customHeight="1">
      <c r="A184" s="42">
        <v>8</v>
      </c>
      <c r="B184" s="43" t="s">
        <v>834</v>
      </c>
      <c r="C184" s="43">
        <v>5</v>
      </c>
      <c r="D184" s="43" t="s">
        <v>371</v>
      </c>
      <c r="E184" s="43" t="s">
        <v>161</v>
      </c>
      <c r="G184"/>
      <c r="H184"/>
      <c r="I184"/>
      <c r="J184"/>
      <c r="K184"/>
      <c r="L184"/>
      <c r="M184"/>
    </row>
    <row r="185" spans="1:13" ht="14" customHeight="1">
      <c r="A185" s="42">
        <v>8</v>
      </c>
      <c r="B185" s="43" t="s">
        <v>834</v>
      </c>
      <c r="C185" s="43">
        <v>6</v>
      </c>
      <c r="D185" s="43" t="s">
        <v>371</v>
      </c>
      <c r="E185" s="43" t="s">
        <v>639</v>
      </c>
      <c r="G185"/>
      <c r="H185"/>
      <c r="I185"/>
      <c r="J185"/>
      <c r="K185"/>
      <c r="L185"/>
      <c r="M185"/>
    </row>
    <row r="186" spans="1:13" ht="14" customHeight="1">
      <c r="A186" s="42">
        <v>8</v>
      </c>
      <c r="B186" s="43" t="s">
        <v>834</v>
      </c>
      <c r="C186" s="43">
        <v>7</v>
      </c>
      <c r="D186" s="43" t="s">
        <v>372</v>
      </c>
      <c r="E186" s="43" t="s">
        <v>756</v>
      </c>
      <c r="G186"/>
      <c r="H186"/>
      <c r="I186"/>
      <c r="J186"/>
      <c r="K186"/>
      <c r="L186"/>
      <c r="M186"/>
    </row>
    <row r="187" spans="1:13" ht="14" customHeight="1">
      <c r="A187" s="42">
        <v>8</v>
      </c>
      <c r="B187" s="43" t="s">
        <v>834</v>
      </c>
      <c r="C187" s="43">
        <v>8</v>
      </c>
      <c r="D187" s="43" t="s">
        <v>711</v>
      </c>
      <c r="E187" s="43" t="s">
        <v>776</v>
      </c>
      <c r="G187"/>
      <c r="H187"/>
      <c r="I187"/>
      <c r="J187"/>
      <c r="K187"/>
      <c r="L187"/>
      <c r="M187"/>
    </row>
    <row r="188" spans="1:13" ht="14" customHeight="1">
      <c r="A188" s="42">
        <v>9</v>
      </c>
      <c r="B188" s="43" t="s">
        <v>832</v>
      </c>
      <c r="C188" s="43">
        <v>1</v>
      </c>
      <c r="D188" s="43" t="s">
        <v>369</v>
      </c>
      <c r="E188" s="43" t="s">
        <v>11</v>
      </c>
      <c r="G188"/>
      <c r="H188"/>
      <c r="I188"/>
      <c r="J188"/>
      <c r="K188"/>
      <c r="L188"/>
      <c r="M188"/>
    </row>
    <row r="189" spans="1:13" ht="14" customHeight="1">
      <c r="A189" s="42">
        <v>9</v>
      </c>
      <c r="B189" s="43" t="s">
        <v>832</v>
      </c>
      <c r="C189" s="43">
        <v>2</v>
      </c>
      <c r="D189" s="43" t="s">
        <v>370</v>
      </c>
      <c r="E189" s="43" t="s">
        <v>56</v>
      </c>
      <c r="G189"/>
      <c r="H189"/>
      <c r="I189"/>
      <c r="J189"/>
      <c r="K189"/>
      <c r="L189"/>
      <c r="M189"/>
    </row>
    <row r="190" spans="1:13" ht="14" customHeight="1">
      <c r="A190" s="42">
        <v>9</v>
      </c>
      <c r="B190" s="43" t="s">
        <v>832</v>
      </c>
      <c r="C190" s="43">
        <v>3</v>
      </c>
      <c r="D190" s="43" t="s">
        <v>371</v>
      </c>
      <c r="E190" s="43" t="s">
        <v>145</v>
      </c>
      <c r="G190"/>
      <c r="H190"/>
      <c r="I190"/>
      <c r="J190"/>
      <c r="K190"/>
      <c r="L190"/>
      <c r="M190"/>
    </row>
    <row r="191" spans="1:13" ht="14" customHeight="1">
      <c r="A191" s="42">
        <v>9</v>
      </c>
      <c r="B191" s="43" t="s">
        <v>832</v>
      </c>
      <c r="C191" s="43">
        <v>4</v>
      </c>
      <c r="D191" s="43" t="s">
        <v>371</v>
      </c>
      <c r="E191" s="43" t="s">
        <v>205</v>
      </c>
      <c r="G191"/>
      <c r="H191"/>
      <c r="I191"/>
      <c r="J191"/>
      <c r="K191"/>
      <c r="L191"/>
      <c r="M191"/>
    </row>
    <row r="192" spans="1:13" ht="14" customHeight="1">
      <c r="A192" s="42">
        <v>9</v>
      </c>
      <c r="B192" s="43" t="s">
        <v>832</v>
      </c>
      <c r="C192" s="43">
        <v>5</v>
      </c>
      <c r="D192" s="43" t="s">
        <v>371</v>
      </c>
      <c r="E192" s="43" t="s">
        <v>186</v>
      </c>
      <c r="G192"/>
      <c r="H192"/>
      <c r="I192"/>
      <c r="J192"/>
      <c r="K192"/>
      <c r="L192"/>
      <c r="M192"/>
    </row>
    <row r="193" spans="1:13" ht="14" customHeight="1">
      <c r="A193" s="42">
        <v>9</v>
      </c>
      <c r="B193" s="43" t="s">
        <v>832</v>
      </c>
      <c r="C193" s="43">
        <v>6</v>
      </c>
      <c r="D193" s="43" t="s">
        <v>371</v>
      </c>
      <c r="E193" s="43" t="s">
        <v>181</v>
      </c>
      <c r="G193"/>
      <c r="H193"/>
      <c r="I193"/>
      <c r="J193"/>
      <c r="K193"/>
      <c r="L193"/>
      <c r="M193"/>
    </row>
    <row r="194" spans="1:13" ht="14" customHeight="1">
      <c r="A194" s="42">
        <v>9</v>
      </c>
      <c r="B194" s="43" t="s">
        <v>832</v>
      </c>
      <c r="C194" s="43">
        <v>7</v>
      </c>
      <c r="D194" s="43" t="s">
        <v>372</v>
      </c>
      <c r="E194" s="43" t="s">
        <v>254</v>
      </c>
      <c r="G194"/>
      <c r="H194"/>
      <c r="I194"/>
      <c r="J194"/>
      <c r="K194"/>
      <c r="L194"/>
      <c r="M194"/>
    </row>
    <row r="195" spans="1:13" ht="14" customHeight="1">
      <c r="A195" s="42">
        <v>9</v>
      </c>
      <c r="B195" s="43" t="s">
        <v>832</v>
      </c>
      <c r="C195" s="43">
        <v>8</v>
      </c>
      <c r="D195" s="43" t="s">
        <v>711</v>
      </c>
      <c r="E195" s="43" t="s">
        <v>300</v>
      </c>
      <c r="G195"/>
      <c r="H195"/>
      <c r="I195"/>
      <c r="J195"/>
      <c r="K195"/>
      <c r="L195"/>
      <c r="M195"/>
    </row>
    <row r="196" spans="1:13" ht="14" customHeight="1">
      <c r="A196" s="42">
        <v>9</v>
      </c>
      <c r="B196" s="43" t="s">
        <v>833</v>
      </c>
      <c r="C196" s="43">
        <v>1</v>
      </c>
      <c r="D196" s="43" t="s">
        <v>370</v>
      </c>
      <c r="E196" s="43" t="s">
        <v>124</v>
      </c>
      <c r="G196"/>
      <c r="H196"/>
      <c r="I196"/>
      <c r="J196"/>
      <c r="K196"/>
      <c r="L196"/>
      <c r="M196"/>
    </row>
    <row r="197" spans="1:13" ht="14" customHeight="1">
      <c r="A197" s="42">
        <v>9</v>
      </c>
      <c r="B197" s="43" t="s">
        <v>833</v>
      </c>
      <c r="C197" s="43">
        <v>2</v>
      </c>
      <c r="D197" s="43" t="s">
        <v>370</v>
      </c>
      <c r="E197" s="43" t="s">
        <v>120</v>
      </c>
      <c r="G197"/>
      <c r="H197"/>
      <c r="I197"/>
      <c r="J197"/>
      <c r="K197"/>
      <c r="L197"/>
      <c r="M197"/>
    </row>
    <row r="198" spans="1:13" ht="14" customHeight="1">
      <c r="A198" s="42">
        <v>9</v>
      </c>
      <c r="B198" s="43" t="s">
        <v>833</v>
      </c>
      <c r="C198" s="43">
        <v>3</v>
      </c>
      <c r="D198" s="43" t="s">
        <v>370</v>
      </c>
      <c r="E198" s="43" t="s">
        <v>109</v>
      </c>
      <c r="G198"/>
      <c r="H198"/>
      <c r="I198"/>
      <c r="J198"/>
      <c r="K198"/>
      <c r="L198"/>
      <c r="M198"/>
    </row>
    <row r="199" spans="1:13" ht="14" customHeight="1">
      <c r="A199" s="42">
        <v>9</v>
      </c>
      <c r="B199" s="43" t="s">
        <v>833</v>
      </c>
      <c r="C199" s="43">
        <v>4</v>
      </c>
      <c r="D199" s="43" t="s">
        <v>371</v>
      </c>
      <c r="E199" s="43" t="s">
        <v>196</v>
      </c>
      <c r="G199"/>
      <c r="H199"/>
      <c r="I199"/>
      <c r="J199"/>
      <c r="K199"/>
      <c r="L199"/>
      <c r="M199"/>
    </row>
    <row r="200" spans="1:13" ht="14" customHeight="1">
      <c r="A200" s="42">
        <v>9</v>
      </c>
      <c r="B200" s="43" t="s">
        <v>833</v>
      </c>
      <c r="C200" s="43">
        <v>5</v>
      </c>
      <c r="D200" s="43" t="s">
        <v>372</v>
      </c>
      <c r="E200" s="43" t="s">
        <v>245</v>
      </c>
      <c r="G200"/>
      <c r="H200"/>
      <c r="I200"/>
      <c r="J200"/>
      <c r="K200"/>
      <c r="L200"/>
      <c r="M200"/>
    </row>
    <row r="201" spans="1:13" ht="14" customHeight="1">
      <c r="A201" s="42">
        <v>9</v>
      </c>
      <c r="B201" s="43" t="s">
        <v>833</v>
      </c>
      <c r="C201" s="43">
        <v>6</v>
      </c>
      <c r="D201" s="43" t="s">
        <v>711</v>
      </c>
      <c r="E201" s="43" t="s">
        <v>269</v>
      </c>
      <c r="G201"/>
      <c r="H201"/>
      <c r="I201"/>
      <c r="J201"/>
      <c r="K201"/>
      <c r="L201"/>
      <c r="M201"/>
    </row>
    <row r="202" spans="1:13" ht="14" customHeight="1">
      <c r="A202" s="42">
        <v>9</v>
      </c>
      <c r="B202" s="43" t="s">
        <v>833</v>
      </c>
      <c r="C202" s="43">
        <v>7</v>
      </c>
      <c r="D202" s="43" t="s">
        <v>711</v>
      </c>
      <c r="E202" s="43" t="s">
        <v>301</v>
      </c>
      <c r="G202"/>
      <c r="H202"/>
      <c r="I202"/>
      <c r="J202"/>
      <c r="K202"/>
      <c r="L202"/>
      <c r="M202"/>
    </row>
    <row r="203" spans="1:13" ht="14" customHeight="1">
      <c r="A203" s="42">
        <v>9</v>
      </c>
      <c r="B203" s="43" t="s">
        <v>834</v>
      </c>
      <c r="C203" s="43">
        <v>1</v>
      </c>
      <c r="D203" s="43" t="s">
        <v>369</v>
      </c>
      <c r="E203" s="43" t="s">
        <v>35</v>
      </c>
      <c r="G203"/>
      <c r="H203"/>
      <c r="I203"/>
      <c r="J203"/>
      <c r="K203"/>
      <c r="L203"/>
      <c r="M203"/>
    </row>
    <row r="204" spans="1:13" ht="14" customHeight="1">
      <c r="A204" s="42">
        <v>9</v>
      </c>
      <c r="B204" s="43" t="s">
        <v>834</v>
      </c>
      <c r="C204" s="43">
        <v>2</v>
      </c>
      <c r="D204" s="43" t="s">
        <v>369</v>
      </c>
      <c r="E204" s="43" t="s">
        <v>34</v>
      </c>
      <c r="G204"/>
      <c r="H204"/>
      <c r="I204"/>
      <c r="J204"/>
      <c r="K204"/>
      <c r="L204"/>
      <c r="M204"/>
    </row>
    <row r="205" spans="1:13" ht="14" customHeight="1">
      <c r="A205" s="42">
        <v>9</v>
      </c>
      <c r="B205" s="43" t="s">
        <v>834</v>
      </c>
      <c r="C205" s="43">
        <v>3</v>
      </c>
      <c r="D205" s="43" t="s">
        <v>369</v>
      </c>
      <c r="E205" s="43" t="s">
        <v>23</v>
      </c>
      <c r="G205"/>
      <c r="H205"/>
      <c r="I205"/>
      <c r="J205"/>
      <c r="K205"/>
      <c r="L205"/>
      <c r="M205"/>
    </row>
    <row r="206" spans="1:13" ht="14" customHeight="1">
      <c r="A206" s="42">
        <v>9</v>
      </c>
      <c r="B206" s="43" t="s">
        <v>834</v>
      </c>
      <c r="C206" s="43">
        <v>4</v>
      </c>
      <c r="D206" s="43" t="s">
        <v>372</v>
      </c>
      <c r="E206" s="43" t="s">
        <v>213</v>
      </c>
      <c r="G206"/>
      <c r="H206"/>
      <c r="I206"/>
      <c r="J206"/>
      <c r="K206"/>
      <c r="L206"/>
      <c r="M206"/>
    </row>
    <row r="207" spans="1:13" ht="14" customHeight="1">
      <c r="A207" s="42">
        <v>9</v>
      </c>
      <c r="B207" s="43" t="s">
        <v>834</v>
      </c>
      <c r="C207" s="43">
        <v>5</v>
      </c>
      <c r="D207" s="43" t="s">
        <v>372</v>
      </c>
      <c r="E207" s="43" t="s">
        <v>265</v>
      </c>
      <c r="G207"/>
      <c r="H207"/>
      <c r="I207"/>
      <c r="J207"/>
      <c r="K207"/>
      <c r="L207"/>
      <c r="M207"/>
    </row>
    <row r="208" spans="1:13" ht="14" customHeight="1">
      <c r="A208" s="42">
        <v>9</v>
      </c>
      <c r="B208" s="43" t="s">
        <v>834</v>
      </c>
      <c r="C208" s="43">
        <v>6</v>
      </c>
      <c r="D208" s="43" t="s">
        <v>372</v>
      </c>
      <c r="E208" s="43" t="s">
        <v>239</v>
      </c>
      <c r="G208"/>
      <c r="H208"/>
      <c r="I208"/>
      <c r="J208"/>
      <c r="K208"/>
      <c r="L208"/>
      <c r="M208"/>
    </row>
    <row r="209" spans="1:26" ht="14" customHeight="1">
      <c r="A209" s="42">
        <v>9</v>
      </c>
      <c r="B209" s="43" t="s">
        <v>834</v>
      </c>
      <c r="C209" s="43">
        <v>7</v>
      </c>
      <c r="D209" s="43" t="s">
        <v>711</v>
      </c>
      <c r="E209" s="43" t="s">
        <v>813</v>
      </c>
      <c r="G209"/>
      <c r="H209"/>
      <c r="I209"/>
      <c r="J209"/>
      <c r="K209"/>
      <c r="L209"/>
      <c r="M209"/>
    </row>
    <row r="210" spans="1:26" ht="14" customHeight="1">
      <c r="A210" s="42">
        <v>9</v>
      </c>
      <c r="B210" s="43" t="s">
        <v>834</v>
      </c>
      <c r="C210" s="43">
        <v>8</v>
      </c>
      <c r="D210" s="43" t="s">
        <v>711</v>
      </c>
      <c r="E210" s="43" t="s">
        <v>293</v>
      </c>
      <c r="G210"/>
      <c r="H210"/>
      <c r="I210"/>
      <c r="J210"/>
      <c r="K210"/>
      <c r="L210"/>
      <c r="M210"/>
    </row>
    <row r="211" spans="1:26" ht="14" customHeight="1">
      <c r="A211" s="42">
        <v>10</v>
      </c>
      <c r="B211" s="43" t="s">
        <v>832</v>
      </c>
      <c r="C211" s="43">
        <v>1</v>
      </c>
      <c r="D211" s="43" t="s">
        <v>369</v>
      </c>
      <c r="E211" s="43" t="s">
        <v>565</v>
      </c>
      <c r="G211"/>
      <c r="H211"/>
      <c r="I211"/>
      <c r="J211"/>
      <c r="K211"/>
      <c r="L211"/>
      <c r="M211"/>
    </row>
    <row r="212" spans="1:26" ht="14" customHeight="1">
      <c r="A212" s="42">
        <v>10</v>
      </c>
      <c r="B212" s="43" t="s">
        <v>832</v>
      </c>
      <c r="C212" s="43">
        <v>2</v>
      </c>
      <c r="D212" s="43" t="s">
        <v>369</v>
      </c>
      <c r="E212" s="43" t="s">
        <v>572</v>
      </c>
      <c r="G212"/>
      <c r="H212"/>
      <c r="I212"/>
      <c r="J212"/>
      <c r="K212"/>
      <c r="L212"/>
      <c r="M212"/>
    </row>
    <row r="213" spans="1:26" ht="14" customHeight="1">
      <c r="A213" s="42">
        <v>10</v>
      </c>
      <c r="B213" s="43" t="s">
        <v>832</v>
      </c>
      <c r="C213" s="43">
        <v>3</v>
      </c>
      <c r="D213" s="43" t="s">
        <v>370</v>
      </c>
      <c r="E213" s="43" t="s">
        <v>602</v>
      </c>
      <c r="G213"/>
      <c r="H213"/>
      <c r="I213"/>
      <c r="J213"/>
      <c r="K213"/>
      <c r="L213"/>
      <c r="M213"/>
    </row>
    <row r="214" spans="1:26" ht="14" customHeight="1">
      <c r="A214" s="42">
        <v>10</v>
      </c>
      <c r="B214" s="43" t="s">
        <v>832</v>
      </c>
      <c r="C214" s="43">
        <v>4</v>
      </c>
      <c r="D214" s="43" t="s">
        <v>372</v>
      </c>
      <c r="E214" s="43" t="s">
        <v>750</v>
      </c>
      <c r="G214"/>
      <c r="H214"/>
      <c r="I214"/>
      <c r="J214"/>
      <c r="K214"/>
      <c r="L214"/>
      <c r="M214"/>
    </row>
    <row r="215" spans="1:26" ht="14" customHeight="1">
      <c r="A215" s="42">
        <v>10</v>
      </c>
      <c r="B215" s="43" t="s">
        <v>832</v>
      </c>
      <c r="C215" s="43">
        <v>5</v>
      </c>
      <c r="D215" s="43" t="s">
        <v>372</v>
      </c>
      <c r="E215" s="43" t="s">
        <v>749</v>
      </c>
      <c r="G215"/>
      <c r="H215"/>
      <c r="I215"/>
      <c r="J215"/>
      <c r="K215"/>
      <c r="L215"/>
      <c r="M215"/>
    </row>
    <row r="216" spans="1:26" ht="14" customHeight="1">
      <c r="A216" s="42">
        <v>10</v>
      </c>
      <c r="B216" s="43" t="s">
        <v>832</v>
      </c>
      <c r="C216" s="43">
        <v>6</v>
      </c>
      <c r="D216" s="43" t="s">
        <v>711</v>
      </c>
      <c r="E216" s="43" t="s">
        <v>782</v>
      </c>
      <c r="G216"/>
      <c r="H216"/>
      <c r="I216"/>
      <c r="J216"/>
      <c r="K216"/>
      <c r="L216"/>
      <c r="M216"/>
    </row>
    <row r="217" spans="1:26" ht="14" customHeight="1">
      <c r="A217" s="42">
        <v>10</v>
      </c>
      <c r="B217" s="43" t="s">
        <v>832</v>
      </c>
      <c r="C217" s="43">
        <v>7</v>
      </c>
      <c r="D217" s="43" t="s">
        <v>711</v>
      </c>
      <c r="E217" s="43" t="s">
        <v>673</v>
      </c>
      <c r="G217"/>
      <c r="H217"/>
      <c r="I217"/>
      <c r="J217"/>
      <c r="K217"/>
      <c r="L217"/>
      <c r="M217"/>
    </row>
    <row r="218" spans="1:26" ht="14" customHeight="1">
      <c r="A218" s="42">
        <v>10</v>
      </c>
      <c r="B218" s="43" t="s">
        <v>832</v>
      </c>
      <c r="C218" s="43">
        <v>8</v>
      </c>
      <c r="D218" s="43" t="s">
        <v>711</v>
      </c>
      <c r="E218" s="43" t="s">
        <v>683</v>
      </c>
      <c r="G218"/>
      <c r="H218"/>
      <c r="I218"/>
      <c r="J218"/>
      <c r="K218"/>
      <c r="L218"/>
      <c r="M218"/>
    </row>
    <row r="219" spans="1:26" ht="14" customHeight="1">
      <c r="A219" s="42">
        <v>10</v>
      </c>
      <c r="B219" s="43" t="s">
        <v>833</v>
      </c>
      <c r="C219" s="43">
        <v>1</v>
      </c>
      <c r="D219" s="43" t="s">
        <v>369</v>
      </c>
      <c r="E219" s="43" t="s">
        <v>568</v>
      </c>
      <c r="G219"/>
      <c r="H219"/>
      <c r="I219"/>
      <c r="J219"/>
      <c r="K219"/>
      <c r="L219"/>
      <c r="M219"/>
    </row>
    <row r="220" spans="1:26" ht="14" customHeight="1">
      <c r="A220" s="42">
        <v>10</v>
      </c>
      <c r="B220" s="43" t="s">
        <v>833</v>
      </c>
      <c r="C220" s="43">
        <v>2</v>
      </c>
      <c r="D220" s="43" t="s">
        <v>369</v>
      </c>
      <c r="E220" s="43" t="s">
        <v>576</v>
      </c>
      <c r="G220"/>
      <c r="H220"/>
      <c r="I220"/>
      <c r="J220"/>
      <c r="K220"/>
      <c r="L220"/>
      <c r="M220"/>
    </row>
    <row r="221" spans="1:26" ht="14" customHeight="1">
      <c r="A221" s="42">
        <v>10</v>
      </c>
      <c r="B221" s="43" t="s">
        <v>833</v>
      </c>
      <c r="C221" s="43">
        <v>3</v>
      </c>
      <c r="D221" s="43" t="s">
        <v>371</v>
      </c>
      <c r="E221" s="43" t="s">
        <v>735</v>
      </c>
      <c r="G221"/>
      <c r="H221"/>
      <c r="I221"/>
      <c r="J221"/>
      <c r="K221"/>
      <c r="L221"/>
      <c r="M221"/>
    </row>
    <row r="222" spans="1:26" ht="14" customHeight="1">
      <c r="A222" s="42">
        <v>10</v>
      </c>
      <c r="B222" s="43" t="s">
        <v>833</v>
      </c>
      <c r="C222" s="43">
        <v>4</v>
      </c>
      <c r="D222" s="43" t="s">
        <v>372</v>
      </c>
      <c r="E222" s="43" t="s">
        <v>748</v>
      </c>
      <c r="G222"/>
      <c r="H222"/>
      <c r="I222"/>
      <c r="J222"/>
      <c r="K222"/>
      <c r="L222"/>
      <c r="M222"/>
    </row>
    <row r="223" spans="1:26" ht="14" customHeight="1">
      <c r="A223" s="42">
        <v>10</v>
      </c>
      <c r="B223" s="43" t="s">
        <v>833</v>
      </c>
      <c r="C223" s="43">
        <v>5</v>
      </c>
      <c r="D223" s="43" t="s">
        <v>372</v>
      </c>
      <c r="E223" s="43" t="s">
        <v>747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4" customHeight="1">
      <c r="A224" s="42">
        <v>10</v>
      </c>
      <c r="B224" s="43" t="s">
        <v>833</v>
      </c>
      <c r="C224" s="43">
        <v>6</v>
      </c>
      <c r="D224" s="43" t="s">
        <v>372</v>
      </c>
      <c r="E224" s="43" t="s">
        <v>665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4" customHeight="1">
      <c r="A225" s="42">
        <v>10</v>
      </c>
      <c r="B225" s="43" t="s">
        <v>833</v>
      </c>
      <c r="C225" s="43">
        <v>7</v>
      </c>
      <c r="D225" s="43" t="s">
        <v>711</v>
      </c>
      <c r="E225" s="43" t="s">
        <v>783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4" customHeight="1">
      <c r="A226" s="42">
        <v>10</v>
      </c>
      <c r="B226" s="43" t="s">
        <v>833</v>
      </c>
      <c r="C226" s="43">
        <v>8</v>
      </c>
      <c r="D226" s="43" t="s">
        <v>711</v>
      </c>
      <c r="E226" s="43" t="s">
        <v>658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4" customHeight="1">
      <c r="A227" s="42">
        <v>10</v>
      </c>
      <c r="B227" s="43" t="s">
        <v>834</v>
      </c>
      <c r="C227" s="43">
        <v>1</v>
      </c>
      <c r="D227" s="43" t="s">
        <v>370</v>
      </c>
      <c r="E227" s="43" t="s">
        <v>599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4" customHeight="1">
      <c r="A228" s="42">
        <v>10</v>
      </c>
      <c r="B228" s="43" t="s">
        <v>834</v>
      </c>
      <c r="C228" s="43">
        <v>2</v>
      </c>
      <c r="D228" s="43" t="s">
        <v>370</v>
      </c>
      <c r="E228" s="43" t="s">
        <v>693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4" customHeight="1">
      <c r="A229" s="42">
        <v>10</v>
      </c>
      <c r="B229" s="43" t="s">
        <v>834</v>
      </c>
      <c r="C229" s="43">
        <v>3</v>
      </c>
      <c r="D229" s="43" t="s">
        <v>370</v>
      </c>
      <c r="E229" s="43" t="s">
        <v>820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4" customHeight="1">
      <c r="A230" s="42">
        <v>10</v>
      </c>
      <c r="B230" s="43" t="s">
        <v>834</v>
      </c>
      <c r="C230" s="43">
        <v>4</v>
      </c>
      <c r="D230" s="43" t="s">
        <v>371</v>
      </c>
      <c r="E230" s="43" t="s">
        <v>678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4" customHeight="1">
      <c r="A231" s="42">
        <v>10</v>
      </c>
      <c r="B231" s="43" t="s">
        <v>834</v>
      </c>
      <c r="C231" s="43">
        <v>5</v>
      </c>
      <c r="D231" s="43" t="s">
        <v>371</v>
      </c>
      <c r="E231" s="43" t="s">
        <v>640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4" customHeight="1">
      <c r="A232" s="42">
        <v>10</v>
      </c>
      <c r="B232" s="43" t="s">
        <v>834</v>
      </c>
      <c r="C232" s="43">
        <v>6</v>
      </c>
      <c r="D232" s="43" t="s">
        <v>371</v>
      </c>
      <c r="E232" s="43" t="s">
        <v>629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4" customHeight="1">
      <c r="A233" s="42">
        <v>10</v>
      </c>
      <c r="B233" s="43" t="s">
        <v>834</v>
      </c>
      <c r="C233" s="43">
        <v>7</v>
      </c>
      <c r="D233" s="43" t="s">
        <v>371</v>
      </c>
      <c r="E233" s="43" t="s">
        <v>636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4" customHeight="1">
      <c r="A234" s="42">
        <v>11</v>
      </c>
      <c r="B234" s="43" t="s">
        <v>832</v>
      </c>
      <c r="C234" s="43">
        <v>1</v>
      </c>
      <c r="D234" s="43" t="s">
        <v>370</v>
      </c>
      <c r="E234" s="43" t="s">
        <v>134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4" customHeight="1">
      <c r="A235" s="42">
        <v>11</v>
      </c>
      <c r="B235" s="43" t="s">
        <v>832</v>
      </c>
      <c r="C235" s="43">
        <v>2</v>
      </c>
      <c r="D235" s="43" t="s">
        <v>371</v>
      </c>
      <c r="E235" s="43" t="s">
        <v>188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4" customHeight="1">
      <c r="A236" s="42">
        <v>11</v>
      </c>
      <c r="B236" s="43" t="s">
        <v>832</v>
      </c>
      <c r="C236" s="43">
        <v>3</v>
      </c>
      <c r="D236" s="43" t="s">
        <v>371</v>
      </c>
      <c r="E236" s="43" t="s">
        <v>177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4" customHeight="1">
      <c r="A237" s="42">
        <v>11</v>
      </c>
      <c r="B237" s="43" t="s">
        <v>832</v>
      </c>
      <c r="C237" s="43">
        <v>4</v>
      </c>
      <c r="D237" s="43" t="s">
        <v>371</v>
      </c>
      <c r="E237" s="43" t="s">
        <v>172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" customHeight="1">
      <c r="A238" s="42">
        <v>11</v>
      </c>
      <c r="B238" s="43" t="s">
        <v>832</v>
      </c>
      <c r="C238" s="43">
        <v>5</v>
      </c>
      <c r="D238" s="43" t="s">
        <v>371</v>
      </c>
      <c r="E238" s="43" t="s">
        <v>740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4" customHeight="1">
      <c r="A239" s="42">
        <v>11</v>
      </c>
      <c r="B239" s="43" t="s">
        <v>832</v>
      </c>
      <c r="C239" s="43">
        <v>6</v>
      </c>
      <c r="D239" s="43" t="s">
        <v>372</v>
      </c>
      <c r="E239" s="43" t="s">
        <v>250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4" customHeight="1">
      <c r="A240" s="42">
        <v>11</v>
      </c>
      <c r="B240" s="43" t="s">
        <v>832</v>
      </c>
      <c r="C240" s="43">
        <v>7</v>
      </c>
      <c r="D240" s="43" t="s">
        <v>711</v>
      </c>
      <c r="E240" s="43" t="s">
        <v>286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4" customHeight="1">
      <c r="A241" s="42">
        <v>11</v>
      </c>
      <c r="B241" s="43" t="s">
        <v>832</v>
      </c>
      <c r="C241" s="43">
        <v>8</v>
      </c>
      <c r="D241" s="43" t="s">
        <v>711</v>
      </c>
      <c r="E241" s="43" t="s">
        <v>376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4" customHeight="1">
      <c r="A242" s="42">
        <v>11</v>
      </c>
      <c r="B242" s="43" t="s">
        <v>833</v>
      </c>
      <c r="C242" s="43">
        <v>1</v>
      </c>
      <c r="D242" s="43" t="s">
        <v>369</v>
      </c>
      <c r="E242" s="43" t="s">
        <v>36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4" customHeight="1">
      <c r="A243" s="42">
        <v>11</v>
      </c>
      <c r="B243" s="43" t="s">
        <v>833</v>
      </c>
      <c r="C243" s="43">
        <v>2</v>
      </c>
      <c r="D243" s="43" t="s">
        <v>369</v>
      </c>
      <c r="E243" s="43" t="s">
        <v>12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4" customHeight="1">
      <c r="A244" s="42">
        <v>11</v>
      </c>
      <c r="B244" s="43" t="s">
        <v>833</v>
      </c>
      <c r="C244" s="43">
        <v>3</v>
      </c>
      <c r="D244" s="43" t="s">
        <v>370</v>
      </c>
      <c r="E244" s="43" t="s">
        <v>111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4" customHeight="1">
      <c r="A245" s="42">
        <v>11</v>
      </c>
      <c r="B245" s="43" t="s">
        <v>833</v>
      </c>
      <c r="C245" s="43">
        <v>4</v>
      </c>
      <c r="D245" s="43" t="s">
        <v>370</v>
      </c>
      <c r="E245" s="43" t="s">
        <v>100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4" customHeight="1">
      <c r="A246" s="42">
        <v>11</v>
      </c>
      <c r="B246" s="43" t="s">
        <v>833</v>
      </c>
      <c r="C246" s="43">
        <v>5</v>
      </c>
      <c r="D246" s="43" t="s">
        <v>370</v>
      </c>
      <c r="E246" s="43" t="s">
        <v>98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4" customHeight="1">
      <c r="A247" s="42">
        <v>11</v>
      </c>
      <c r="B247" s="43" t="s">
        <v>833</v>
      </c>
      <c r="C247" s="43">
        <v>6</v>
      </c>
      <c r="D247" s="43" t="s">
        <v>371</v>
      </c>
      <c r="E247" s="43" t="s">
        <v>627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 s="42">
        <v>11</v>
      </c>
      <c r="B248" s="43" t="s">
        <v>833</v>
      </c>
      <c r="C248" s="43">
        <v>7</v>
      </c>
      <c r="D248" s="43" t="s">
        <v>711</v>
      </c>
      <c r="E248" s="43" t="s">
        <v>295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 s="42">
        <v>11</v>
      </c>
      <c r="B249" s="43" t="s">
        <v>834</v>
      </c>
      <c r="C249" s="43">
        <v>1</v>
      </c>
      <c r="D249" s="43" t="s">
        <v>369</v>
      </c>
      <c r="E249" s="43" t="s">
        <v>22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 s="42">
        <v>11</v>
      </c>
      <c r="B250" s="43" t="s">
        <v>834</v>
      </c>
      <c r="C250" s="43">
        <v>2</v>
      </c>
      <c r="D250" s="43" t="s">
        <v>369</v>
      </c>
      <c r="E250" s="43" t="s">
        <v>10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 s="42">
        <v>11</v>
      </c>
      <c r="B251" s="43" t="s">
        <v>834</v>
      </c>
      <c r="C251" s="43">
        <v>3</v>
      </c>
      <c r="D251" s="43" t="s">
        <v>372</v>
      </c>
      <c r="E251" s="43" t="s">
        <v>235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 s="42">
        <v>11</v>
      </c>
      <c r="B252" s="43" t="s">
        <v>834</v>
      </c>
      <c r="C252" s="43">
        <v>4</v>
      </c>
      <c r="D252" s="43" t="s">
        <v>372</v>
      </c>
      <c r="E252" s="43" t="s">
        <v>232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 s="42">
        <v>11</v>
      </c>
      <c r="B253" s="43" t="s">
        <v>834</v>
      </c>
      <c r="C253" s="43">
        <v>5</v>
      </c>
      <c r="D253" s="43" t="s">
        <v>372</v>
      </c>
      <c r="E253" s="43" t="s">
        <v>223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 s="42">
        <v>11</v>
      </c>
      <c r="B254" s="43" t="s">
        <v>834</v>
      </c>
      <c r="C254" s="43">
        <v>6</v>
      </c>
      <c r="D254" s="43" t="s">
        <v>372</v>
      </c>
      <c r="E254" s="43" t="s">
        <v>765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 s="42">
        <v>11</v>
      </c>
      <c r="B255" s="43" t="s">
        <v>834</v>
      </c>
      <c r="C255" s="43">
        <v>7</v>
      </c>
      <c r="D255" s="43" t="s">
        <v>711</v>
      </c>
      <c r="E255" s="43" t="s">
        <v>681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 s="42">
        <v>11</v>
      </c>
      <c r="B256" s="43" t="s">
        <v>834</v>
      </c>
      <c r="C256" s="43">
        <v>8</v>
      </c>
      <c r="D256" s="43" t="s">
        <v>711</v>
      </c>
      <c r="E256" s="43" t="s">
        <v>280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 s="42">
        <v>12</v>
      </c>
      <c r="B257" s="43" t="s">
        <v>832</v>
      </c>
      <c r="C257" s="43">
        <v>1</v>
      </c>
      <c r="D257" s="43" t="s">
        <v>369</v>
      </c>
      <c r="E257" s="43" t="s">
        <v>566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 s="42">
        <v>12</v>
      </c>
      <c r="B258" s="43" t="s">
        <v>832</v>
      </c>
      <c r="C258" s="43">
        <v>2</v>
      </c>
      <c r="D258" s="43" t="s">
        <v>369</v>
      </c>
      <c r="E258" s="43" t="s">
        <v>42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 s="42">
        <v>12</v>
      </c>
      <c r="B259" s="43" t="s">
        <v>832</v>
      </c>
      <c r="C259" s="43">
        <v>3</v>
      </c>
      <c r="D259" s="43" t="s">
        <v>370</v>
      </c>
      <c r="E259" s="43" t="s">
        <v>593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 s="42">
        <v>12</v>
      </c>
      <c r="B260" s="43" t="s">
        <v>832</v>
      </c>
      <c r="C260" s="43">
        <v>4</v>
      </c>
      <c r="D260" s="43" t="s">
        <v>372</v>
      </c>
      <c r="E260" s="43" t="s">
        <v>753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 s="42">
        <v>12</v>
      </c>
      <c r="B261" s="43" t="s">
        <v>832</v>
      </c>
      <c r="C261" s="43">
        <v>5</v>
      </c>
      <c r="D261" s="43" t="s">
        <v>372</v>
      </c>
      <c r="E261" s="43" t="s">
        <v>754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 s="42">
        <v>12</v>
      </c>
      <c r="B262" s="43" t="s">
        <v>832</v>
      </c>
      <c r="C262" s="43">
        <v>6</v>
      </c>
      <c r="D262" s="43" t="s">
        <v>372</v>
      </c>
      <c r="E262" s="43" t="s">
        <v>259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 s="42">
        <v>12</v>
      </c>
      <c r="B263" s="43" t="s">
        <v>832</v>
      </c>
      <c r="C263" s="43">
        <v>7</v>
      </c>
      <c r="D263" s="43" t="s">
        <v>372</v>
      </c>
      <c r="E263" s="43" t="s">
        <v>653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 s="42">
        <v>12</v>
      </c>
      <c r="B264" s="43" t="s">
        <v>832</v>
      </c>
      <c r="C264" s="43">
        <v>8</v>
      </c>
      <c r="D264" s="43" t="s">
        <v>711</v>
      </c>
      <c r="E264" s="43" t="s">
        <v>770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 s="42">
        <v>12</v>
      </c>
      <c r="B265" s="43" t="s">
        <v>833</v>
      </c>
      <c r="C265" s="43">
        <v>1</v>
      </c>
      <c r="D265" s="43" t="s">
        <v>369</v>
      </c>
      <c r="E265" s="43" t="s">
        <v>604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 s="42">
        <v>12</v>
      </c>
      <c r="B266" s="43" t="s">
        <v>833</v>
      </c>
      <c r="C266" s="43">
        <v>2</v>
      </c>
      <c r="D266" s="43" t="s">
        <v>370</v>
      </c>
      <c r="E266" s="43" t="s">
        <v>125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 s="42">
        <v>12</v>
      </c>
      <c r="B267" s="43" t="s">
        <v>833</v>
      </c>
      <c r="C267" s="43">
        <v>3</v>
      </c>
      <c r="D267" s="43" t="s">
        <v>372</v>
      </c>
      <c r="E267" s="43" t="s">
        <v>246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 s="42">
        <v>12</v>
      </c>
      <c r="B268" s="43" t="s">
        <v>833</v>
      </c>
      <c r="C268" s="43">
        <v>4</v>
      </c>
      <c r="D268" s="43" t="s">
        <v>711</v>
      </c>
      <c r="E268" s="43" t="s">
        <v>771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 s="42">
        <v>12</v>
      </c>
      <c r="B269" s="43" t="s">
        <v>833</v>
      </c>
      <c r="C269" s="43">
        <v>5</v>
      </c>
      <c r="D269" s="43" t="s">
        <v>711</v>
      </c>
      <c r="E269" s="43" t="s">
        <v>308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 s="42">
        <v>12</v>
      </c>
      <c r="B270" s="43" t="s">
        <v>833</v>
      </c>
      <c r="C270" s="43">
        <v>6</v>
      </c>
      <c r="D270" s="43" t="s">
        <v>711</v>
      </c>
      <c r="E270" s="43" t="s">
        <v>302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 s="42">
        <v>12</v>
      </c>
      <c r="B271" s="43" t="s">
        <v>833</v>
      </c>
      <c r="C271" s="43">
        <v>7</v>
      </c>
      <c r="D271" s="43" t="s">
        <v>711</v>
      </c>
      <c r="E271" s="43" t="s">
        <v>651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 s="42">
        <v>12</v>
      </c>
      <c r="B272" s="43" t="s">
        <v>834</v>
      </c>
      <c r="C272" s="43">
        <v>1</v>
      </c>
      <c r="D272" s="43" t="s">
        <v>369</v>
      </c>
      <c r="E272" s="43" t="s">
        <v>573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 s="42">
        <v>12</v>
      </c>
      <c r="B273" s="43" t="s">
        <v>834</v>
      </c>
      <c r="C273" s="43">
        <v>2</v>
      </c>
      <c r="D273" s="43" t="s">
        <v>370</v>
      </c>
      <c r="E273" s="43" t="s">
        <v>591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 s="42">
        <v>12</v>
      </c>
      <c r="B274" s="43" t="s">
        <v>834</v>
      </c>
      <c r="C274" s="43">
        <v>3</v>
      </c>
      <c r="D274" s="43" t="s">
        <v>370</v>
      </c>
      <c r="E274" s="43" t="s">
        <v>615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 s="42">
        <v>12</v>
      </c>
      <c r="B275" s="43" t="s">
        <v>834</v>
      </c>
      <c r="C275" s="43">
        <v>4</v>
      </c>
      <c r="D275" s="43" t="s">
        <v>371</v>
      </c>
      <c r="E275" s="43" t="s">
        <v>732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 s="42">
        <v>12</v>
      </c>
      <c r="B276" s="43" t="s">
        <v>834</v>
      </c>
      <c r="C276" s="43">
        <v>5</v>
      </c>
      <c r="D276" s="43" t="s">
        <v>371</v>
      </c>
      <c r="E276" s="43" t="s">
        <v>631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 s="42">
        <v>12</v>
      </c>
      <c r="B277" s="43" t="s">
        <v>834</v>
      </c>
      <c r="C277" s="43">
        <v>6</v>
      </c>
      <c r="D277" s="43" t="s">
        <v>371</v>
      </c>
      <c r="E277" s="43" t="s">
        <v>200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 s="42">
        <v>12</v>
      </c>
      <c r="B278" s="43" t="s">
        <v>834</v>
      </c>
      <c r="C278" s="43">
        <v>7</v>
      </c>
      <c r="D278" s="43" t="s">
        <v>371</v>
      </c>
      <c r="E278" s="43" t="s">
        <v>190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 s="42">
        <v>12</v>
      </c>
      <c r="B279" s="43" t="s">
        <v>834</v>
      </c>
      <c r="C279" s="43">
        <v>8</v>
      </c>
      <c r="D279" s="43" t="s">
        <v>371</v>
      </c>
      <c r="E279" s="43" t="s">
        <v>625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 s="42">
        <v>13</v>
      </c>
      <c r="B280" s="43" t="s">
        <v>832</v>
      </c>
      <c r="C280" s="43">
        <v>1</v>
      </c>
      <c r="D280" s="43" t="s">
        <v>371</v>
      </c>
      <c r="E280" s="43" t="s">
        <v>621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 s="42">
        <v>13</v>
      </c>
      <c r="B281" s="43" t="s">
        <v>832</v>
      </c>
      <c r="C281" s="43">
        <v>2</v>
      </c>
      <c r="D281" s="43" t="s">
        <v>371</v>
      </c>
      <c r="E281" s="43" t="s">
        <v>154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 s="42">
        <v>13</v>
      </c>
      <c r="B282" s="43" t="s">
        <v>832</v>
      </c>
      <c r="C282" s="43">
        <v>3</v>
      </c>
      <c r="D282" s="43" t="s">
        <v>371</v>
      </c>
      <c r="E282" s="43" t="s">
        <v>445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 s="42">
        <v>13</v>
      </c>
      <c r="B283" s="43" t="s">
        <v>832</v>
      </c>
      <c r="C283" s="43">
        <v>4</v>
      </c>
      <c r="D283" s="43" t="s">
        <v>371</v>
      </c>
      <c r="E283" s="43" t="s">
        <v>446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 s="42">
        <v>13</v>
      </c>
      <c r="B284" s="43" t="s">
        <v>832</v>
      </c>
      <c r="C284" s="43">
        <v>5</v>
      </c>
      <c r="D284" s="43" t="s">
        <v>371</v>
      </c>
      <c r="E284" s="43" t="s">
        <v>447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 s="42">
        <v>13</v>
      </c>
      <c r="B285" s="43" t="s">
        <v>832</v>
      </c>
      <c r="C285" s="43">
        <v>6</v>
      </c>
      <c r="D285" s="43" t="s">
        <v>711</v>
      </c>
      <c r="E285" s="43" t="s">
        <v>690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 s="42">
        <v>13</v>
      </c>
      <c r="B286" s="43" t="s">
        <v>832</v>
      </c>
      <c r="C286" s="43">
        <v>7</v>
      </c>
      <c r="D286" s="43" t="s">
        <v>711</v>
      </c>
      <c r="E286" s="43" t="s">
        <v>766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 s="42">
        <v>13</v>
      </c>
      <c r="B287" s="43" t="s">
        <v>832</v>
      </c>
      <c r="C287" s="43">
        <v>8</v>
      </c>
      <c r="D287" s="43" t="s">
        <v>711</v>
      </c>
      <c r="E287" s="43" t="s">
        <v>811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 s="42">
        <v>13</v>
      </c>
      <c r="B288" s="43" t="s">
        <v>833</v>
      </c>
      <c r="C288" s="43">
        <v>1</v>
      </c>
      <c r="D288" s="43" t="s">
        <v>369</v>
      </c>
      <c r="E288" s="43" t="s">
        <v>25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 s="42">
        <v>13</v>
      </c>
      <c r="B289" s="43" t="s">
        <v>833</v>
      </c>
      <c r="C289" s="43">
        <v>2</v>
      </c>
      <c r="D289" s="43" t="s">
        <v>369</v>
      </c>
      <c r="E289" s="43" t="s">
        <v>724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 s="42">
        <v>13</v>
      </c>
      <c r="B290" s="43" t="s">
        <v>833</v>
      </c>
      <c r="C290" s="43">
        <v>3</v>
      </c>
      <c r="D290" s="43" t="s">
        <v>369</v>
      </c>
      <c r="E290" s="43" t="s">
        <v>453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 s="42">
        <v>13</v>
      </c>
      <c r="B291" s="43" t="s">
        <v>833</v>
      </c>
      <c r="C291" s="43">
        <v>4</v>
      </c>
      <c r="D291" s="43" t="s">
        <v>370</v>
      </c>
      <c r="E291" s="43" t="s">
        <v>72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 s="42">
        <v>13</v>
      </c>
      <c r="B292" s="43" t="s">
        <v>833</v>
      </c>
      <c r="C292" s="43">
        <v>5</v>
      </c>
      <c r="D292" s="43" t="s">
        <v>370</v>
      </c>
      <c r="E292" s="43" t="s">
        <v>411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 s="42">
        <v>13</v>
      </c>
      <c r="B293" s="43" t="s">
        <v>833</v>
      </c>
      <c r="C293" s="43">
        <v>6</v>
      </c>
      <c r="D293" s="43" t="s">
        <v>372</v>
      </c>
      <c r="E293" s="43" t="s">
        <v>215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 s="42">
        <v>13</v>
      </c>
      <c r="B294" s="43" t="s">
        <v>833</v>
      </c>
      <c r="C294" s="43">
        <v>7</v>
      </c>
      <c r="D294" s="43" t="s">
        <v>372</v>
      </c>
      <c r="E294" s="43" t="s">
        <v>745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 s="42">
        <v>13</v>
      </c>
      <c r="B295" s="43" t="s">
        <v>834</v>
      </c>
      <c r="C295" s="43">
        <v>1</v>
      </c>
      <c r="D295" s="43" t="s">
        <v>369</v>
      </c>
      <c r="E295" s="43" t="s">
        <v>17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 s="42">
        <v>13</v>
      </c>
      <c r="B296" s="43" t="s">
        <v>834</v>
      </c>
      <c r="C296" s="43">
        <v>2</v>
      </c>
      <c r="D296" s="43" t="s">
        <v>370</v>
      </c>
      <c r="E296" s="43" t="s">
        <v>106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 s="42">
        <v>13</v>
      </c>
      <c r="B297" s="43" t="s">
        <v>834</v>
      </c>
      <c r="C297" s="43">
        <v>3</v>
      </c>
      <c r="D297" s="43" t="s">
        <v>370</v>
      </c>
      <c r="E297" s="43" t="s">
        <v>495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 s="42">
        <v>13</v>
      </c>
      <c r="B298" s="43" t="s">
        <v>834</v>
      </c>
      <c r="C298" s="43">
        <v>4</v>
      </c>
      <c r="D298" s="43" t="s">
        <v>372</v>
      </c>
      <c r="E298" s="43" t="s">
        <v>236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 s="42">
        <v>13</v>
      </c>
      <c r="B299" s="43" t="s">
        <v>834</v>
      </c>
      <c r="C299" s="43">
        <v>5</v>
      </c>
      <c r="D299" s="43" t="s">
        <v>372</v>
      </c>
      <c r="E299" s="43" t="s">
        <v>508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 s="42">
        <v>13</v>
      </c>
      <c r="B300" s="43" t="s">
        <v>834</v>
      </c>
      <c r="C300" s="43">
        <v>6</v>
      </c>
      <c r="D300" s="43" t="s">
        <v>372</v>
      </c>
      <c r="E300" s="43" t="s">
        <v>524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 s="42">
        <v>13</v>
      </c>
      <c r="B301" s="43" t="s">
        <v>834</v>
      </c>
      <c r="C301" s="43">
        <v>7</v>
      </c>
      <c r="D301" s="43" t="s">
        <v>711</v>
      </c>
      <c r="E301" s="43" t="s">
        <v>272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 s="42">
        <v>13</v>
      </c>
      <c r="B302" s="43" t="s">
        <v>834</v>
      </c>
      <c r="C302" s="43">
        <v>8</v>
      </c>
      <c r="D302" s="43" t="s">
        <v>711</v>
      </c>
      <c r="E302" s="43" t="s">
        <v>396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 s="42">
        <v>14</v>
      </c>
      <c r="B303" s="43" t="s">
        <v>832</v>
      </c>
      <c r="C303" s="43">
        <v>1</v>
      </c>
      <c r="D303" s="43" t="s">
        <v>369</v>
      </c>
      <c r="E303" s="43" t="s">
        <v>39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 s="42">
        <v>14</v>
      </c>
      <c r="B304" s="43" t="s">
        <v>832</v>
      </c>
      <c r="C304" s="43">
        <v>2</v>
      </c>
      <c r="D304" s="43" t="s">
        <v>372</v>
      </c>
      <c r="E304" s="43" t="s">
        <v>261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 s="42">
        <v>14</v>
      </c>
      <c r="B305" s="43" t="s">
        <v>832</v>
      </c>
      <c r="C305" s="43">
        <v>3</v>
      </c>
      <c r="D305" s="43" t="s">
        <v>372</v>
      </c>
      <c r="E305" s="43" t="s">
        <v>248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 s="42">
        <v>14</v>
      </c>
      <c r="B306" s="43" t="s">
        <v>832</v>
      </c>
      <c r="C306" s="43">
        <v>4</v>
      </c>
      <c r="D306" s="43" t="s">
        <v>372</v>
      </c>
      <c r="E306" s="43" t="s">
        <v>243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 s="42">
        <v>14</v>
      </c>
      <c r="B307" s="43" t="s">
        <v>832</v>
      </c>
      <c r="C307" s="43">
        <v>5</v>
      </c>
      <c r="D307" s="43" t="s">
        <v>372</v>
      </c>
      <c r="E307" s="43" t="s">
        <v>237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 s="42">
        <v>14</v>
      </c>
      <c r="B308" s="43" t="s">
        <v>832</v>
      </c>
      <c r="C308" s="43">
        <v>6</v>
      </c>
      <c r="D308" s="43" t="s">
        <v>372</v>
      </c>
      <c r="E308" s="43" t="s">
        <v>694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 s="42">
        <v>14</v>
      </c>
      <c r="B309" s="43" t="s">
        <v>832</v>
      </c>
      <c r="C309" s="43">
        <v>7</v>
      </c>
      <c r="D309" s="43" t="s">
        <v>711</v>
      </c>
      <c r="E309" s="43" t="s">
        <v>325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 s="42">
        <v>14</v>
      </c>
      <c r="B310" s="43" t="s">
        <v>832</v>
      </c>
      <c r="C310" s="43">
        <v>8</v>
      </c>
      <c r="D310" s="43" t="s">
        <v>711</v>
      </c>
      <c r="E310" s="43" t="s">
        <v>298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 s="42">
        <v>14</v>
      </c>
      <c r="B311" s="43" t="s">
        <v>833</v>
      </c>
      <c r="C311" s="43">
        <v>1</v>
      </c>
      <c r="D311" s="43" t="s">
        <v>370</v>
      </c>
      <c r="E311" s="43" t="s">
        <v>118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 s="42">
        <v>14</v>
      </c>
      <c r="B312" s="43" t="s">
        <v>833</v>
      </c>
      <c r="C312" s="43">
        <v>2</v>
      </c>
      <c r="D312" s="43" t="s">
        <v>370</v>
      </c>
      <c r="E312" s="43" t="s">
        <v>104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 s="42">
        <v>14</v>
      </c>
      <c r="B313" s="43" t="s">
        <v>833</v>
      </c>
      <c r="C313" s="43">
        <v>3</v>
      </c>
      <c r="D313" s="43" t="s">
        <v>370</v>
      </c>
      <c r="E313" s="43" t="s">
        <v>598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 s="42">
        <v>14</v>
      </c>
      <c r="B314" s="43" t="s">
        <v>833</v>
      </c>
      <c r="C314" s="43">
        <v>4</v>
      </c>
      <c r="D314" s="43" t="s">
        <v>371</v>
      </c>
      <c r="E314" s="43" t="s">
        <v>231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 s="42">
        <v>14</v>
      </c>
      <c r="B315" s="43" t="s">
        <v>833</v>
      </c>
      <c r="C315" s="43">
        <v>5</v>
      </c>
      <c r="D315" s="43" t="s">
        <v>371</v>
      </c>
      <c r="E315" s="43" t="s">
        <v>184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 s="42">
        <v>14</v>
      </c>
      <c r="B316" s="43" t="s">
        <v>833</v>
      </c>
      <c r="C316" s="43">
        <v>6</v>
      </c>
      <c r="D316" s="43" t="s">
        <v>711</v>
      </c>
      <c r="E316" s="43" t="s">
        <v>291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 s="42">
        <v>14</v>
      </c>
      <c r="B317" s="43" t="s">
        <v>833</v>
      </c>
      <c r="C317" s="43">
        <v>7</v>
      </c>
      <c r="D317" s="43" t="s">
        <v>711</v>
      </c>
      <c r="E317" s="43" t="s">
        <v>772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 s="42">
        <v>14</v>
      </c>
      <c r="B318" s="43" t="s">
        <v>834</v>
      </c>
      <c r="C318" s="43">
        <v>1</v>
      </c>
      <c r="D318" s="43" t="s">
        <v>369</v>
      </c>
      <c r="E318" s="43" t="s">
        <v>32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 s="42">
        <v>14</v>
      </c>
      <c r="B319" s="43" t="s">
        <v>834</v>
      </c>
      <c r="C319" s="43">
        <v>2</v>
      </c>
      <c r="D319" s="43" t="s">
        <v>369</v>
      </c>
      <c r="E319" s="43" t="s">
        <v>24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 s="42">
        <v>14</v>
      </c>
      <c r="B320" s="43" t="s">
        <v>834</v>
      </c>
      <c r="C320" s="43">
        <v>3</v>
      </c>
      <c r="D320" s="43" t="s">
        <v>369</v>
      </c>
      <c r="E320" s="43" t="s">
        <v>563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 s="42">
        <v>14</v>
      </c>
      <c r="B321" s="43" t="s">
        <v>834</v>
      </c>
      <c r="C321" s="43">
        <v>4</v>
      </c>
      <c r="D321" s="43" t="s">
        <v>370</v>
      </c>
      <c r="E321" s="43" t="s">
        <v>132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 s="42">
        <v>14</v>
      </c>
      <c r="B322" s="43" t="s">
        <v>834</v>
      </c>
      <c r="C322" s="43">
        <v>5</v>
      </c>
      <c r="D322" s="43" t="s">
        <v>371</v>
      </c>
      <c r="E322" s="43" t="s">
        <v>192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 s="42">
        <v>14</v>
      </c>
      <c r="B323" s="43" t="s">
        <v>834</v>
      </c>
      <c r="C323" s="43">
        <v>6</v>
      </c>
      <c r="D323" s="43" t="s">
        <v>371</v>
      </c>
      <c r="E323" s="43" t="s">
        <v>180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 s="42">
        <v>14</v>
      </c>
      <c r="B324" s="43" t="s">
        <v>834</v>
      </c>
      <c r="C324" s="43">
        <v>7</v>
      </c>
      <c r="D324" s="43" t="s">
        <v>371</v>
      </c>
      <c r="E324" s="43" t="s">
        <v>633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 s="42">
        <v>14</v>
      </c>
      <c r="B325" s="43" t="s">
        <v>834</v>
      </c>
      <c r="C325" s="43">
        <v>8</v>
      </c>
      <c r="D325" s="43" t="s">
        <v>711</v>
      </c>
      <c r="E325" s="43" t="s">
        <v>315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 s="42">
        <v>15</v>
      </c>
      <c r="B326" s="43" t="s">
        <v>832</v>
      </c>
      <c r="C326" s="43">
        <v>1</v>
      </c>
      <c r="D326" s="43" t="s">
        <v>369</v>
      </c>
      <c r="E326" s="43" t="s">
        <v>388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 s="42">
        <v>15</v>
      </c>
      <c r="B327" s="43" t="s">
        <v>832</v>
      </c>
      <c r="C327" s="43">
        <v>2</v>
      </c>
      <c r="D327" s="43" t="s">
        <v>370</v>
      </c>
      <c r="E327" s="43" t="s">
        <v>380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 s="42">
        <v>15</v>
      </c>
      <c r="B328" s="43" t="s">
        <v>832</v>
      </c>
      <c r="C328" s="43">
        <v>3</v>
      </c>
      <c r="D328" s="43" t="s">
        <v>370</v>
      </c>
      <c r="E328" s="43" t="s">
        <v>381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 s="42">
        <v>15</v>
      </c>
      <c r="B329" s="43" t="s">
        <v>832</v>
      </c>
      <c r="C329" s="43">
        <v>4</v>
      </c>
      <c r="D329" s="43" t="s">
        <v>371</v>
      </c>
      <c r="E329" s="43" t="s">
        <v>170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 s="42">
        <v>15</v>
      </c>
      <c r="B330" s="43" t="s">
        <v>832</v>
      </c>
      <c r="C330" s="43">
        <v>5</v>
      </c>
      <c r="D330" s="43" t="s">
        <v>371</v>
      </c>
      <c r="E330" s="43" t="s">
        <v>466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 s="42">
        <v>15</v>
      </c>
      <c r="B331" s="43" t="s">
        <v>832</v>
      </c>
      <c r="C331" s="43">
        <v>6</v>
      </c>
      <c r="D331" s="43" t="s">
        <v>371</v>
      </c>
      <c r="E331" s="43" t="s">
        <v>201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 s="42">
        <v>15</v>
      </c>
      <c r="B332" s="43" t="s">
        <v>832</v>
      </c>
      <c r="C332" s="43">
        <v>7</v>
      </c>
      <c r="D332" s="43" t="s">
        <v>711</v>
      </c>
      <c r="E332" s="43" t="s">
        <v>646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 s="42">
        <v>15</v>
      </c>
      <c r="B333" s="43" t="s">
        <v>832</v>
      </c>
      <c r="C333" s="43">
        <v>8</v>
      </c>
      <c r="D333" s="43" t="s">
        <v>711</v>
      </c>
      <c r="E333" s="43" t="s">
        <v>438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 s="42">
        <v>15</v>
      </c>
      <c r="B334" s="43" t="s">
        <v>833</v>
      </c>
      <c r="C334" s="43">
        <v>1</v>
      </c>
      <c r="D334" s="43" t="s">
        <v>369</v>
      </c>
      <c r="E334" s="43" t="s">
        <v>20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 s="42">
        <v>15</v>
      </c>
      <c r="B335" s="43" t="s">
        <v>833</v>
      </c>
      <c r="C335" s="43">
        <v>2</v>
      </c>
      <c r="D335" s="43" t="s">
        <v>369</v>
      </c>
      <c r="E335" s="43" t="s">
        <v>389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 s="42">
        <v>15</v>
      </c>
      <c r="B336" s="43" t="s">
        <v>833</v>
      </c>
      <c r="C336" s="43">
        <v>3</v>
      </c>
      <c r="D336" s="43" t="s">
        <v>369</v>
      </c>
      <c r="E336" s="43" t="s">
        <v>390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 s="42">
        <v>15</v>
      </c>
      <c r="B337" s="43" t="s">
        <v>833</v>
      </c>
      <c r="C337" s="43">
        <v>4</v>
      </c>
      <c r="D337" s="43" t="s">
        <v>372</v>
      </c>
      <c r="E337" s="43" t="s">
        <v>222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 s="42">
        <v>15</v>
      </c>
      <c r="B338" s="43" t="s">
        <v>833</v>
      </c>
      <c r="C338" s="43">
        <v>5</v>
      </c>
      <c r="D338" s="43" t="s">
        <v>372</v>
      </c>
      <c r="E338" s="43" t="s">
        <v>746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 s="42">
        <v>15</v>
      </c>
      <c r="B339" s="43" t="s">
        <v>833</v>
      </c>
      <c r="C339" s="43">
        <v>6</v>
      </c>
      <c r="D339" s="43" t="s">
        <v>372</v>
      </c>
      <c r="E339" s="43" t="s">
        <v>513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 s="42">
        <v>15</v>
      </c>
      <c r="B340" s="43" t="s">
        <v>833</v>
      </c>
      <c r="C340" s="43">
        <v>7</v>
      </c>
      <c r="D340" s="43" t="s">
        <v>372</v>
      </c>
      <c r="E340" s="43" t="s">
        <v>262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 s="42">
        <v>15</v>
      </c>
      <c r="B341" s="43" t="s">
        <v>833</v>
      </c>
      <c r="C341" s="43">
        <v>8</v>
      </c>
      <c r="D341" s="43" t="s">
        <v>711</v>
      </c>
      <c r="E341" s="43" t="s">
        <v>439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 s="42">
        <v>15</v>
      </c>
      <c r="B342" s="43" t="s">
        <v>834</v>
      </c>
      <c r="C342" s="43">
        <v>1</v>
      </c>
      <c r="D342" s="43" t="s">
        <v>370</v>
      </c>
      <c r="E342" s="43" t="s">
        <v>97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 s="42">
        <v>15</v>
      </c>
      <c r="B343" s="43" t="s">
        <v>834</v>
      </c>
      <c r="C343" s="43">
        <v>2</v>
      </c>
      <c r="D343" s="43" t="s">
        <v>370</v>
      </c>
      <c r="E343" s="43" t="s">
        <v>418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 s="42">
        <v>15</v>
      </c>
      <c r="B344" s="43" t="s">
        <v>834</v>
      </c>
      <c r="C344" s="43">
        <v>3</v>
      </c>
      <c r="D344" s="43" t="s">
        <v>371</v>
      </c>
      <c r="E344" s="43" t="s">
        <v>375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 s="42">
        <v>15</v>
      </c>
      <c r="B345" s="43" t="s">
        <v>834</v>
      </c>
      <c r="C345" s="43">
        <v>4</v>
      </c>
      <c r="D345" s="43" t="s">
        <v>371</v>
      </c>
      <c r="E345" s="43" t="s">
        <v>467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 s="42">
        <v>15</v>
      </c>
      <c r="B346" s="43" t="s">
        <v>834</v>
      </c>
      <c r="C346" s="43">
        <v>5</v>
      </c>
      <c r="D346" s="43" t="s">
        <v>372</v>
      </c>
      <c r="E346" s="43" t="s">
        <v>514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 s="42">
        <v>15</v>
      </c>
      <c r="B347" s="43" t="s">
        <v>834</v>
      </c>
      <c r="C347" s="43">
        <v>6</v>
      </c>
      <c r="D347" s="43" t="s">
        <v>711</v>
      </c>
      <c r="E347" s="43" t="s">
        <v>768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 s="42">
        <v>15</v>
      </c>
      <c r="B348" s="43" t="s">
        <v>834</v>
      </c>
      <c r="C348" s="43">
        <v>7</v>
      </c>
      <c r="D348" s="43" t="s">
        <v>711</v>
      </c>
      <c r="E348" s="43" t="s">
        <v>309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 s="42">
        <v>16</v>
      </c>
      <c r="B349" s="43" t="s">
        <v>832</v>
      </c>
      <c r="C349" s="43">
        <v>1</v>
      </c>
      <c r="D349" s="43" t="s">
        <v>369</v>
      </c>
      <c r="E349" s="43" t="s">
        <v>21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 s="42">
        <v>16</v>
      </c>
      <c r="B350" s="43" t="s">
        <v>832</v>
      </c>
      <c r="C350" s="43">
        <v>2</v>
      </c>
      <c r="D350" s="43" t="s">
        <v>369</v>
      </c>
      <c r="E350" s="43" t="s">
        <v>575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 s="42">
        <v>16</v>
      </c>
      <c r="B351" s="43" t="s">
        <v>832</v>
      </c>
      <c r="C351" s="43">
        <v>3</v>
      </c>
      <c r="D351" s="43" t="s">
        <v>370</v>
      </c>
      <c r="E351" s="43" t="s">
        <v>96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 s="42">
        <v>16</v>
      </c>
      <c r="B352" s="43" t="s">
        <v>832</v>
      </c>
      <c r="C352" s="43">
        <v>4</v>
      </c>
      <c r="D352" s="43" t="s">
        <v>370</v>
      </c>
      <c r="E352" s="43" t="s">
        <v>729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 s="42">
        <v>16</v>
      </c>
      <c r="B353" s="43" t="s">
        <v>832</v>
      </c>
      <c r="C353" s="43">
        <v>5</v>
      </c>
      <c r="D353" s="43" t="s">
        <v>372</v>
      </c>
      <c r="E353" s="43" t="s">
        <v>808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 s="42">
        <v>16</v>
      </c>
      <c r="B354" s="43" t="s">
        <v>832</v>
      </c>
      <c r="C354" s="43">
        <v>6</v>
      </c>
      <c r="D354" s="43" t="s">
        <v>372</v>
      </c>
      <c r="E354" s="43" t="s">
        <v>777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 s="42">
        <v>16</v>
      </c>
      <c r="B355" s="43" t="s">
        <v>832</v>
      </c>
      <c r="C355" s="43">
        <v>7</v>
      </c>
      <c r="D355" s="43" t="s">
        <v>711</v>
      </c>
      <c r="E355" s="43" t="s">
        <v>284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 s="42">
        <v>16</v>
      </c>
      <c r="B356" s="43" t="s">
        <v>832</v>
      </c>
      <c r="C356" s="43">
        <v>8</v>
      </c>
      <c r="D356" s="43" t="s">
        <v>711</v>
      </c>
      <c r="E356" s="43" t="s">
        <v>809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 s="42">
        <v>16</v>
      </c>
      <c r="B357" s="43" t="s">
        <v>833</v>
      </c>
      <c r="C357" s="43">
        <v>1</v>
      </c>
      <c r="D357" s="43" t="s">
        <v>371</v>
      </c>
      <c r="E357" s="43" t="s">
        <v>175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 s="42">
        <v>16</v>
      </c>
      <c r="B358" s="43" t="s">
        <v>833</v>
      </c>
      <c r="C358" s="43">
        <v>2</v>
      </c>
      <c r="D358" s="43" t="s">
        <v>371</v>
      </c>
      <c r="E358" s="43" t="s">
        <v>171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 s="42">
        <v>16</v>
      </c>
      <c r="B359" s="43" t="s">
        <v>833</v>
      </c>
      <c r="C359" s="43">
        <v>3</v>
      </c>
      <c r="D359" s="43" t="s">
        <v>371</v>
      </c>
      <c r="E359" s="43" t="s">
        <v>626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 s="42">
        <v>16</v>
      </c>
      <c r="B360" s="43" t="s">
        <v>833</v>
      </c>
      <c r="C360" s="43">
        <v>4</v>
      </c>
      <c r="D360" s="43" t="s">
        <v>371</v>
      </c>
      <c r="E360" s="43" t="s">
        <v>628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 s="42">
        <v>16</v>
      </c>
      <c r="B361" s="43" t="s">
        <v>833</v>
      </c>
      <c r="C361" s="43">
        <v>5</v>
      </c>
      <c r="D361" s="43" t="s">
        <v>372</v>
      </c>
      <c r="E361" s="43" t="s">
        <v>228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 s="42">
        <v>16</v>
      </c>
      <c r="B362" s="43" t="s">
        <v>833</v>
      </c>
      <c r="C362" s="43">
        <v>6</v>
      </c>
      <c r="D362" s="43" t="s">
        <v>711</v>
      </c>
      <c r="E362" s="43" t="s">
        <v>278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 s="42">
        <v>16</v>
      </c>
      <c r="B363" s="43" t="s">
        <v>833</v>
      </c>
      <c r="C363" s="43">
        <v>7</v>
      </c>
      <c r="D363" s="43" t="s">
        <v>711</v>
      </c>
      <c r="E363" s="43" t="s">
        <v>643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 s="42">
        <v>16</v>
      </c>
      <c r="B364" s="43" t="s">
        <v>833</v>
      </c>
      <c r="C364" s="43">
        <v>8</v>
      </c>
      <c r="D364" s="43" t="s">
        <v>711</v>
      </c>
      <c r="E364" s="43" t="s">
        <v>692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 s="42">
        <v>16</v>
      </c>
      <c r="B365" s="43" t="s">
        <v>834</v>
      </c>
      <c r="C365" s="43">
        <v>1</v>
      </c>
      <c r="D365" s="43" t="s">
        <v>369</v>
      </c>
      <c r="E365" s="43" t="s">
        <v>13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 s="42">
        <v>16</v>
      </c>
      <c r="B366" s="43" t="s">
        <v>834</v>
      </c>
      <c r="C366" s="43">
        <v>2</v>
      </c>
      <c r="D366" s="43" t="s">
        <v>369</v>
      </c>
      <c r="E366" s="43" t="s">
        <v>567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 s="42">
        <v>16</v>
      </c>
      <c r="B367" s="43" t="s">
        <v>834</v>
      </c>
      <c r="C367" s="43">
        <v>3</v>
      </c>
      <c r="D367" s="43" t="s">
        <v>370</v>
      </c>
      <c r="E367" s="43" t="s">
        <v>101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 s="42">
        <v>16</v>
      </c>
      <c r="B368" s="43" t="s">
        <v>834</v>
      </c>
      <c r="C368" s="43">
        <v>4</v>
      </c>
      <c r="D368" s="43" t="s">
        <v>370</v>
      </c>
      <c r="E368" s="43" t="s">
        <v>589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 s="42">
        <v>16</v>
      </c>
      <c r="B369" s="43" t="s">
        <v>834</v>
      </c>
      <c r="C369" s="43">
        <v>5</v>
      </c>
      <c r="D369" s="43" t="s">
        <v>371</v>
      </c>
      <c r="E369" s="43" t="s">
        <v>744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 s="42">
        <v>16</v>
      </c>
      <c r="B370" s="43" t="s">
        <v>834</v>
      </c>
      <c r="C370" s="43">
        <v>6</v>
      </c>
      <c r="D370" s="43" t="s">
        <v>372</v>
      </c>
      <c r="E370" s="43" t="s">
        <v>221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 s="42">
        <v>16</v>
      </c>
      <c r="B371" s="43" t="s">
        <v>834</v>
      </c>
      <c r="C371" s="43">
        <v>7</v>
      </c>
      <c r="D371" s="43" t="s">
        <v>372</v>
      </c>
      <c r="E371" s="43" t="s">
        <v>674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 s="42">
        <v>17</v>
      </c>
      <c r="B372" s="43" t="s">
        <v>832</v>
      </c>
      <c r="C372" s="43">
        <v>1</v>
      </c>
      <c r="D372" s="43" t="s">
        <v>371</v>
      </c>
      <c r="E372" s="43" t="s">
        <v>394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 s="42">
        <v>17</v>
      </c>
      <c r="B373" s="43" t="s">
        <v>832</v>
      </c>
      <c r="C373" s="43">
        <v>2</v>
      </c>
      <c r="D373" s="43" t="s">
        <v>371</v>
      </c>
      <c r="E373" s="43" t="s">
        <v>195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 s="42">
        <v>17</v>
      </c>
      <c r="B374" s="43" t="s">
        <v>832</v>
      </c>
      <c r="C374" s="43">
        <v>3</v>
      </c>
      <c r="D374" s="43" t="s">
        <v>371</v>
      </c>
      <c r="E374" s="43" t="s">
        <v>185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 s="42">
        <v>17</v>
      </c>
      <c r="B375" s="43" t="s">
        <v>832</v>
      </c>
      <c r="C375" s="43">
        <v>4</v>
      </c>
      <c r="D375" s="43" t="s">
        <v>372</v>
      </c>
      <c r="E375" s="43" t="s">
        <v>214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 s="42">
        <v>17</v>
      </c>
      <c r="B376" s="43" t="s">
        <v>832</v>
      </c>
      <c r="C376" s="43">
        <v>5</v>
      </c>
      <c r="D376" s="43" t="s">
        <v>372</v>
      </c>
      <c r="E376" s="43" t="s">
        <v>253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 s="42">
        <v>17</v>
      </c>
      <c r="B377" s="43" t="s">
        <v>832</v>
      </c>
      <c r="C377" s="43">
        <v>6</v>
      </c>
      <c r="D377" s="43" t="s">
        <v>711</v>
      </c>
      <c r="E377" s="43" t="s">
        <v>647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 s="42">
        <v>17</v>
      </c>
      <c r="B378" s="43" t="s">
        <v>832</v>
      </c>
      <c r="C378" s="43">
        <v>7</v>
      </c>
      <c r="D378" s="43" t="s">
        <v>711</v>
      </c>
      <c r="E378" s="43" t="s">
        <v>306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 s="42">
        <v>17</v>
      </c>
      <c r="B379" s="43" t="s">
        <v>833</v>
      </c>
      <c r="C379" s="43">
        <v>1</v>
      </c>
      <c r="D379" s="43" t="s">
        <v>369</v>
      </c>
      <c r="E379" s="43" t="s">
        <v>8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 s="42">
        <v>17</v>
      </c>
      <c r="B380" s="43" t="s">
        <v>833</v>
      </c>
      <c r="C380" s="43">
        <v>2</v>
      </c>
      <c r="D380" s="43" t="s">
        <v>369</v>
      </c>
      <c r="E380" s="43" t="s">
        <v>408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 s="42">
        <v>17</v>
      </c>
      <c r="B381" s="43" t="s">
        <v>833</v>
      </c>
      <c r="C381" s="43">
        <v>3</v>
      </c>
      <c r="D381" s="43" t="s">
        <v>370</v>
      </c>
      <c r="E381" s="43" t="s">
        <v>64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 s="42">
        <v>17</v>
      </c>
      <c r="B382" s="43" t="s">
        <v>833</v>
      </c>
      <c r="C382" s="43">
        <v>4</v>
      </c>
      <c r="D382" s="43" t="s">
        <v>370</v>
      </c>
      <c r="E382" s="43" t="s">
        <v>128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 s="42">
        <v>17</v>
      </c>
      <c r="B383" s="43" t="s">
        <v>833</v>
      </c>
      <c r="C383" s="43">
        <v>5</v>
      </c>
      <c r="D383" s="43" t="s">
        <v>372</v>
      </c>
      <c r="E383" s="43" t="s">
        <v>264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 s="42">
        <v>17</v>
      </c>
      <c r="B384" s="43" t="s">
        <v>833</v>
      </c>
      <c r="C384" s="43">
        <v>6</v>
      </c>
      <c r="D384" s="43" t="s">
        <v>372</v>
      </c>
      <c r="E384" s="43" t="s">
        <v>244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 s="42">
        <v>17</v>
      </c>
      <c r="B385" s="43" t="s">
        <v>833</v>
      </c>
      <c r="C385" s="43">
        <v>7</v>
      </c>
      <c r="D385" s="43" t="s">
        <v>711</v>
      </c>
      <c r="E385" s="43" t="s">
        <v>461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 s="42">
        <v>17</v>
      </c>
      <c r="B386" s="43" t="s">
        <v>833</v>
      </c>
      <c r="C386" s="43">
        <v>8</v>
      </c>
      <c r="D386" s="43" t="s">
        <v>711</v>
      </c>
      <c r="E386" s="43" t="s">
        <v>305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 s="42">
        <v>17</v>
      </c>
      <c r="B387" s="43" t="s">
        <v>834</v>
      </c>
      <c r="C387" s="43">
        <v>1</v>
      </c>
      <c r="D387" s="43" t="s">
        <v>369</v>
      </c>
      <c r="E387" s="43" t="s">
        <v>37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 s="42">
        <v>17</v>
      </c>
      <c r="B388" s="43" t="s">
        <v>834</v>
      </c>
      <c r="C388" s="43">
        <v>2</v>
      </c>
      <c r="D388" s="43" t="s">
        <v>369</v>
      </c>
      <c r="E388" s="43" t="s">
        <v>30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 s="42">
        <v>17</v>
      </c>
      <c r="B389" s="43" t="s">
        <v>834</v>
      </c>
      <c r="C389" s="43">
        <v>3</v>
      </c>
      <c r="D389" s="43" t="s">
        <v>370</v>
      </c>
      <c r="E389" s="43" t="s">
        <v>400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 s="42">
        <v>17</v>
      </c>
      <c r="B390" s="43" t="s">
        <v>834</v>
      </c>
      <c r="C390" s="43">
        <v>4</v>
      </c>
      <c r="D390" s="43" t="s">
        <v>370</v>
      </c>
      <c r="E390" s="43" t="s">
        <v>119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 s="42">
        <v>17</v>
      </c>
      <c r="B391" s="43" t="s">
        <v>834</v>
      </c>
      <c r="C391" s="43">
        <v>5</v>
      </c>
      <c r="D391" s="43" t="s">
        <v>371</v>
      </c>
      <c r="E391" s="43" t="s">
        <v>150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 s="42">
        <v>17</v>
      </c>
      <c r="B392" s="43" t="s">
        <v>834</v>
      </c>
      <c r="C392" s="43">
        <v>6</v>
      </c>
      <c r="D392" s="43" t="s">
        <v>371</v>
      </c>
      <c r="E392" s="43" t="s">
        <v>197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 s="42">
        <v>17</v>
      </c>
      <c r="B393" s="43" t="s">
        <v>834</v>
      </c>
      <c r="C393" s="43">
        <v>7</v>
      </c>
      <c r="D393" s="43" t="s">
        <v>372</v>
      </c>
      <c r="E393" s="43" t="s">
        <v>755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 s="42">
        <v>17</v>
      </c>
      <c r="B394" s="43" t="s">
        <v>834</v>
      </c>
      <c r="C394" s="43">
        <v>8</v>
      </c>
      <c r="D394" s="43" t="s">
        <v>711</v>
      </c>
      <c r="E394" s="43" t="s">
        <v>299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 s="42">
        <v>18</v>
      </c>
      <c r="B395" s="43" t="s">
        <v>832</v>
      </c>
      <c r="C395" s="43">
        <v>1</v>
      </c>
      <c r="D395" s="43" t="s">
        <v>369</v>
      </c>
      <c r="E395" s="43" t="s">
        <v>561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 s="42">
        <v>18</v>
      </c>
      <c r="B396" s="43" t="s">
        <v>832</v>
      </c>
      <c r="C396" s="43">
        <v>2</v>
      </c>
      <c r="D396" s="43" t="s">
        <v>369</v>
      </c>
      <c r="E396" s="43" t="s">
        <v>570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 s="42">
        <v>18</v>
      </c>
      <c r="B397" s="43" t="s">
        <v>832</v>
      </c>
      <c r="C397" s="43">
        <v>3</v>
      </c>
      <c r="D397" s="43" t="s">
        <v>369</v>
      </c>
      <c r="E397" s="43" t="s">
        <v>574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 s="42">
        <v>18</v>
      </c>
      <c r="B398" s="43" t="s">
        <v>832</v>
      </c>
      <c r="C398" s="43">
        <v>4</v>
      </c>
      <c r="D398" s="43" t="s">
        <v>370</v>
      </c>
      <c r="E398" s="43" t="s">
        <v>725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 s="42">
        <v>18</v>
      </c>
      <c r="B399" s="43" t="s">
        <v>832</v>
      </c>
      <c r="C399" s="43">
        <v>5</v>
      </c>
      <c r="D399" s="43" t="s">
        <v>370</v>
      </c>
      <c r="E399" s="43" t="s">
        <v>630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 s="42">
        <v>18</v>
      </c>
      <c r="B400" s="43" t="s">
        <v>832</v>
      </c>
      <c r="C400" s="43">
        <v>6</v>
      </c>
      <c r="D400" s="43" t="s">
        <v>370</v>
      </c>
      <c r="E400" s="43" t="s">
        <v>610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 s="42">
        <v>18</v>
      </c>
      <c r="B401" s="43" t="s">
        <v>832</v>
      </c>
      <c r="C401" s="43">
        <v>7</v>
      </c>
      <c r="D401" s="43" t="s">
        <v>370</v>
      </c>
      <c r="E401" s="43" t="s">
        <v>609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 s="42">
        <v>18</v>
      </c>
      <c r="B402" s="43" t="s">
        <v>832</v>
      </c>
      <c r="C402" s="43">
        <v>8</v>
      </c>
      <c r="D402" s="43" t="s">
        <v>372</v>
      </c>
      <c r="E402" s="43" t="s">
        <v>662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 s="42">
        <v>18</v>
      </c>
      <c r="B403" s="43" t="s">
        <v>833</v>
      </c>
      <c r="C403" s="43">
        <v>1</v>
      </c>
      <c r="D403" s="43" t="s">
        <v>371</v>
      </c>
      <c r="E403" s="43" t="s">
        <v>734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 s="42">
        <v>18</v>
      </c>
      <c r="B404" s="43" t="s">
        <v>833</v>
      </c>
      <c r="C404" s="43">
        <v>2</v>
      </c>
      <c r="D404" s="43" t="s">
        <v>371</v>
      </c>
      <c r="E404" s="43" t="s">
        <v>737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 s="42">
        <v>18</v>
      </c>
      <c r="B405" s="43" t="s">
        <v>833</v>
      </c>
      <c r="C405" s="43">
        <v>3</v>
      </c>
      <c r="D405" s="43" t="s">
        <v>371</v>
      </c>
      <c r="E405" s="43" t="s">
        <v>738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 s="42">
        <v>18</v>
      </c>
      <c r="B406" s="43" t="s">
        <v>833</v>
      </c>
      <c r="C406" s="43">
        <v>4</v>
      </c>
      <c r="D406" s="43" t="s">
        <v>371</v>
      </c>
      <c r="E406" s="43" t="s">
        <v>634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 s="42">
        <v>18</v>
      </c>
      <c r="B407" s="43" t="s">
        <v>833</v>
      </c>
      <c r="C407" s="43">
        <v>5</v>
      </c>
      <c r="D407" s="43" t="s">
        <v>372</v>
      </c>
      <c r="E407" s="43" t="s">
        <v>775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 s="42">
        <v>18</v>
      </c>
      <c r="B408" s="43" t="s">
        <v>833</v>
      </c>
      <c r="C408" s="43">
        <v>6</v>
      </c>
      <c r="D408" s="43" t="s">
        <v>372</v>
      </c>
      <c r="E408" s="43" t="s">
        <v>661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 s="42">
        <v>18</v>
      </c>
      <c r="B409" s="43" t="s">
        <v>833</v>
      </c>
      <c r="C409" s="43">
        <v>7</v>
      </c>
      <c r="D409" s="43" t="s">
        <v>711</v>
      </c>
      <c r="E409" s="43" t="s">
        <v>669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 s="42">
        <v>18</v>
      </c>
      <c r="B410" s="43" t="s">
        <v>834</v>
      </c>
      <c r="C410" s="43">
        <v>1</v>
      </c>
      <c r="D410" s="43" t="s">
        <v>369</v>
      </c>
      <c r="E410" s="43" t="s">
        <v>583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 s="42">
        <v>18</v>
      </c>
      <c r="B411" s="43" t="s">
        <v>834</v>
      </c>
      <c r="C411" s="43">
        <v>2</v>
      </c>
      <c r="D411" s="43" t="s">
        <v>371</v>
      </c>
      <c r="E411" s="43" t="s">
        <v>687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 s="42">
        <v>18</v>
      </c>
      <c r="B412" s="43" t="s">
        <v>834</v>
      </c>
      <c r="C412" s="43">
        <v>3</v>
      </c>
      <c r="D412" s="43" t="s">
        <v>372</v>
      </c>
      <c r="E412" s="43" t="s">
        <v>676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 s="42">
        <v>18</v>
      </c>
      <c r="B413" s="43" t="s">
        <v>834</v>
      </c>
      <c r="C413" s="43">
        <v>4</v>
      </c>
      <c r="D413" s="43" t="s">
        <v>372</v>
      </c>
      <c r="E413" s="43" t="s">
        <v>660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 s="42">
        <v>18</v>
      </c>
      <c r="B414" s="43" t="s">
        <v>834</v>
      </c>
      <c r="C414" s="43">
        <v>5</v>
      </c>
      <c r="D414" s="43" t="s">
        <v>711</v>
      </c>
      <c r="E414" s="43" t="s">
        <v>701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 s="42">
        <v>18</v>
      </c>
      <c r="B415" s="43" t="s">
        <v>834</v>
      </c>
      <c r="C415" s="43">
        <v>6</v>
      </c>
      <c r="D415" s="43" t="s">
        <v>711</v>
      </c>
      <c r="E415" s="43" t="s">
        <v>780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 s="42">
        <v>18</v>
      </c>
      <c r="B416" s="43" t="s">
        <v>834</v>
      </c>
      <c r="C416" s="43">
        <v>7</v>
      </c>
      <c r="D416" s="43" t="s">
        <v>711</v>
      </c>
      <c r="E416" s="43" t="s">
        <v>779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 s="42">
        <v>18</v>
      </c>
      <c r="B417" s="43" t="s">
        <v>834</v>
      </c>
      <c r="C417" s="43">
        <v>8</v>
      </c>
      <c r="D417" s="43" t="s">
        <v>711</v>
      </c>
      <c r="E417" s="43" t="s">
        <v>670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 s="42">
        <v>19</v>
      </c>
      <c r="B418" s="43" t="s">
        <v>832</v>
      </c>
      <c r="C418" s="43">
        <v>1</v>
      </c>
      <c r="D418" s="43" t="s">
        <v>831</v>
      </c>
      <c r="E418" s="43" t="s">
        <v>758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 s="42">
        <v>19</v>
      </c>
      <c r="B419" s="43" t="s">
        <v>832</v>
      </c>
      <c r="C419" s="43">
        <v>2</v>
      </c>
      <c r="D419" s="43" t="s">
        <v>831</v>
      </c>
      <c r="E419" s="43" t="s">
        <v>759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 s="42">
        <v>19</v>
      </c>
      <c r="B420" s="43" t="s">
        <v>833</v>
      </c>
      <c r="C420" s="43">
        <v>1</v>
      </c>
      <c r="D420" s="43" t="s">
        <v>831</v>
      </c>
      <c r="E420" s="43" t="s">
        <v>760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 s="42">
        <v>19</v>
      </c>
      <c r="B421" s="43" t="s">
        <v>833</v>
      </c>
      <c r="C421" s="43">
        <v>2</v>
      </c>
      <c r="D421" s="43" t="s">
        <v>831</v>
      </c>
      <c r="E421" s="43" t="s">
        <v>761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 s="42">
        <v>20</v>
      </c>
      <c r="B422" s="43" t="s">
        <v>832</v>
      </c>
      <c r="C422" s="43">
        <v>1</v>
      </c>
      <c r="D422" s="43" t="s">
        <v>831</v>
      </c>
      <c r="E422" s="43" t="s">
        <v>762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 s="42">
        <v>20</v>
      </c>
      <c r="B423" s="43" t="s">
        <v>833</v>
      </c>
      <c r="C423" s="43">
        <v>1</v>
      </c>
      <c r="D423" s="43" t="s">
        <v>831</v>
      </c>
      <c r="E423" s="43" t="s">
        <v>763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 s="42">
        <v>21</v>
      </c>
      <c r="B424" s="43" t="s">
        <v>832</v>
      </c>
      <c r="C424" s="43">
        <v>1</v>
      </c>
      <c r="D424" s="43" t="s">
        <v>831</v>
      </c>
      <c r="E424" s="43" t="s">
        <v>731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 ht="15.5">
      <c r="A427"/>
      <c r="B427" s="92" t="s">
        <v>1776</v>
      </c>
      <c r="C427" s="92"/>
      <c r="D427" s="92"/>
      <c r="E427" s="92"/>
      <c r="F427" s="92"/>
      <c r="G427" s="92"/>
      <c r="H427" s="93"/>
      <c r="I427" s="92"/>
      <c r="J427" s="92"/>
      <c r="K427" s="92"/>
      <c r="L427" s="92"/>
      <c r="M427" s="92"/>
      <c r="N427" s="92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 ht="14.5">
      <c r="A428"/>
      <c r="B428" s="88" t="s">
        <v>1261</v>
      </c>
      <c r="C428" s="95" t="s">
        <v>1701</v>
      </c>
      <c r="D428" s="95"/>
      <c r="E428" s="95"/>
      <c r="F428" s="95" t="s">
        <v>1263</v>
      </c>
      <c r="G428" s="95"/>
      <c r="H428"/>
      <c r="I428" s="88" t="s">
        <v>1261</v>
      </c>
      <c r="J428" s="95" t="s">
        <v>1711</v>
      </c>
      <c r="K428" s="95"/>
      <c r="L428" s="95"/>
      <c r="M428" s="95" t="s">
        <v>1263</v>
      </c>
      <c r="N428" s="95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 ht="14.5">
      <c r="A429"/>
      <c r="B429" s="87">
        <v>1</v>
      </c>
      <c r="C429" s="97" t="s">
        <v>1777</v>
      </c>
      <c r="D429" s="97"/>
      <c r="E429" s="97"/>
      <c r="F429" s="97" t="s">
        <v>1266</v>
      </c>
      <c r="G429" s="97"/>
      <c r="H429"/>
      <c r="I429" s="87">
        <v>10</v>
      </c>
      <c r="J429" s="97" t="s">
        <v>1786</v>
      </c>
      <c r="K429" s="97"/>
      <c r="L429" s="97"/>
      <c r="M429" s="97" t="s">
        <v>1266</v>
      </c>
      <c r="N429" s="97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 ht="14.5">
      <c r="A430"/>
      <c r="B430" s="87">
        <v>2</v>
      </c>
      <c r="C430" s="97" t="s">
        <v>1778</v>
      </c>
      <c r="D430" s="97"/>
      <c r="E430" s="97"/>
      <c r="F430" s="97" t="s">
        <v>1266</v>
      </c>
      <c r="G430" s="97"/>
      <c r="H430"/>
      <c r="I430" s="87">
        <v>11</v>
      </c>
      <c r="J430" s="97" t="s">
        <v>1787</v>
      </c>
      <c r="K430" s="97"/>
      <c r="L430" s="97"/>
      <c r="M430" s="97" t="s">
        <v>1266</v>
      </c>
      <c r="N430" s="97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 ht="14.5">
      <c r="A431"/>
      <c r="B431" s="87">
        <v>3</v>
      </c>
      <c r="C431" s="97" t="s">
        <v>1779</v>
      </c>
      <c r="D431" s="97"/>
      <c r="E431" s="97"/>
      <c r="F431" s="97" t="s">
        <v>1266</v>
      </c>
      <c r="G431" s="97"/>
      <c r="H431"/>
      <c r="I431" s="87">
        <v>12</v>
      </c>
      <c r="J431" s="97" t="s">
        <v>1788</v>
      </c>
      <c r="K431" s="97"/>
      <c r="L431" s="97"/>
      <c r="M431" s="97" t="s">
        <v>1266</v>
      </c>
      <c r="N431" s="97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 ht="14.5">
      <c r="A432"/>
      <c r="B432" s="87">
        <v>4</v>
      </c>
      <c r="C432" s="97" t="s">
        <v>1780</v>
      </c>
      <c r="D432" s="97"/>
      <c r="E432" s="97"/>
      <c r="F432" s="97" t="s">
        <v>1266</v>
      </c>
      <c r="G432" s="97"/>
      <c r="H432"/>
      <c r="I432" s="87">
        <v>13</v>
      </c>
      <c r="J432" s="97" t="s">
        <v>1789</v>
      </c>
      <c r="K432" s="97"/>
      <c r="L432" s="97"/>
      <c r="M432" s="97" t="s">
        <v>1271</v>
      </c>
      <c r="N432" s="97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 ht="14.5">
      <c r="A433"/>
      <c r="B433" s="87">
        <v>5</v>
      </c>
      <c r="C433" s="97" t="s">
        <v>1781</v>
      </c>
      <c r="D433" s="97"/>
      <c r="E433" s="97"/>
      <c r="F433" s="97" t="s">
        <v>1271</v>
      </c>
      <c r="G433" s="97"/>
      <c r="H433"/>
      <c r="I433" s="87">
        <v>14</v>
      </c>
      <c r="J433" s="97" t="s">
        <v>1790</v>
      </c>
      <c r="K433" s="97"/>
      <c r="L433" s="97"/>
      <c r="M433" s="97" t="s">
        <v>1271</v>
      </c>
      <c r="N433" s="97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 ht="14.5">
      <c r="A434"/>
      <c r="B434" s="87">
        <v>6</v>
      </c>
      <c r="C434" s="97" t="s">
        <v>1782</v>
      </c>
      <c r="D434" s="97"/>
      <c r="E434" s="97"/>
      <c r="F434" s="97" t="s">
        <v>1271</v>
      </c>
      <c r="G434" s="97"/>
      <c r="H434"/>
      <c r="I434" s="87">
        <v>15</v>
      </c>
      <c r="J434" s="97" t="s">
        <v>1791</v>
      </c>
      <c r="K434" s="97"/>
      <c r="L434" s="97"/>
      <c r="M434" s="97" t="s">
        <v>1271</v>
      </c>
      <c r="N434" s="97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 ht="14.5">
      <c r="A435"/>
      <c r="B435" s="87">
        <v>7</v>
      </c>
      <c r="C435" s="97" t="s">
        <v>1783</v>
      </c>
      <c r="D435" s="97"/>
      <c r="E435" s="97"/>
      <c r="F435" s="97" t="s">
        <v>1271</v>
      </c>
      <c r="G435" s="97"/>
      <c r="H435"/>
      <c r="I435" s="87">
        <v>16</v>
      </c>
      <c r="J435" s="97" t="s">
        <v>1792</v>
      </c>
      <c r="K435" s="97"/>
      <c r="L435" s="97"/>
      <c r="M435" s="97" t="s">
        <v>1271</v>
      </c>
      <c r="N435" s="97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 ht="14.5">
      <c r="A436"/>
      <c r="B436" s="87">
        <v>8</v>
      </c>
      <c r="C436" s="97" t="s">
        <v>1784</v>
      </c>
      <c r="D436" s="97"/>
      <c r="E436" s="97"/>
      <c r="F436" s="97" t="s">
        <v>1271</v>
      </c>
      <c r="G436" s="97"/>
      <c r="H436"/>
      <c r="I436" s="87">
        <v>17</v>
      </c>
      <c r="J436" s="97" t="s">
        <v>1793</v>
      </c>
      <c r="K436" s="97"/>
      <c r="L436" s="97"/>
      <c r="M436" s="97" t="s">
        <v>1271</v>
      </c>
      <c r="N436" s="97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 ht="14.5">
      <c r="A437"/>
      <c r="B437" s="87">
        <v>9</v>
      </c>
      <c r="C437" s="97" t="s">
        <v>1785</v>
      </c>
      <c r="D437" s="97"/>
      <c r="E437" s="97"/>
      <c r="F437" s="97" t="s">
        <v>1271</v>
      </c>
      <c r="G437" s="97"/>
      <c r="H437"/>
      <c r="I437" s="87">
        <v>18</v>
      </c>
      <c r="J437" s="97" t="s">
        <v>1794</v>
      </c>
      <c r="K437" s="97"/>
      <c r="L437" s="97"/>
      <c r="M437" s="97" t="s">
        <v>1284</v>
      </c>
      <c r="N437" s="9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 ht="14.5">
      <c r="A439"/>
      <c r="B439" s="88" t="s">
        <v>1261</v>
      </c>
      <c r="C439" s="95" t="s">
        <v>1795</v>
      </c>
      <c r="D439" s="95"/>
      <c r="E439" s="95"/>
      <c r="F439" s="95" t="s">
        <v>1263</v>
      </c>
      <c r="G439" s="95"/>
      <c r="H439"/>
      <c r="I439" s="88" t="s">
        <v>1261</v>
      </c>
      <c r="J439" s="95" t="s">
        <v>1804</v>
      </c>
      <c r="K439" s="95"/>
      <c r="L439" s="95"/>
      <c r="M439" s="95" t="s">
        <v>1263</v>
      </c>
      <c r="N439" s="95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 ht="14.5">
      <c r="A440"/>
      <c r="B440" s="87">
        <v>19</v>
      </c>
      <c r="C440" s="97" t="s">
        <v>1796</v>
      </c>
      <c r="D440" s="97"/>
      <c r="E440" s="97"/>
      <c r="F440" s="97" t="s">
        <v>1266</v>
      </c>
      <c r="G440" s="97"/>
      <c r="H440"/>
      <c r="I440" s="87">
        <v>29</v>
      </c>
      <c r="J440" s="97" t="s">
        <v>1805</v>
      </c>
      <c r="K440" s="97"/>
      <c r="L440" s="97"/>
      <c r="M440" s="97" t="s">
        <v>1266</v>
      </c>
      <c r="N440" s="97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 ht="14.5">
      <c r="A441"/>
      <c r="B441" s="87">
        <v>20</v>
      </c>
      <c r="C441" s="97" t="s">
        <v>1797</v>
      </c>
      <c r="D441" s="97"/>
      <c r="E441" s="97"/>
      <c r="F441" s="97" t="s">
        <v>1266</v>
      </c>
      <c r="G441" s="97"/>
      <c r="H441"/>
      <c r="I441" s="87">
        <v>30</v>
      </c>
      <c r="J441" s="97" t="s">
        <v>1806</v>
      </c>
      <c r="K441" s="97"/>
      <c r="L441" s="97"/>
      <c r="M441" s="97" t="s">
        <v>1266</v>
      </c>
      <c r="N441" s="97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 ht="14.5">
      <c r="A442"/>
      <c r="B442" s="87">
        <v>21</v>
      </c>
      <c r="C442" s="97" t="s">
        <v>1798</v>
      </c>
      <c r="D442" s="97"/>
      <c r="E442" s="97"/>
      <c r="F442" s="97" t="s">
        <v>1266</v>
      </c>
      <c r="G442" s="97"/>
      <c r="H442"/>
      <c r="I442" s="87">
        <v>31</v>
      </c>
      <c r="J442" s="97" t="s">
        <v>1807</v>
      </c>
      <c r="K442" s="97"/>
      <c r="L442" s="97"/>
      <c r="M442" s="97" t="s">
        <v>1266</v>
      </c>
      <c r="N442" s="97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 ht="14.5">
      <c r="A443"/>
      <c r="B443" s="87">
        <v>22</v>
      </c>
      <c r="C443" s="97" t="s">
        <v>1188</v>
      </c>
      <c r="D443" s="97"/>
      <c r="E443" s="97"/>
      <c r="F443" s="97" t="s">
        <v>1266</v>
      </c>
      <c r="G443" s="97"/>
      <c r="H443"/>
      <c r="I443" s="87">
        <v>32</v>
      </c>
      <c r="J443" s="97" t="s">
        <v>1808</v>
      </c>
      <c r="K443" s="97"/>
      <c r="L443" s="97"/>
      <c r="M443" s="97" t="s">
        <v>1271</v>
      </c>
      <c r="N443" s="97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 ht="14.5">
      <c r="A444"/>
      <c r="B444" s="87">
        <v>23</v>
      </c>
      <c r="C444" s="97" t="s">
        <v>1799</v>
      </c>
      <c r="D444" s="97"/>
      <c r="E444" s="97"/>
      <c r="F444" s="97" t="s">
        <v>1271</v>
      </c>
      <c r="G444" s="97"/>
      <c r="H444"/>
      <c r="I444" s="87">
        <v>33</v>
      </c>
      <c r="J444" s="97" t="s">
        <v>1809</v>
      </c>
      <c r="K444" s="97"/>
      <c r="L444" s="97"/>
      <c r="M444" s="97" t="s">
        <v>1271</v>
      </c>
      <c r="N444" s="97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 ht="14.5">
      <c r="A445"/>
      <c r="B445" s="87">
        <v>24</v>
      </c>
      <c r="C445" s="97" t="s">
        <v>1800</v>
      </c>
      <c r="D445" s="97"/>
      <c r="E445" s="97"/>
      <c r="F445" s="97" t="s">
        <v>1271</v>
      </c>
      <c r="G445" s="97"/>
      <c r="H445"/>
      <c r="I445" s="87">
        <v>34</v>
      </c>
      <c r="J445" s="97" t="s">
        <v>1810</v>
      </c>
      <c r="K445" s="97"/>
      <c r="L445" s="97"/>
      <c r="M445" s="97" t="s">
        <v>1271</v>
      </c>
      <c r="N445" s="97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 ht="14.5">
      <c r="A446"/>
      <c r="B446" s="87">
        <v>25</v>
      </c>
      <c r="C446" s="97" t="s">
        <v>1801</v>
      </c>
      <c r="D446" s="97"/>
      <c r="E446" s="97"/>
      <c r="F446" s="97" t="s">
        <v>1271</v>
      </c>
      <c r="G446" s="97"/>
      <c r="H446"/>
      <c r="I446" s="87">
        <v>35</v>
      </c>
      <c r="J446" s="97" t="s">
        <v>1811</v>
      </c>
      <c r="K446" s="97"/>
      <c r="L446" s="97"/>
      <c r="M446" s="97" t="s">
        <v>1271</v>
      </c>
      <c r="N446" s="97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 ht="14.5">
      <c r="A447"/>
      <c r="B447" s="87">
        <v>26</v>
      </c>
      <c r="C447" s="97" t="s">
        <v>1802</v>
      </c>
      <c r="D447" s="97"/>
      <c r="E447" s="97"/>
      <c r="F447" s="97" t="s">
        <v>1271</v>
      </c>
      <c r="G447" s="97"/>
      <c r="H447"/>
      <c r="I447" s="87">
        <v>36</v>
      </c>
      <c r="J447" s="97" t="s">
        <v>1812</v>
      </c>
      <c r="K447" s="97"/>
      <c r="L447" s="97"/>
      <c r="M447" s="97" t="s">
        <v>1271</v>
      </c>
      <c r="N447" s="9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 ht="14.5">
      <c r="A448"/>
      <c r="B448" s="87">
        <v>27</v>
      </c>
      <c r="C448" s="97" t="s">
        <v>1803</v>
      </c>
      <c r="D448" s="97"/>
      <c r="E448" s="97"/>
      <c r="F448" s="97" t="s">
        <v>1271</v>
      </c>
      <c r="G448" s="97"/>
      <c r="H448"/>
      <c r="I448" s="87">
        <v>37</v>
      </c>
      <c r="J448" s="97" t="s">
        <v>1813</v>
      </c>
      <c r="K448" s="97"/>
      <c r="L448" s="97"/>
      <c r="M448" s="97" t="s">
        <v>1271</v>
      </c>
      <c r="N448" s="97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 ht="14.5">
      <c r="A449"/>
      <c r="B449" s="87">
        <v>28</v>
      </c>
      <c r="C449" s="97" t="s">
        <v>1311</v>
      </c>
      <c r="D449" s="97"/>
      <c r="E449" s="97"/>
      <c r="F449" s="97" t="s">
        <v>1284</v>
      </c>
      <c r="G449" s="97"/>
      <c r="H449"/>
      <c r="I449" s="87">
        <v>38</v>
      </c>
      <c r="J449" s="97" t="s">
        <v>1814</v>
      </c>
      <c r="K449" s="97"/>
      <c r="L449" s="97"/>
      <c r="M449" s="97" t="s">
        <v>1284</v>
      </c>
      <c r="N449" s="97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 ht="14.5">
      <c r="A451"/>
      <c r="B451" s="88" t="s">
        <v>1261</v>
      </c>
      <c r="C451" s="95" t="s">
        <v>1815</v>
      </c>
      <c r="D451" s="95"/>
      <c r="E451" s="95"/>
      <c r="F451" s="95" t="s">
        <v>1263</v>
      </c>
      <c r="G451" s="95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 ht="14.5">
      <c r="A452"/>
      <c r="B452" s="87">
        <v>39</v>
      </c>
      <c r="C452" s="97" t="s">
        <v>1816</v>
      </c>
      <c r="D452" s="97"/>
      <c r="E452" s="97"/>
      <c r="F452" s="97" t="s">
        <v>1266</v>
      </c>
      <c r="G452" s="97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 ht="14.5">
      <c r="A453"/>
      <c r="B453" s="87">
        <v>40</v>
      </c>
      <c r="C453" s="97" t="s">
        <v>1817</v>
      </c>
      <c r="D453" s="97"/>
      <c r="E453" s="97"/>
      <c r="F453" s="97" t="s">
        <v>1266</v>
      </c>
      <c r="G453" s="97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 ht="14.5">
      <c r="A454"/>
      <c r="B454" s="87">
        <v>41</v>
      </c>
      <c r="C454" s="97" t="s">
        <v>1818</v>
      </c>
      <c r="D454" s="97"/>
      <c r="E454" s="97"/>
      <c r="F454" s="97" t="s">
        <v>1266</v>
      </c>
      <c r="G454" s="97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 ht="14.5">
      <c r="A455"/>
      <c r="B455" s="87">
        <v>42</v>
      </c>
      <c r="C455" s="97" t="s">
        <v>1819</v>
      </c>
      <c r="D455" s="97"/>
      <c r="E455" s="97"/>
      <c r="F455" s="97" t="s">
        <v>1271</v>
      </c>
      <c r="G455" s="97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 ht="14.5">
      <c r="A456"/>
      <c r="B456" s="87">
        <v>43</v>
      </c>
      <c r="C456" s="97" t="s">
        <v>1820</v>
      </c>
      <c r="D456" s="97"/>
      <c r="E456" s="97"/>
      <c r="F456" s="97" t="s">
        <v>1271</v>
      </c>
      <c r="G456" s="97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 ht="14.5">
      <c r="A457"/>
      <c r="B457" s="87">
        <v>44</v>
      </c>
      <c r="C457" s="97" t="s">
        <v>1821</v>
      </c>
      <c r="D457" s="97"/>
      <c r="E457" s="97"/>
      <c r="F457" s="97" t="s">
        <v>1271</v>
      </c>
      <c r="G457" s="9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 ht="14.5">
      <c r="A458"/>
      <c r="B458" s="87">
        <v>45</v>
      </c>
      <c r="C458" s="97" t="s">
        <v>1822</v>
      </c>
      <c r="D458" s="97"/>
      <c r="E458" s="97"/>
      <c r="F458" s="97" t="s">
        <v>1271</v>
      </c>
      <c r="G458" s="97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 ht="14.5">
      <c r="A459"/>
      <c r="B459" s="87">
        <v>46</v>
      </c>
      <c r="C459" s="97" t="s">
        <v>1823</v>
      </c>
      <c r="D459" s="97"/>
      <c r="E459" s="97"/>
      <c r="F459" s="97" t="s">
        <v>1271</v>
      </c>
      <c r="G459" s="97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 ht="14.5">
      <c r="A460"/>
      <c r="B460" s="87">
        <v>47</v>
      </c>
      <c r="C460" s="97" t="s">
        <v>1824</v>
      </c>
      <c r="D460" s="97"/>
      <c r="E460" s="97"/>
      <c r="F460" s="97" t="s">
        <v>1271</v>
      </c>
      <c r="G460" s="97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 ht="14.5">
      <c r="A461"/>
      <c r="B461" s="87">
        <v>48</v>
      </c>
      <c r="C461" s="97" t="s">
        <v>1825</v>
      </c>
      <c r="D461" s="97"/>
      <c r="E461" s="97"/>
      <c r="F461" s="97" t="s">
        <v>1284</v>
      </c>
      <c r="G461" s="97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108">
    <mergeCell ref="C461:E461"/>
    <mergeCell ref="F461:G461"/>
    <mergeCell ref="C458:E458"/>
    <mergeCell ref="F458:G458"/>
    <mergeCell ref="C459:E459"/>
    <mergeCell ref="F459:G459"/>
    <mergeCell ref="C460:E460"/>
    <mergeCell ref="F460:G460"/>
    <mergeCell ref="C455:E455"/>
    <mergeCell ref="F455:G455"/>
    <mergeCell ref="C456:E456"/>
    <mergeCell ref="F456:G456"/>
    <mergeCell ref="C457:E457"/>
    <mergeCell ref="F457:G457"/>
    <mergeCell ref="C452:E452"/>
    <mergeCell ref="F452:G452"/>
    <mergeCell ref="C453:E453"/>
    <mergeCell ref="F453:G453"/>
    <mergeCell ref="C454:E454"/>
    <mergeCell ref="F454:G454"/>
    <mergeCell ref="M448:N448"/>
    <mergeCell ref="J449:L449"/>
    <mergeCell ref="M449:N449"/>
    <mergeCell ref="C451:E451"/>
    <mergeCell ref="F451:G451"/>
    <mergeCell ref="C449:E449"/>
    <mergeCell ref="F449:G449"/>
    <mergeCell ref="J439:L439"/>
    <mergeCell ref="J442:L442"/>
    <mergeCell ref="J445:L445"/>
    <mergeCell ref="J448:L448"/>
    <mergeCell ref="C445:E445"/>
    <mergeCell ref="F445:G445"/>
    <mergeCell ref="C446:E446"/>
    <mergeCell ref="F446:G446"/>
    <mergeCell ref="C447:E447"/>
    <mergeCell ref="F447:G447"/>
    <mergeCell ref="C442:E442"/>
    <mergeCell ref="F442:G442"/>
    <mergeCell ref="C443:E443"/>
    <mergeCell ref="F443:G443"/>
    <mergeCell ref="C444:E444"/>
    <mergeCell ref="J446:L446"/>
    <mergeCell ref="J447:L447"/>
    <mergeCell ref="J443:L443"/>
    <mergeCell ref="J444:L444"/>
    <mergeCell ref="C437:E437"/>
    <mergeCell ref="F437:G437"/>
    <mergeCell ref="M439:N439"/>
    <mergeCell ref="J440:L440"/>
    <mergeCell ref="M440:N440"/>
    <mergeCell ref="J441:L441"/>
    <mergeCell ref="M441:N441"/>
    <mergeCell ref="C448:E448"/>
    <mergeCell ref="F448:G448"/>
    <mergeCell ref="M445:N445"/>
    <mergeCell ref="M446:N446"/>
    <mergeCell ref="M447:N447"/>
    <mergeCell ref="M442:N442"/>
    <mergeCell ref="M443:N443"/>
    <mergeCell ref="M444:N444"/>
    <mergeCell ref="M434:N434"/>
    <mergeCell ref="J429:L429"/>
    <mergeCell ref="M429:N429"/>
    <mergeCell ref="J430:L430"/>
    <mergeCell ref="M430:N430"/>
    <mergeCell ref="J431:L431"/>
    <mergeCell ref="M431:N431"/>
    <mergeCell ref="F444:G444"/>
    <mergeCell ref="C439:E439"/>
    <mergeCell ref="F439:G439"/>
    <mergeCell ref="C440:E440"/>
    <mergeCell ref="F440:G440"/>
    <mergeCell ref="C441:E441"/>
    <mergeCell ref="F441:G441"/>
    <mergeCell ref="J435:L435"/>
    <mergeCell ref="M435:N435"/>
    <mergeCell ref="J436:L436"/>
    <mergeCell ref="M436:N436"/>
    <mergeCell ref="J437:L437"/>
    <mergeCell ref="M437:N437"/>
    <mergeCell ref="C435:E435"/>
    <mergeCell ref="F435:G435"/>
    <mergeCell ref="C436:E436"/>
    <mergeCell ref="F436:G436"/>
    <mergeCell ref="C434:E434"/>
    <mergeCell ref="F434:G434"/>
    <mergeCell ref="C429:E429"/>
    <mergeCell ref="F429:G429"/>
    <mergeCell ref="C430:E430"/>
    <mergeCell ref="F430:G430"/>
    <mergeCell ref="C431:E431"/>
    <mergeCell ref="F431:G431"/>
    <mergeCell ref="J432:L432"/>
    <mergeCell ref="J433:L433"/>
    <mergeCell ref="J434:L434"/>
    <mergeCell ref="A1:E1"/>
    <mergeCell ref="B427:N427"/>
    <mergeCell ref="C428:E428"/>
    <mergeCell ref="F428:G428"/>
    <mergeCell ref="J428:L428"/>
    <mergeCell ref="M428:N428"/>
    <mergeCell ref="C432:E432"/>
    <mergeCell ref="F432:G432"/>
    <mergeCell ref="C433:E433"/>
    <mergeCell ref="F433:G433"/>
    <mergeCell ref="M432:N432"/>
    <mergeCell ref="M433:N43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8A10-9D11-431A-8013-28272A22DADA}">
  <dimension ref="A1:Z2000"/>
  <sheetViews>
    <sheetView rightToLeft="1" tabSelected="1" zoomScale="130" zoomScaleNormal="130" workbookViewId="0">
      <pane ySplit="3" topLeftCell="A466" activePane="bottomLeft" state="frozen"/>
      <selection pane="bottomLeft" activeCell="F471" sqref="C471:G473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1032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40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369</v>
      </c>
      <c r="E5" s="43" t="s">
        <v>26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370</v>
      </c>
      <c r="E6" s="43" t="s">
        <v>140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370</v>
      </c>
      <c r="E7" s="43" t="s">
        <v>110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832</v>
      </c>
      <c r="C8" s="43">
        <v>5</v>
      </c>
      <c r="D8" s="43" t="s">
        <v>370</v>
      </c>
      <c r="E8" s="43" t="s">
        <v>103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832</v>
      </c>
      <c r="C9" s="43">
        <v>6</v>
      </c>
      <c r="D9" s="43" t="s">
        <v>371</v>
      </c>
      <c r="E9" s="43" t="s">
        <v>186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832</v>
      </c>
      <c r="C10" s="43">
        <v>7</v>
      </c>
      <c r="D10" s="43" t="s">
        <v>372</v>
      </c>
      <c r="E10" s="43" t="s">
        <v>265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832</v>
      </c>
      <c r="C11" s="43">
        <v>8</v>
      </c>
      <c r="D11" s="43" t="s">
        <v>711</v>
      </c>
      <c r="E11" s="43" t="s">
        <v>293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833</v>
      </c>
      <c r="C12" s="43">
        <v>1</v>
      </c>
      <c r="D12" s="43" t="s">
        <v>369</v>
      </c>
      <c r="E12" s="43" t="s">
        <v>33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833</v>
      </c>
      <c r="C13" s="43">
        <v>2</v>
      </c>
      <c r="D13" s="43" t="s">
        <v>369</v>
      </c>
      <c r="E13" s="43" t="s">
        <v>16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833</v>
      </c>
      <c r="C14" s="43">
        <v>3</v>
      </c>
      <c r="D14" s="43" t="s">
        <v>370</v>
      </c>
      <c r="E14" s="43" t="s">
        <v>139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833</v>
      </c>
      <c r="C15" s="43">
        <v>4</v>
      </c>
      <c r="D15" s="43" t="s">
        <v>371</v>
      </c>
      <c r="E15" s="43" t="s">
        <v>227</v>
      </c>
      <c r="G15"/>
      <c r="H15"/>
      <c r="I15"/>
      <c r="J15"/>
      <c r="K15"/>
      <c r="L15"/>
      <c r="M15"/>
    </row>
    <row r="16" spans="1:13" ht="14" customHeight="1">
      <c r="A16" s="42">
        <v>1</v>
      </c>
      <c r="B16" s="43" t="s">
        <v>833</v>
      </c>
      <c r="C16" s="43">
        <v>5</v>
      </c>
      <c r="D16" s="43" t="s">
        <v>371</v>
      </c>
      <c r="E16" s="43" t="s">
        <v>196</v>
      </c>
      <c r="G16"/>
      <c r="H16"/>
      <c r="I16"/>
      <c r="J16"/>
      <c r="K16"/>
      <c r="L16"/>
      <c r="M16"/>
    </row>
    <row r="17" spans="1:13" ht="14" customHeight="1">
      <c r="A17" s="42">
        <v>1</v>
      </c>
      <c r="B17" s="43" t="s">
        <v>833</v>
      </c>
      <c r="C17" s="43">
        <v>6</v>
      </c>
      <c r="D17" s="43" t="s">
        <v>371</v>
      </c>
      <c r="E17" s="43" t="s">
        <v>181</v>
      </c>
      <c r="G17"/>
      <c r="H17"/>
      <c r="I17"/>
      <c r="J17"/>
      <c r="K17"/>
      <c r="L17"/>
      <c r="M17"/>
    </row>
    <row r="18" spans="1:13" ht="14" customHeight="1">
      <c r="A18" s="42">
        <v>1</v>
      </c>
      <c r="B18" s="43" t="s">
        <v>833</v>
      </c>
      <c r="C18" s="43">
        <v>7</v>
      </c>
      <c r="D18" s="43" t="s">
        <v>372</v>
      </c>
      <c r="E18" s="43" t="s">
        <v>1006</v>
      </c>
      <c r="G18"/>
      <c r="H18"/>
      <c r="I18"/>
      <c r="J18"/>
      <c r="K18"/>
      <c r="L18"/>
      <c r="M18"/>
    </row>
    <row r="19" spans="1:13" ht="14" customHeight="1">
      <c r="A19" s="42">
        <v>1</v>
      </c>
      <c r="B19" s="43" t="s">
        <v>833</v>
      </c>
      <c r="C19" s="43">
        <v>8</v>
      </c>
      <c r="D19" s="43" t="s">
        <v>711</v>
      </c>
      <c r="E19" s="43" t="s">
        <v>813</v>
      </c>
      <c r="G19"/>
      <c r="H19"/>
      <c r="I19"/>
      <c r="J19"/>
      <c r="K19"/>
      <c r="L19"/>
      <c r="M19"/>
    </row>
    <row r="20" spans="1:13" ht="14" customHeight="1">
      <c r="A20" s="42">
        <v>1</v>
      </c>
      <c r="B20" s="43" t="s">
        <v>834</v>
      </c>
      <c r="C20" s="43">
        <v>1</v>
      </c>
      <c r="D20" s="43" t="s">
        <v>370</v>
      </c>
      <c r="E20" s="43" t="s">
        <v>121</v>
      </c>
      <c r="G20"/>
      <c r="H20"/>
      <c r="I20"/>
      <c r="J20"/>
      <c r="K20"/>
      <c r="L20"/>
      <c r="M20"/>
    </row>
    <row r="21" spans="1:13" ht="14" customHeight="1">
      <c r="A21" s="42">
        <v>1</v>
      </c>
      <c r="B21" s="43" t="s">
        <v>834</v>
      </c>
      <c r="C21" s="43">
        <v>2</v>
      </c>
      <c r="D21" s="43" t="s">
        <v>371</v>
      </c>
      <c r="E21" s="43" t="s">
        <v>205</v>
      </c>
      <c r="G21"/>
      <c r="H21"/>
      <c r="I21"/>
      <c r="J21"/>
      <c r="K21"/>
      <c r="L21"/>
      <c r="M21"/>
    </row>
    <row r="22" spans="1:13" ht="14" customHeight="1">
      <c r="A22" s="42">
        <v>1</v>
      </c>
      <c r="B22" s="43" t="s">
        <v>834</v>
      </c>
      <c r="C22" s="43">
        <v>3</v>
      </c>
      <c r="D22" s="43" t="s">
        <v>372</v>
      </c>
      <c r="E22" s="43" t="s">
        <v>254</v>
      </c>
      <c r="G22"/>
      <c r="H22"/>
      <c r="I22"/>
      <c r="J22"/>
      <c r="K22"/>
      <c r="L22"/>
      <c r="M22"/>
    </row>
    <row r="23" spans="1:13" ht="14" customHeight="1">
      <c r="A23" s="42">
        <v>1</v>
      </c>
      <c r="B23" s="43" t="s">
        <v>834</v>
      </c>
      <c r="C23" s="43">
        <v>4</v>
      </c>
      <c r="D23" s="43" t="s">
        <v>372</v>
      </c>
      <c r="E23" s="43" t="s">
        <v>245</v>
      </c>
      <c r="G23"/>
      <c r="H23"/>
      <c r="I23"/>
      <c r="J23"/>
      <c r="K23"/>
      <c r="L23"/>
      <c r="M23"/>
    </row>
    <row r="24" spans="1:13" ht="14" customHeight="1">
      <c r="A24" s="42">
        <v>1</v>
      </c>
      <c r="B24" s="43" t="s">
        <v>834</v>
      </c>
      <c r="C24" s="43">
        <v>5</v>
      </c>
      <c r="D24" s="43" t="s">
        <v>372</v>
      </c>
      <c r="E24" s="43" t="s">
        <v>239</v>
      </c>
      <c r="G24"/>
      <c r="H24"/>
      <c r="I24"/>
      <c r="J24"/>
      <c r="K24"/>
      <c r="L24"/>
      <c r="M24"/>
    </row>
    <row r="25" spans="1:13" ht="14" customHeight="1">
      <c r="A25" s="42">
        <v>1</v>
      </c>
      <c r="B25" s="43" t="s">
        <v>834</v>
      </c>
      <c r="C25" s="43">
        <v>6</v>
      </c>
      <c r="D25" s="43" t="s">
        <v>711</v>
      </c>
      <c r="E25" s="43" t="s">
        <v>1007</v>
      </c>
      <c r="G25"/>
      <c r="H25"/>
      <c r="I25"/>
      <c r="J25"/>
      <c r="K25"/>
      <c r="L25"/>
      <c r="M25"/>
    </row>
    <row r="26" spans="1:13" ht="14" customHeight="1">
      <c r="A26" s="42">
        <v>1</v>
      </c>
      <c r="B26" s="43" t="s">
        <v>834</v>
      </c>
      <c r="C26" s="43">
        <v>7</v>
      </c>
      <c r="D26" s="43" t="s">
        <v>711</v>
      </c>
      <c r="E26" s="43" t="s">
        <v>301</v>
      </c>
      <c r="G26"/>
      <c r="H26"/>
      <c r="I26"/>
      <c r="J26"/>
      <c r="K26"/>
      <c r="L26"/>
      <c r="M26"/>
    </row>
    <row r="27" spans="1:13" ht="14" customHeight="1">
      <c r="A27" s="42">
        <v>1</v>
      </c>
      <c r="B27" s="43" t="s">
        <v>834</v>
      </c>
      <c r="C27" s="43">
        <v>8</v>
      </c>
      <c r="D27" s="43" t="s">
        <v>711</v>
      </c>
      <c r="E27" s="43" t="s">
        <v>300</v>
      </c>
      <c r="G27"/>
      <c r="H27"/>
      <c r="I27"/>
      <c r="J27"/>
      <c r="K27"/>
      <c r="L27"/>
      <c r="M27"/>
    </row>
    <row r="28" spans="1:13" ht="14" customHeight="1">
      <c r="A28" s="42">
        <v>2</v>
      </c>
      <c r="B28" s="43" t="s">
        <v>832</v>
      </c>
      <c r="C28" s="43">
        <v>1</v>
      </c>
      <c r="D28" s="43" t="s">
        <v>369</v>
      </c>
      <c r="E28" s="43" t="s">
        <v>560</v>
      </c>
      <c r="G28"/>
      <c r="H28"/>
      <c r="I28"/>
      <c r="J28"/>
      <c r="K28"/>
      <c r="L28"/>
      <c r="M28"/>
    </row>
    <row r="29" spans="1:13" ht="14" customHeight="1">
      <c r="A29" s="42">
        <v>2</v>
      </c>
      <c r="B29" s="43" t="s">
        <v>832</v>
      </c>
      <c r="C29" s="43">
        <v>2</v>
      </c>
      <c r="D29" s="43" t="s">
        <v>370</v>
      </c>
      <c r="E29" s="43" t="s">
        <v>129</v>
      </c>
      <c r="G29"/>
      <c r="H29"/>
      <c r="I29"/>
      <c r="J29"/>
      <c r="K29"/>
      <c r="L29"/>
      <c r="M29"/>
    </row>
    <row r="30" spans="1:13" ht="14" customHeight="1">
      <c r="A30" s="42">
        <v>2</v>
      </c>
      <c r="B30" s="43" t="s">
        <v>832</v>
      </c>
      <c r="C30" s="43">
        <v>3</v>
      </c>
      <c r="D30" s="43" t="s">
        <v>371</v>
      </c>
      <c r="E30" s="43" t="s">
        <v>206</v>
      </c>
      <c r="G30"/>
      <c r="H30"/>
      <c r="I30"/>
      <c r="J30"/>
      <c r="K30"/>
      <c r="L30"/>
      <c r="M30"/>
    </row>
    <row r="31" spans="1:13" ht="14" customHeight="1">
      <c r="A31" s="42">
        <v>2</v>
      </c>
      <c r="B31" s="43" t="s">
        <v>832</v>
      </c>
      <c r="C31" s="43">
        <v>4</v>
      </c>
      <c r="D31" s="43" t="s">
        <v>372</v>
      </c>
      <c r="E31" s="43" t="s">
        <v>267</v>
      </c>
      <c r="G31"/>
      <c r="H31"/>
      <c r="I31"/>
      <c r="J31"/>
      <c r="K31"/>
      <c r="L31"/>
      <c r="M31"/>
    </row>
    <row r="32" spans="1:13" ht="14" customHeight="1">
      <c r="A32" s="42">
        <v>2</v>
      </c>
      <c r="B32" s="43" t="s">
        <v>832</v>
      </c>
      <c r="C32" s="43">
        <v>5</v>
      </c>
      <c r="D32" s="43" t="s">
        <v>711</v>
      </c>
      <c r="E32" s="43" t="s">
        <v>783</v>
      </c>
      <c r="G32"/>
      <c r="H32"/>
      <c r="I32"/>
      <c r="J32"/>
      <c r="K32"/>
      <c r="L32"/>
      <c r="M32"/>
    </row>
    <row r="33" spans="1:13" ht="14" customHeight="1">
      <c r="A33" s="42">
        <v>2</v>
      </c>
      <c r="B33" s="43" t="s">
        <v>832</v>
      </c>
      <c r="C33" s="43">
        <v>6</v>
      </c>
      <c r="D33" s="43" t="s">
        <v>711</v>
      </c>
      <c r="E33" s="43" t="s">
        <v>658</v>
      </c>
      <c r="G33"/>
      <c r="H33"/>
      <c r="I33"/>
      <c r="J33"/>
      <c r="K33"/>
      <c r="L33"/>
      <c r="M33"/>
    </row>
    <row r="34" spans="1:13" ht="14" customHeight="1">
      <c r="A34" s="42">
        <v>2</v>
      </c>
      <c r="B34" s="43" t="s">
        <v>832</v>
      </c>
      <c r="C34" s="43">
        <v>7</v>
      </c>
      <c r="D34" s="43" t="s">
        <v>711</v>
      </c>
      <c r="E34" s="43" t="s">
        <v>311</v>
      </c>
      <c r="G34"/>
      <c r="H34"/>
      <c r="I34"/>
      <c r="J34"/>
      <c r="K34"/>
      <c r="L34"/>
      <c r="M34"/>
    </row>
    <row r="35" spans="1:13" ht="14" customHeight="1">
      <c r="A35" s="42">
        <v>2</v>
      </c>
      <c r="B35" s="43" t="s">
        <v>832</v>
      </c>
      <c r="C35" s="43">
        <v>8</v>
      </c>
      <c r="D35" s="43" t="s">
        <v>711</v>
      </c>
      <c r="E35" s="43" t="s">
        <v>431</v>
      </c>
      <c r="G35"/>
      <c r="H35"/>
      <c r="I35"/>
      <c r="J35"/>
      <c r="K35"/>
      <c r="L35"/>
      <c r="M35"/>
    </row>
    <row r="36" spans="1:13" ht="14" customHeight="1">
      <c r="A36" s="42">
        <v>2</v>
      </c>
      <c r="B36" s="43" t="s">
        <v>833</v>
      </c>
      <c r="C36" s="43">
        <v>1</v>
      </c>
      <c r="D36" s="43" t="s">
        <v>369</v>
      </c>
      <c r="E36" s="43" t="s">
        <v>481</v>
      </c>
      <c r="G36"/>
      <c r="H36"/>
      <c r="I36"/>
      <c r="J36"/>
      <c r="K36"/>
      <c r="L36"/>
      <c r="M36"/>
    </row>
    <row r="37" spans="1:13" ht="14" customHeight="1">
      <c r="A37" s="42">
        <v>2</v>
      </c>
      <c r="B37" s="43" t="s">
        <v>833</v>
      </c>
      <c r="C37" s="43">
        <v>2</v>
      </c>
      <c r="D37" s="43" t="s">
        <v>370</v>
      </c>
      <c r="E37" s="43" t="s">
        <v>595</v>
      </c>
      <c r="G37"/>
      <c r="H37"/>
      <c r="I37"/>
      <c r="J37"/>
      <c r="K37"/>
      <c r="L37"/>
      <c r="M37"/>
    </row>
    <row r="38" spans="1:13" ht="14" customHeight="1">
      <c r="A38" s="42">
        <v>2</v>
      </c>
      <c r="B38" s="43" t="s">
        <v>833</v>
      </c>
      <c r="C38" s="43">
        <v>3</v>
      </c>
      <c r="D38" s="43" t="s">
        <v>370</v>
      </c>
      <c r="E38" s="43" t="s">
        <v>600</v>
      </c>
      <c r="G38"/>
      <c r="H38"/>
      <c r="I38"/>
      <c r="J38"/>
      <c r="K38"/>
      <c r="L38"/>
      <c r="M38"/>
    </row>
    <row r="39" spans="1:13" ht="14" customHeight="1">
      <c r="A39" s="42">
        <v>2</v>
      </c>
      <c r="B39" s="43" t="s">
        <v>833</v>
      </c>
      <c r="C39" s="43">
        <v>4</v>
      </c>
      <c r="D39" s="43" t="s">
        <v>371</v>
      </c>
      <c r="E39" s="43" t="s">
        <v>640</v>
      </c>
      <c r="G39"/>
      <c r="H39"/>
      <c r="I39"/>
      <c r="J39"/>
      <c r="K39"/>
      <c r="L39"/>
      <c r="M39"/>
    </row>
    <row r="40" spans="1:13" ht="14" customHeight="1">
      <c r="A40" s="42">
        <v>2</v>
      </c>
      <c r="B40" s="43" t="s">
        <v>833</v>
      </c>
      <c r="C40" s="43">
        <v>5</v>
      </c>
      <c r="D40" s="43" t="s">
        <v>372</v>
      </c>
      <c r="E40" s="43" t="s">
        <v>750</v>
      </c>
      <c r="G40"/>
      <c r="H40"/>
      <c r="I40"/>
      <c r="J40"/>
      <c r="K40"/>
      <c r="L40"/>
      <c r="M40"/>
    </row>
    <row r="41" spans="1:13" ht="14" customHeight="1">
      <c r="A41" s="42">
        <v>2</v>
      </c>
      <c r="B41" s="43" t="s">
        <v>833</v>
      </c>
      <c r="C41" s="43">
        <v>6</v>
      </c>
      <c r="D41" s="43" t="s">
        <v>372</v>
      </c>
      <c r="E41" s="43" t="s">
        <v>749</v>
      </c>
      <c r="G41"/>
      <c r="H41"/>
      <c r="I41"/>
      <c r="J41"/>
      <c r="K41"/>
      <c r="L41"/>
      <c r="M41"/>
    </row>
    <row r="42" spans="1:13" ht="14" customHeight="1">
      <c r="A42" s="42">
        <v>2</v>
      </c>
      <c r="B42" s="43" t="s">
        <v>833</v>
      </c>
      <c r="C42" s="43">
        <v>7</v>
      </c>
      <c r="D42" s="43" t="s">
        <v>372</v>
      </c>
      <c r="E42" s="43" t="s">
        <v>748</v>
      </c>
      <c r="G42"/>
      <c r="H42"/>
      <c r="I42"/>
      <c r="J42"/>
      <c r="K42"/>
      <c r="L42"/>
      <c r="M42"/>
    </row>
    <row r="43" spans="1:13" ht="14" customHeight="1">
      <c r="A43" s="42">
        <v>2</v>
      </c>
      <c r="B43" s="43" t="s">
        <v>833</v>
      </c>
      <c r="C43" s="43">
        <v>8</v>
      </c>
      <c r="D43" s="43" t="s">
        <v>372</v>
      </c>
      <c r="E43" s="43" t="s">
        <v>525</v>
      </c>
      <c r="G43"/>
      <c r="H43"/>
      <c r="I43"/>
      <c r="J43"/>
      <c r="K43"/>
      <c r="L43"/>
      <c r="M43"/>
    </row>
    <row r="44" spans="1:13" ht="14" customHeight="1">
      <c r="A44" s="42">
        <v>2</v>
      </c>
      <c r="B44" s="43" t="s">
        <v>834</v>
      </c>
      <c r="C44" s="43">
        <v>1</v>
      </c>
      <c r="D44" s="43" t="s">
        <v>369</v>
      </c>
      <c r="E44" s="43" t="s">
        <v>562</v>
      </c>
      <c r="G44"/>
      <c r="H44"/>
      <c r="I44"/>
      <c r="J44"/>
      <c r="K44"/>
      <c r="L44"/>
      <c r="M44"/>
    </row>
    <row r="45" spans="1:13" ht="14" customHeight="1">
      <c r="A45" s="42">
        <v>2</v>
      </c>
      <c r="B45" s="43" t="s">
        <v>834</v>
      </c>
      <c r="C45" s="43">
        <v>2</v>
      </c>
      <c r="D45" s="43" t="s">
        <v>369</v>
      </c>
      <c r="E45" s="43" t="s">
        <v>569</v>
      </c>
      <c r="G45"/>
      <c r="H45"/>
      <c r="I45"/>
      <c r="J45"/>
      <c r="K45"/>
      <c r="L45"/>
      <c r="M45"/>
    </row>
    <row r="46" spans="1:13" ht="14" customHeight="1">
      <c r="A46" s="42">
        <v>2</v>
      </c>
      <c r="B46" s="43" t="s">
        <v>834</v>
      </c>
      <c r="C46" s="43">
        <v>3</v>
      </c>
      <c r="D46" s="43" t="s">
        <v>370</v>
      </c>
      <c r="E46" s="43" t="s">
        <v>597</v>
      </c>
      <c r="G46"/>
      <c r="H46"/>
      <c r="I46"/>
      <c r="J46"/>
      <c r="K46"/>
      <c r="L46"/>
      <c r="M46"/>
    </row>
    <row r="47" spans="1:13" ht="14" customHeight="1">
      <c r="A47" s="42">
        <v>2</v>
      </c>
      <c r="B47" s="43" t="s">
        <v>834</v>
      </c>
      <c r="C47" s="43">
        <v>4</v>
      </c>
      <c r="D47" s="43" t="s">
        <v>370</v>
      </c>
      <c r="E47" s="43" t="s">
        <v>519</v>
      </c>
      <c r="G47"/>
      <c r="H47"/>
      <c r="I47"/>
      <c r="J47"/>
      <c r="K47"/>
      <c r="L47"/>
      <c r="M47"/>
    </row>
    <row r="48" spans="1:13" ht="14" customHeight="1">
      <c r="A48" s="42">
        <v>2</v>
      </c>
      <c r="B48" s="43" t="s">
        <v>834</v>
      </c>
      <c r="C48" s="43">
        <v>5</v>
      </c>
      <c r="D48" s="43" t="s">
        <v>371</v>
      </c>
      <c r="E48" s="43" t="s">
        <v>735</v>
      </c>
      <c r="G48"/>
      <c r="H48"/>
      <c r="I48"/>
      <c r="J48"/>
      <c r="K48"/>
      <c r="L48"/>
      <c r="M48"/>
    </row>
    <row r="49" spans="1:13" ht="14" customHeight="1">
      <c r="A49" s="42">
        <v>2</v>
      </c>
      <c r="B49" s="43" t="s">
        <v>834</v>
      </c>
      <c r="C49" s="43">
        <v>6</v>
      </c>
      <c r="D49" s="43" t="s">
        <v>371</v>
      </c>
      <c r="E49" s="43" t="s">
        <v>678</v>
      </c>
      <c r="G49"/>
      <c r="H49"/>
      <c r="I49"/>
      <c r="J49"/>
      <c r="K49"/>
      <c r="L49"/>
      <c r="M49"/>
    </row>
    <row r="50" spans="1:13" ht="14" customHeight="1">
      <c r="A50" s="42">
        <v>2</v>
      </c>
      <c r="B50" s="43" t="s">
        <v>834</v>
      </c>
      <c r="C50" s="43">
        <v>7</v>
      </c>
      <c r="D50" s="43" t="s">
        <v>371</v>
      </c>
      <c r="E50" s="43" t="s">
        <v>460</v>
      </c>
      <c r="G50"/>
      <c r="H50"/>
      <c r="I50"/>
      <c r="J50"/>
      <c r="K50"/>
      <c r="L50"/>
      <c r="M50"/>
    </row>
    <row r="51" spans="1:13" ht="14" customHeight="1">
      <c r="A51" s="42">
        <v>2</v>
      </c>
      <c r="B51" s="43" t="s">
        <v>834</v>
      </c>
      <c r="C51" s="43">
        <v>8</v>
      </c>
      <c r="D51" s="43" t="s">
        <v>711</v>
      </c>
      <c r="E51" s="43" t="s">
        <v>782</v>
      </c>
      <c r="G51"/>
      <c r="H51"/>
      <c r="I51"/>
      <c r="J51"/>
      <c r="K51"/>
      <c r="L51"/>
      <c r="M51"/>
    </row>
    <row r="52" spans="1:13" ht="14" customHeight="1">
      <c r="A52" s="42">
        <v>3</v>
      </c>
      <c r="B52" s="43" t="s">
        <v>832</v>
      </c>
      <c r="C52" s="43">
        <v>1</v>
      </c>
      <c r="D52" s="43" t="s">
        <v>369</v>
      </c>
      <c r="E52" s="43" t="s">
        <v>29</v>
      </c>
      <c r="G52"/>
      <c r="H52"/>
      <c r="I52"/>
      <c r="J52"/>
      <c r="K52"/>
      <c r="L52"/>
      <c r="M52"/>
    </row>
    <row r="53" spans="1:13" ht="14" customHeight="1">
      <c r="A53" s="42">
        <v>3</v>
      </c>
      <c r="B53" s="43" t="s">
        <v>832</v>
      </c>
      <c r="C53" s="43">
        <v>2</v>
      </c>
      <c r="D53" s="43" t="s">
        <v>369</v>
      </c>
      <c r="E53" s="43" t="s">
        <v>7</v>
      </c>
      <c r="G53"/>
      <c r="H53"/>
      <c r="I53"/>
      <c r="J53"/>
      <c r="K53"/>
      <c r="L53"/>
      <c r="M53"/>
    </row>
    <row r="54" spans="1:13" ht="14" customHeight="1">
      <c r="A54" s="42">
        <v>3</v>
      </c>
      <c r="B54" s="43" t="s">
        <v>832</v>
      </c>
      <c r="C54" s="43">
        <v>3</v>
      </c>
      <c r="D54" s="43" t="s">
        <v>369</v>
      </c>
      <c r="E54" s="43" t="s">
        <v>441</v>
      </c>
      <c r="G54"/>
      <c r="H54"/>
      <c r="I54"/>
      <c r="J54"/>
      <c r="K54"/>
      <c r="L54"/>
      <c r="M54"/>
    </row>
    <row r="55" spans="1:13" ht="14" customHeight="1">
      <c r="A55" s="42">
        <v>3</v>
      </c>
      <c r="B55" s="43" t="s">
        <v>832</v>
      </c>
      <c r="C55" s="43">
        <v>4</v>
      </c>
      <c r="D55" s="43" t="s">
        <v>370</v>
      </c>
      <c r="E55" s="43" t="s">
        <v>92</v>
      </c>
      <c r="G55"/>
      <c r="H55"/>
      <c r="I55"/>
      <c r="J55"/>
      <c r="K55"/>
      <c r="L55"/>
      <c r="M55"/>
    </row>
    <row r="56" spans="1:13" ht="14" customHeight="1">
      <c r="A56" s="42">
        <v>3</v>
      </c>
      <c r="B56" s="43" t="s">
        <v>832</v>
      </c>
      <c r="C56" s="43">
        <v>5</v>
      </c>
      <c r="D56" s="43" t="s">
        <v>370</v>
      </c>
      <c r="E56" s="43" t="s">
        <v>492</v>
      </c>
      <c r="G56"/>
      <c r="H56"/>
      <c r="I56"/>
      <c r="J56"/>
      <c r="K56"/>
      <c r="L56"/>
      <c r="M56"/>
    </row>
    <row r="57" spans="1:13" ht="14" customHeight="1">
      <c r="A57" s="42">
        <v>3</v>
      </c>
      <c r="B57" s="43" t="s">
        <v>832</v>
      </c>
      <c r="C57" s="43">
        <v>6</v>
      </c>
      <c r="D57" s="43" t="s">
        <v>371</v>
      </c>
      <c r="E57" s="43" t="s">
        <v>177</v>
      </c>
      <c r="G57"/>
      <c r="H57"/>
      <c r="I57"/>
      <c r="J57"/>
      <c r="K57"/>
      <c r="L57"/>
      <c r="M57"/>
    </row>
    <row r="58" spans="1:13" ht="14" customHeight="1">
      <c r="A58" s="42">
        <v>3</v>
      </c>
      <c r="B58" s="43" t="s">
        <v>832</v>
      </c>
      <c r="C58" s="43">
        <v>7</v>
      </c>
      <c r="D58" s="43" t="s">
        <v>371</v>
      </c>
      <c r="E58" s="43" t="s">
        <v>429</v>
      </c>
      <c r="G58"/>
      <c r="H58"/>
      <c r="I58"/>
      <c r="J58"/>
      <c r="K58"/>
      <c r="L58"/>
      <c r="M58"/>
    </row>
    <row r="59" spans="1:13" ht="14" customHeight="1">
      <c r="A59" s="42">
        <v>3</v>
      </c>
      <c r="B59" s="43" t="s">
        <v>832</v>
      </c>
      <c r="C59" s="43">
        <v>8</v>
      </c>
      <c r="D59" s="43" t="s">
        <v>372</v>
      </c>
      <c r="E59" s="43" t="s">
        <v>223</v>
      </c>
      <c r="G59"/>
      <c r="H59"/>
      <c r="I59"/>
      <c r="J59"/>
      <c r="K59"/>
      <c r="L59"/>
      <c r="M59"/>
    </row>
    <row r="60" spans="1:13" ht="14" customHeight="1">
      <c r="A60" s="42">
        <v>3</v>
      </c>
      <c r="B60" s="43" t="s">
        <v>833</v>
      </c>
      <c r="C60" s="43">
        <v>1</v>
      </c>
      <c r="D60" s="43" t="s">
        <v>369</v>
      </c>
      <c r="E60" s="43" t="s">
        <v>19</v>
      </c>
      <c r="G60"/>
      <c r="H60"/>
      <c r="I60"/>
      <c r="J60"/>
      <c r="K60"/>
      <c r="L60"/>
      <c r="M60"/>
    </row>
    <row r="61" spans="1:13" ht="14" customHeight="1">
      <c r="A61" s="42">
        <v>3</v>
      </c>
      <c r="B61" s="43" t="s">
        <v>833</v>
      </c>
      <c r="C61" s="43">
        <v>2</v>
      </c>
      <c r="D61" s="43" t="s">
        <v>370</v>
      </c>
      <c r="E61" s="43" t="s">
        <v>122</v>
      </c>
      <c r="G61"/>
      <c r="H61"/>
      <c r="I61"/>
      <c r="J61"/>
      <c r="K61"/>
      <c r="L61"/>
      <c r="M61"/>
    </row>
    <row r="62" spans="1:13" ht="14" customHeight="1">
      <c r="A62" s="42">
        <v>3</v>
      </c>
      <c r="B62" s="43" t="s">
        <v>833</v>
      </c>
      <c r="C62" s="43">
        <v>3</v>
      </c>
      <c r="D62" s="43" t="s">
        <v>370</v>
      </c>
      <c r="E62" s="43" t="s">
        <v>493</v>
      </c>
      <c r="G62"/>
      <c r="H62"/>
      <c r="I62"/>
      <c r="J62"/>
      <c r="K62"/>
      <c r="L62"/>
      <c r="M62"/>
    </row>
    <row r="63" spans="1:13" ht="14" customHeight="1">
      <c r="A63" s="42">
        <v>3</v>
      </c>
      <c r="B63" s="43" t="s">
        <v>833</v>
      </c>
      <c r="C63" s="43">
        <v>4</v>
      </c>
      <c r="D63" s="43" t="s">
        <v>371</v>
      </c>
      <c r="E63" s="43" t="s">
        <v>187</v>
      </c>
      <c r="G63"/>
      <c r="H63"/>
      <c r="I63"/>
      <c r="J63"/>
      <c r="K63"/>
      <c r="L63"/>
      <c r="M63"/>
    </row>
    <row r="64" spans="1:13" ht="14" customHeight="1">
      <c r="A64" s="42">
        <v>3</v>
      </c>
      <c r="B64" s="43" t="s">
        <v>833</v>
      </c>
      <c r="C64" s="43">
        <v>5</v>
      </c>
      <c r="D64" s="43" t="s">
        <v>371</v>
      </c>
      <c r="E64" s="43" t="s">
        <v>172</v>
      </c>
      <c r="G64"/>
      <c r="H64"/>
      <c r="I64"/>
      <c r="J64"/>
      <c r="K64"/>
      <c r="L64"/>
      <c r="M64"/>
    </row>
    <row r="65" spans="1:13" ht="14" customHeight="1">
      <c r="A65" s="42">
        <v>3</v>
      </c>
      <c r="B65" s="43" t="s">
        <v>833</v>
      </c>
      <c r="C65" s="43">
        <v>6</v>
      </c>
      <c r="D65" s="43" t="s">
        <v>371</v>
      </c>
      <c r="E65" s="43" t="s">
        <v>740</v>
      </c>
      <c r="G65"/>
      <c r="H65"/>
      <c r="I65"/>
      <c r="J65"/>
      <c r="K65"/>
      <c r="L65"/>
      <c r="M65"/>
    </row>
    <row r="66" spans="1:13" ht="14" customHeight="1">
      <c r="A66" s="42">
        <v>3</v>
      </c>
      <c r="B66" s="43" t="s">
        <v>833</v>
      </c>
      <c r="C66" s="43">
        <v>7</v>
      </c>
      <c r="D66" s="43" t="s">
        <v>711</v>
      </c>
      <c r="E66" s="43" t="s">
        <v>280</v>
      </c>
      <c r="G66"/>
      <c r="H66"/>
      <c r="I66"/>
      <c r="J66"/>
      <c r="K66"/>
      <c r="L66"/>
      <c r="M66"/>
    </row>
    <row r="67" spans="1:13" ht="14" customHeight="1">
      <c r="A67" s="42">
        <v>3</v>
      </c>
      <c r="B67" s="43" t="s">
        <v>833</v>
      </c>
      <c r="C67" s="43">
        <v>8</v>
      </c>
      <c r="D67" s="43" t="s">
        <v>711</v>
      </c>
      <c r="E67" s="43" t="s">
        <v>1009</v>
      </c>
      <c r="G67"/>
      <c r="H67"/>
      <c r="I67"/>
      <c r="J67"/>
      <c r="K67"/>
      <c r="L67"/>
      <c r="M67"/>
    </row>
    <row r="68" spans="1:13" ht="14" customHeight="1">
      <c r="A68" s="42">
        <v>3</v>
      </c>
      <c r="B68" s="43" t="s">
        <v>834</v>
      </c>
      <c r="C68" s="43">
        <v>1</v>
      </c>
      <c r="D68" s="43" t="s">
        <v>370</v>
      </c>
      <c r="E68" s="43" t="s">
        <v>99</v>
      </c>
      <c r="G68"/>
      <c r="H68"/>
      <c r="I68"/>
      <c r="J68"/>
      <c r="K68"/>
      <c r="L68"/>
      <c r="M68"/>
    </row>
    <row r="69" spans="1:13" ht="14" customHeight="1">
      <c r="A69" s="42">
        <v>3</v>
      </c>
      <c r="B69" s="43" t="s">
        <v>834</v>
      </c>
      <c r="C69" s="43">
        <v>2</v>
      </c>
      <c r="D69" s="43" t="s">
        <v>372</v>
      </c>
      <c r="E69" s="43" t="s">
        <v>255</v>
      </c>
      <c r="G69"/>
      <c r="H69"/>
      <c r="I69"/>
      <c r="J69"/>
      <c r="K69"/>
      <c r="L69"/>
      <c r="M69"/>
    </row>
    <row r="70" spans="1:13" ht="14" customHeight="1">
      <c r="A70" s="42">
        <v>3</v>
      </c>
      <c r="B70" s="43" t="s">
        <v>834</v>
      </c>
      <c r="C70" s="43">
        <v>3</v>
      </c>
      <c r="D70" s="43" t="s">
        <v>372</v>
      </c>
      <c r="E70" s="43" t="s">
        <v>232</v>
      </c>
      <c r="G70"/>
      <c r="H70"/>
      <c r="I70"/>
      <c r="J70"/>
      <c r="K70"/>
      <c r="L70"/>
      <c r="M70"/>
    </row>
    <row r="71" spans="1:13" ht="14" customHeight="1">
      <c r="A71" s="42">
        <v>3</v>
      </c>
      <c r="B71" s="43" t="s">
        <v>834</v>
      </c>
      <c r="C71" s="43">
        <v>4</v>
      </c>
      <c r="D71" s="43" t="s">
        <v>372</v>
      </c>
      <c r="E71" s="43" t="s">
        <v>765</v>
      </c>
      <c r="G71"/>
      <c r="H71"/>
      <c r="I71"/>
      <c r="J71"/>
      <c r="K71"/>
      <c r="L71"/>
      <c r="M71"/>
    </row>
    <row r="72" spans="1:13" ht="14" customHeight="1">
      <c r="A72" s="42">
        <v>3</v>
      </c>
      <c r="B72" s="43" t="s">
        <v>834</v>
      </c>
      <c r="C72" s="43">
        <v>5</v>
      </c>
      <c r="D72" s="43" t="s">
        <v>372</v>
      </c>
      <c r="E72" s="43" t="s">
        <v>1008</v>
      </c>
      <c r="G72"/>
      <c r="H72"/>
      <c r="I72"/>
      <c r="J72"/>
      <c r="K72"/>
      <c r="L72"/>
      <c r="M72"/>
    </row>
    <row r="73" spans="1:13" ht="14" customHeight="1">
      <c r="A73" s="42">
        <v>3</v>
      </c>
      <c r="B73" s="43" t="s">
        <v>834</v>
      </c>
      <c r="C73" s="43">
        <v>6</v>
      </c>
      <c r="D73" s="43" t="s">
        <v>711</v>
      </c>
      <c r="E73" s="43" t="s">
        <v>320</v>
      </c>
      <c r="G73"/>
      <c r="H73"/>
      <c r="I73"/>
      <c r="J73"/>
      <c r="K73"/>
      <c r="L73"/>
      <c r="M73"/>
    </row>
    <row r="74" spans="1:13" ht="14" customHeight="1">
      <c r="A74" s="42">
        <v>3</v>
      </c>
      <c r="B74" s="43" t="s">
        <v>834</v>
      </c>
      <c r="C74" s="43">
        <v>7</v>
      </c>
      <c r="D74" s="43" t="s">
        <v>711</v>
      </c>
      <c r="E74" s="43" t="s">
        <v>286</v>
      </c>
      <c r="G74"/>
      <c r="H74"/>
      <c r="I74"/>
      <c r="J74"/>
      <c r="K74"/>
      <c r="L74"/>
      <c r="M74"/>
    </row>
    <row r="75" spans="1:13" ht="14" customHeight="1">
      <c r="A75" s="42">
        <v>3</v>
      </c>
      <c r="B75" s="43" t="s">
        <v>834</v>
      </c>
      <c r="C75" s="43">
        <v>8</v>
      </c>
      <c r="D75" s="43" t="s">
        <v>711</v>
      </c>
      <c r="E75" s="43" t="s">
        <v>376</v>
      </c>
      <c r="G75"/>
      <c r="H75"/>
      <c r="I75"/>
      <c r="J75"/>
      <c r="K75"/>
      <c r="L75"/>
      <c r="M75"/>
    </row>
    <row r="76" spans="1:13" ht="14" customHeight="1">
      <c r="A76" s="42">
        <v>4</v>
      </c>
      <c r="B76" s="43" t="s">
        <v>832</v>
      </c>
      <c r="C76" s="43">
        <v>1</v>
      </c>
      <c r="D76" s="43" t="s">
        <v>370</v>
      </c>
      <c r="E76" s="43" t="s">
        <v>131</v>
      </c>
      <c r="G76"/>
      <c r="H76"/>
      <c r="I76"/>
      <c r="J76"/>
      <c r="K76"/>
      <c r="L76"/>
      <c r="M76"/>
    </row>
    <row r="77" spans="1:13" ht="14" customHeight="1">
      <c r="A77" s="42">
        <v>4</v>
      </c>
      <c r="B77" s="43" t="s">
        <v>832</v>
      </c>
      <c r="C77" s="43">
        <v>2</v>
      </c>
      <c r="D77" s="43" t="s">
        <v>370</v>
      </c>
      <c r="E77" s="43" t="s">
        <v>117</v>
      </c>
      <c r="G77"/>
      <c r="H77"/>
      <c r="I77"/>
      <c r="J77"/>
      <c r="K77"/>
      <c r="L77"/>
      <c r="M77"/>
    </row>
    <row r="78" spans="1:13" ht="14" customHeight="1">
      <c r="A78" s="42">
        <v>4</v>
      </c>
      <c r="B78" s="43" t="s">
        <v>832</v>
      </c>
      <c r="C78" s="43">
        <v>3</v>
      </c>
      <c r="D78" s="43" t="s">
        <v>370</v>
      </c>
      <c r="E78" s="43" t="s">
        <v>393</v>
      </c>
      <c r="G78"/>
      <c r="H78"/>
      <c r="I78"/>
      <c r="J78"/>
      <c r="K78"/>
      <c r="L78"/>
      <c r="M78"/>
    </row>
    <row r="79" spans="1:13" ht="14" customHeight="1">
      <c r="A79" s="42">
        <v>4</v>
      </c>
      <c r="B79" s="43" t="s">
        <v>832</v>
      </c>
      <c r="C79" s="43">
        <v>4</v>
      </c>
      <c r="D79" s="43" t="s">
        <v>372</v>
      </c>
      <c r="E79" s="43" t="s">
        <v>753</v>
      </c>
      <c r="G79"/>
      <c r="H79"/>
      <c r="I79"/>
      <c r="J79"/>
      <c r="K79"/>
      <c r="L79"/>
      <c r="M79"/>
    </row>
    <row r="80" spans="1:13" ht="14" customHeight="1">
      <c r="A80" s="42">
        <v>4</v>
      </c>
      <c r="B80" s="43" t="s">
        <v>832</v>
      </c>
      <c r="C80" s="43">
        <v>5</v>
      </c>
      <c r="D80" s="43" t="s">
        <v>372</v>
      </c>
      <c r="E80" s="43" t="s">
        <v>259</v>
      </c>
      <c r="G80"/>
      <c r="H80"/>
      <c r="I80"/>
      <c r="J80"/>
      <c r="K80"/>
      <c r="L80"/>
      <c r="M80"/>
    </row>
    <row r="81" spans="1:13" ht="14" customHeight="1">
      <c r="A81" s="42">
        <v>4</v>
      </c>
      <c r="B81" s="43" t="s">
        <v>832</v>
      </c>
      <c r="C81" s="43">
        <v>6</v>
      </c>
      <c r="D81" s="43" t="s">
        <v>372</v>
      </c>
      <c r="E81" s="43" t="s">
        <v>514</v>
      </c>
      <c r="G81"/>
      <c r="H81"/>
      <c r="I81"/>
      <c r="J81"/>
      <c r="K81"/>
      <c r="L81"/>
      <c r="M81"/>
    </row>
    <row r="82" spans="1:13" ht="14" customHeight="1">
      <c r="A82" s="42">
        <v>4</v>
      </c>
      <c r="B82" s="43" t="s">
        <v>832</v>
      </c>
      <c r="C82" s="43">
        <v>7</v>
      </c>
      <c r="D82" s="43" t="s">
        <v>711</v>
      </c>
      <c r="E82" s="43" t="s">
        <v>771</v>
      </c>
      <c r="G82"/>
      <c r="H82"/>
      <c r="I82"/>
      <c r="J82"/>
      <c r="K82"/>
      <c r="L82"/>
      <c r="M82"/>
    </row>
    <row r="83" spans="1:13" ht="14" customHeight="1">
      <c r="A83" s="42">
        <v>4</v>
      </c>
      <c r="B83" s="43" t="s">
        <v>832</v>
      </c>
      <c r="C83" s="43">
        <v>8</v>
      </c>
      <c r="D83" s="43" t="s">
        <v>711</v>
      </c>
      <c r="E83" s="43" t="s">
        <v>439</v>
      </c>
      <c r="G83"/>
      <c r="H83"/>
      <c r="I83"/>
      <c r="J83"/>
      <c r="K83"/>
      <c r="L83"/>
      <c r="M83"/>
    </row>
    <row r="84" spans="1:13" ht="14" customHeight="1">
      <c r="A84" s="42">
        <v>4</v>
      </c>
      <c r="B84" s="43" t="s">
        <v>833</v>
      </c>
      <c r="C84" s="43">
        <v>1</v>
      </c>
      <c r="D84" s="43" t="s">
        <v>369</v>
      </c>
      <c r="E84" s="43" t="s">
        <v>28</v>
      </c>
      <c r="G84"/>
      <c r="H84"/>
      <c r="I84"/>
      <c r="J84"/>
      <c r="K84"/>
      <c r="L84"/>
      <c r="M84"/>
    </row>
    <row r="85" spans="1:13" ht="14" customHeight="1">
      <c r="A85" s="42">
        <v>4</v>
      </c>
      <c r="B85" s="43" t="s">
        <v>833</v>
      </c>
      <c r="C85" s="43">
        <v>2</v>
      </c>
      <c r="D85" s="43" t="s">
        <v>369</v>
      </c>
      <c r="E85" s="43" t="s">
        <v>571</v>
      </c>
      <c r="G85"/>
      <c r="H85"/>
      <c r="I85"/>
      <c r="J85"/>
      <c r="K85"/>
      <c r="L85"/>
      <c r="M85"/>
    </row>
    <row r="86" spans="1:13" ht="14" customHeight="1">
      <c r="A86" s="42">
        <v>4</v>
      </c>
      <c r="B86" s="43" t="s">
        <v>833</v>
      </c>
      <c r="C86" s="43">
        <v>3</v>
      </c>
      <c r="D86" s="43" t="s">
        <v>370</v>
      </c>
      <c r="E86" s="43" t="s">
        <v>726</v>
      </c>
      <c r="G86"/>
      <c r="H86"/>
      <c r="I86"/>
      <c r="J86"/>
      <c r="K86"/>
      <c r="L86"/>
      <c r="M86"/>
    </row>
    <row r="87" spans="1:13" ht="14" customHeight="1">
      <c r="A87" s="42">
        <v>4</v>
      </c>
      <c r="B87" s="43" t="s">
        <v>833</v>
      </c>
      <c r="C87" s="43">
        <v>4</v>
      </c>
      <c r="D87" s="43" t="s">
        <v>370</v>
      </c>
      <c r="E87" s="43" t="s">
        <v>126</v>
      </c>
      <c r="G87"/>
      <c r="H87"/>
      <c r="I87"/>
      <c r="J87"/>
      <c r="K87"/>
      <c r="L87"/>
      <c r="M87"/>
    </row>
    <row r="88" spans="1:13" ht="14" customHeight="1">
      <c r="A88" s="42">
        <v>4</v>
      </c>
      <c r="B88" s="43" t="s">
        <v>833</v>
      </c>
      <c r="C88" s="43">
        <v>5</v>
      </c>
      <c r="D88" s="43" t="s">
        <v>371</v>
      </c>
      <c r="E88" s="43" t="s">
        <v>208</v>
      </c>
      <c r="G88"/>
      <c r="H88"/>
      <c r="I88"/>
      <c r="J88"/>
      <c r="K88"/>
      <c r="L88"/>
      <c r="M88"/>
    </row>
    <row r="89" spans="1:13" ht="14" customHeight="1">
      <c r="A89" s="42">
        <v>4</v>
      </c>
      <c r="B89" s="43" t="s">
        <v>833</v>
      </c>
      <c r="C89" s="43">
        <v>6</v>
      </c>
      <c r="D89" s="43" t="s">
        <v>372</v>
      </c>
      <c r="E89" s="43" t="s">
        <v>1010</v>
      </c>
      <c r="G89"/>
      <c r="H89"/>
      <c r="I89"/>
      <c r="J89"/>
      <c r="K89"/>
      <c r="L89"/>
      <c r="M89"/>
    </row>
    <row r="90" spans="1:13" ht="14" customHeight="1">
      <c r="A90" s="42">
        <v>4</v>
      </c>
      <c r="B90" s="43" t="s">
        <v>833</v>
      </c>
      <c r="C90" s="43">
        <v>7</v>
      </c>
      <c r="D90" s="43" t="s">
        <v>372</v>
      </c>
      <c r="E90" s="43" t="s">
        <v>246</v>
      </c>
      <c r="G90"/>
      <c r="H90"/>
      <c r="I90"/>
      <c r="J90"/>
      <c r="K90"/>
      <c r="L90"/>
      <c r="M90"/>
    </row>
    <row r="91" spans="1:13" ht="14" customHeight="1">
      <c r="A91" s="42">
        <v>4</v>
      </c>
      <c r="B91" s="43" t="s">
        <v>833</v>
      </c>
      <c r="C91" s="43">
        <v>8</v>
      </c>
      <c r="D91" s="43" t="s">
        <v>711</v>
      </c>
      <c r="E91" s="43" t="s">
        <v>308</v>
      </c>
      <c r="G91"/>
      <c r="H91"/>
      <c r="I91"/>
      <c r="J91"/>
      <c r="K91"/>
      <c r="L91"/>
      <c r="M91"/>
    </row>
    <row r="92" spans="1:13" ht="14" customHeight="1">
      <c r="A92" s="42">
        <v>4</v>
      </c>
      <c r="B92" s="43" t="s">
        <v>834</v>
      </c>
      <c r="C92" s="43">
        <v>1</v>
      </c>
      <c r="D92" s="43" t="s">
        <v>369</v>
      </c>
      <c r="E92" s="43" t="s">
        <v>605</v>
      </c>
      <c r="G92"/>
      <c r="H92"/>
      <c r="I92"/>
      <c r="J92"/>
      <c r="K92"/>
      <c r="L92"/>
      <c r="M92"/>
    </row>
    <row r="93" spans="1:13" ht="14" customHeight="1">
      <c r="A93" s="42">
        <v>4</v>
      </c>
      <c r="B93" s="43" t="s">
        <v>834</v>
      </c>
      <c r="C93" s="43">
        <v>2</v>
      </c>
      <c r="D93" s="43" t="s">
        <v>369</v>
      </c>
      <c r="E93" s="43" t="s">
        <v>38</v>
      </c>
      <c r="G93"/>
      <c r="H93"/>
      <c r="I93"/>
      <c r="J93"/>
      <c r="K93"/>
      <c r="L93"/>
      <c r="M93"/>
    </row>
    <row r="94" spans="1:13" ht="14" customHeight="1">
      <c r="A94" s="42">
        <v>4</v>
      </c>
      <c r="B94" s="43" t="s">
        <v>834</v>
      </c>
      <c r="C94" s="43">
        <v>3</v>
      </c>
      <c r="D94" s="43" t="s">
        <v>371</v>
      </c>
      <c r="E94" s="43" t="s">
        <v>732</v>
      </c>
      <c r="G94"/>
      <c r="H94"/>
      <c r="I94"/>
      <c r="J94"/>
      <c r="K94"/>
      <c r="L94"/>
      <c r="M94"/>
    </row>
    <row r="95" spans="1:13" ht="14" customHeight="1">
      <c r="A95" s="42">
        <v>4</v>
      </c>
      <c r="B95" s="43" t="s">
        <v>834</v>
      </c>
      <c r="C95" s="43">
        <v>4</v>
      </c>
      <c r="D95" s="43" t="s">
        <v>371</v>
      </c>
      <c r="E95" s="43" t="s">
        <v>200</v>
      </c>
      <c r="G95"/>
      <c r="H95"/>
      <c r="I95"/>
      <c r="J95"/>
      <c r="K95"/>
      <c r="L95"/>
      <c r="M95"/>
    </row>
    <row r="96" spans="1:13" ht="14" customHeight="1">
      <c r="A96" s="42">
        <v>4</v>
      </c>
      <c r="B96" s="43" t="s">
        <v>834</v>
      </c>
      <c r="C96" s="43">
        <v>5</v>
      </c>
      <c r="D96" s="43" t="s">
        <v>371</v>
      </c>
      <c r="E96" s="43" t="s">
        <v>190</v>
      </c>
      <c r="G96"/>
      <c r="H96"/>
      <c r="I96"/>
      <c r="J96"/>
      <c r="K96"/>
      <c r="L96"/>
      <c r="M96"/>
    </row>
    <row r="97" spans="1:13" ht="14" customHeight="1">
      <c r="A97" s="42">
        <v>4</v>
      </c>
      <c r="B97" s="43" t="s">
        <v>834</v>
      </c>
      <c r="C97" s="43">
        <v>6</v>
      </c>
      <c r="D97" s="43" t="s">
        <v>371</v>
      </c>
      <c r="E97" s="43" t="s">
        <v>467</v>
      </c>
      <c r="G97"/>
      <c r="H97"/>
      <c r="I97"/>
      <c r="J97"/>
      <c r="K97"/>
      <c r="L97"/>
      <c r="M97"/>
    </row>
    <row r="98" spans="1:13" ht="14" customHeight="1">
      <c r="A98" s="42">
        <v>4</v>
      </c>
      <c r="B98" s="43" t="s">
        <v>834</v>
      </c>
      <c r="C98" s="43">
        <v>7</v>
      </c>
      <c r="D98" s="43" t="s">
        <v>711</v>
      </c>
      <c r="E98" s="43" t="s">
        <v>1011</v>
      </c>
      <c r="G98"/>
      <c r="H98"/>
      <c r="I98"/>
      <c r="J98"/>
      <c r="K98"/>
      <c r="L98"/>
      <c r="M98"/>
    </row>
    <row r="99" spans="1:13" ht="14" customHeight="1">
      <c r="A99" s="42">
        <v>4</v>
      </c>
      <c r="B99" s="43" t="s">
        <v>834</v>
      </c>
      <c r="C99" s="43">
        <v>8</v>
      </c>
      <c r="D99" s="43" t="s">
        <v>711</v>
      </c>
      <c r="E99" s="43" t="s">
        <v>302</v>
      </c>
      <c r="G99"/>
      <c r="H99"/>
      <c r="I99"/>
      <c r="J99"/>
      <c r="K99"/>
      <c r="L99"/>
      <c r="M99"/>
    </row>
    <row r="100" spans="1:13" ht="14" customHeight="1">
      <c r="A100" s="42">
        <v>5</v>
      </c>
      <c r="B100" s="43" t="s">
        <v>832</v>
      </c>
      <c r="C100" s="43">
        <v>1</v>
      </c>
      <c r="D100" s="43" t="s">
        <v>369</v>
      </c>
      <c r="E100" s="43" t="s">
        <v>15</v>
      </c>
      <c r="G100"/>
      <c r="H100"/>
      <c r="I100"/>
      <c r="J100"/>
      <c r="K100"/>
      <c r="L100"/>
      <c r="M100"/>
    </row>
    <row r="101" spans="1:13" ht="14" customHeight="1">
      <c r="A101" s="42">
        <v>5</v>
      </c>
      <c r="B101" s="43" t="s">
        <v>832</v>
      </c>
      <c r="C101" s="43">
        <v>2</v>
      </c>
      <c r="D101" s="43" t="s">
        <v>369</v>
      </c>
      <c r="E101" s="43" t="s">
        <v>378</v>
      </c>
      <c r="G101"/>
      <c r="H101"/>
      <c r="I101"/>
      <c r="J101"/>
      <c r="K101"/>
      <c r="L101"/>
      <c r="M101"/>
    </row>
    <row r="102" spans="1:13" ht="14" customHeight="1">
      <c r="A102" s="42">
        <v>5</v>
      </c>
      <c r="B102" s="43" t="s">
        <v>832</v>
      </c>
      <c r="C102" s="43">
        <v>3</v>
      </c>
      <c r="D102" s="43" t="s">
        <v>369</v>
      </c>
      <c r="E102" s="43" t="s">
        <v>464</v>
      </c>
      <c r="G102"/>
      <c r="H102"/>
      <c r="I102"/>
      <c r="J102"/>
      <c r="K102"/>
      <c r="L102"/>
      <c r="M102"/>
    </row>
    <row r="103" spans="1:13" ht="14" customHeight="1">
      <c r="A103" s="42">
        <v>5</v>
      </c>
      <c r="B103" s="43" t="s">
        <v>832</v>
      </c>
      <c r="C103" s="43">
        <v>4</v>
      </c>
      <c r="D103" s="43" t="s">
        <v>370</v>
      </c>
      <c r="E103" s="43" t="s">
        <v>113</v>
      </c>
      <c r="G103"/>
      <c r="H103"/>
      <c r="I103"/>
      <c r="J103"/>
      <c r="K103"/>
      <c r="L103"/>
      <c r="M103"/>
    </row>
    <row r="104" spans="1:13" ht="14" customHeight="1">
      <c r="A104" s="42">
        <v>5</v>
      </c>
      <c r="B104" s="43" t="s">
        <v>832</v>
      </c>
      <c r="C104" s="43">
        <v>5</v>
      </c>
      <c r="D104" s="43" t="s">
        <v>370</v>
      </c>
      <c r="E104" s="43" t="s">
        <v>413</v>
      </c>
      <c r="G104"/>
      <c r="H104"/>
      <c r="I104"/>
      <c r="J104"/>
      <c r="K104"/>
      <c r="L104"/>
      <c r="M104"/>
    </row>
    <row r="105" spans="1:13" ht="14" customHeight="1">
      <c r="A105" s="42">
        <v>5</v>
      </c>
      <c r="B105" s="43" t="s">
        <v>832</v>
      </c>
      <c r="C105" s="43">
        <v>6</v>
      </c>
      <c r="D105" s="43" t="s">
        <v>371</v>
      </c>
      <c r="E105" s="43" t="s">
        <v>447</v>
      </c>
      <c r="G105"/>
      <c r="H105"/>
      <c r="I105"/>
      <c r="J105"/>
      <c r="K105"/>
      <c r="L105"/>
      <c r="M105"/>
    </row>
    <row r="106" spans="1:13" ht="14" customHeight="1">
      <c r="A106" s="42">
        <v>5</v>
      </c>
      <c r="B106" s="43" t="s">
        <v>832</v>
      </c>
      <c r="C106" s="43">
        <v>7</v>
      </c>
      <c r="D106" s="43" t="s">
        <v>372</v>
      </c>
      <c r="E106" s="43" t="s">
        <v>508</v>
      </c>
      <c r="G106"/>
      <c r="H106"/>
      <c r="I106"/>
      <c r="J106"/>
      <c r="K106"/>
      <c r="L106"/>
      <c r="M106"/>
    </row>
    <row r="107" spans="1:13" ht="14" customHeight="1">
      <c r="A107" s="42">
        <v>5</v>
      </c>
      <c r="B107" s="43" t="s">
        <v>832</v>
      </c>
      <c r="C107" s="43">
        <v>8</v>
      </c>
      <c r="D107" s="43" t="s">
        <v>711</v>
      </c>
      <c r="E107" s="43" t="s">
        <v>811</v>
      </c>
      <c r="G107"/>
      <c r="H107"/>
      <c r="I107"/>
      <c r="J107"/>
      <c r="K107"/>
      <c r="L107"/>
      <c r="M107"/>
    </row>
    <row r="108" spans="1:13" ht="14" customHeight="1">
      <c r="A108" s="42">
        <v>5</v>
      </c>
      <c r="B108" s="43" t="s">
        <v>833</v>
      </c>
      <c r="C108" s="43">
        <v>1</v>
      </c>
      <c r="D108" s="43" t="s">
        <v>369</v>
      </c>
      <c r="E108" s="43" t="s">
        <v>379</v>
      </c>
      <c r="G108"/>
      <c r="H108"/>
      <c r="I108"/>
      <c r="J108"/>
      <c r="K108"/>
      <c r="L108"/>
      <c r="M108"/>
    </row>
    <row r="109" spans="1:13" ht="14" customHeight="1">
      <c r="A109" s="42">
        <v>5</v>
      </c>
      <c r="B109" s="43" t="s">
        <v>833</v>
      </c>
      <c r="C109" s="43">
        <v>2</v>
      </c>
      <c r="D109" s="43" t="s">
        <v>370</v>
      </c>
      <c r="E109" s="43" t="s">
        <v>819</v>
      </c>
      <c r="G109"/>
      <c r="H109"/>
      <c r="I109"/>
      <c r="J109"/>
      <c r="K109"/>
      <c r="L109"/>
      <c r="M109"/>
    </row>
    <row r="110" spans="1:13" ht="14" customHeight="1">
      <c r="A110" s="42">
        <v>5</v>
      </c>
      <c r="B110" s="43" t="s">
        <v>833</v>
      </c>
      <c r="C110" s="43">
        <v>3</v>
      </c>
      <c r="D110" s="43" t="s">
        <v>371</v>
      </c>
      <c r="E110" s="43" t="s">
        <v>188</v>
      </c>
      <c r="G110"/>
      <c r="H110"/>
      <c r="I110"/>
      <c r="J110"/>
      <c r="K110"/>
      <c r="L110"/>
      <c r="M110"/>
    </row>
    <row r="111" spans="1:13" ht="14" customHeight="1">
      <c r="A111" s="42">
        <v>5</v>
      </c>
      <c r="B111" s="43" t="s">
        <v>833</v>
      </c>
      <c r="C111" s="43">
        <v>4</v>
      </c>
      <c r="D111" s="43" t="s">
        <v>371</v>
      </c>
      <c r="E111" s="43" t="s">
        <v>445</v>
      </c>
      <c r="G111"/>
      <c r="H111"/>
      <c r="I111"/>
      <c r="J111"/>
      <c r="K111"/>
      <c r="L111"/>
      <c r="M111"/>
    </row>
    <row r="112" spans="1:13" ht="14" customHeight="1">
      <c r="A112" s="42">
        <v>5</v>
      </c>
      <c r="B112" s="43" t="s">
        <v>833</v>
      </c>
      <c r="C112" s="43">
        <v>5</v>
      </c>
      <c r="D112" s="43" t="s">
        <v>371</v>
      </c>
      <c r="E112" s="43" t="s">
        <v>446</v>
      </c>
      <c r="G112"/>
      <c r="H112"/>
      <c r="I112"/>
      <c r="J112"/>
      <c r="K112"/>
      <c r="L112"/>
      <c r="M112"/>
    </row>
    <row r="113" spans="1:13" ht="14" customHeight="1">
      <c r="A113" s="42">
        <v>5</v>
      </c>
      <c r="B113" s="43" t="s">
        <v>833</v>
      </c>
      <c r="C113" s="43">
        <v>6</v>
      </c>
      <c r="D113" s="43" t="s">
        <v>372</v>
      </c>
      <c r="E113" s="43" t="s">
        <v>745</v>
      </c>
      <c r="G113"/>
      <c r="H113"/>
      <c r="I113"/>
      <c r="J113"/>
      <c r="K113"/>
      <c r="L113"/>
      <c r="M113"/>
    </row>
    <row r="114" spans="1:13" ht="14" customHeight="1">
      <c r="A114" s="42">
        <v>5</v>
      </c>
      <c r="B114" s="43" t="s">
        <v>833</v>
      </c>
      <c r="C114" s="43">
        <v>7</v>
      </c>
      <c r="D114" s="43" t="s">
        <v>372</v>
      </c>
      <c r="E114" s="43" t="s">
        <v>524</v>
      </c>
      <c r="G114"/>
      <c r="H114"/>
      <c r="I114"/>
      <c r="J114"/>
      <c r="K114"/>
      <c r="L114"/>
      <c r="M114"/>
    </row>
    <row r="115" spans="1:13" ht="14" customHeight="1">
      <c r="A115" s="42">
        <v>5</v>
      </c>
      <c r="B115" s="43" t="s">
        <v>833</v>
      </c>
      <c r="C115" s="43">
        <v>8</v>
      </c>
      <c r="D115" s="43" t="s">
        <v>711</v>
      </c>
      <c r="E115" s="43" t="s">
        <v>1013</v>
      </c>
      <c r="G115"/>
      <c r="H115"/>
      <c r="I115"/>
      <c r="J115"/>
      <c r="K115"/>
      <c r="L115"/>
      <c r="M115"/>
    </row>
    <row r="116" spans="1:13" ht="14" customHeight="1">
      <c r="A116" s="42">
        <v>5</v>
      </c>
      <c r="B116" s="43" t="s">
        <v>834</v>
      </c>
      <c r="C116" s="43">
        <v>1</v>
      </c>
      <c r="D116" s="43" t="s">
        <v>370</v>
      </c>
      <c r="E116" s="43" t="s">
        <v>374</v>
      </c>
      <c r="G116"/>
      <c r="H116"/>
      <c r="I116"/>
      <c r="J116"/>
      <c r="K116"/>
      <c r="L116"/>
      <c r="M116"/>
    </row>
    <row r="117" spans="1:13" ht="14" customHeight="1">
      <c r="A117" s="42">
        <v>5</v>
      </c>
      <c r="B117" s="43" t="s">
        <v>834</v>
      </c>
      <c r="C117" s="43">
        <v>2</v>
      </c>
      <c r="D117" s="43" t="s">
        <v>370</v>
      </c>
      <c r="E117" s="43" t="s">
        <v>516</v>
      </c>
      <c r="G117"/>
      <c r="H117"/>
      <c r="I117"/>
      <c r="J117"/>
      <c r="K117"/>
      <c r="L117"/>
      <c r="M117"/>
    </row>
    <row r="118" spans="1:13" ht="14" customHeight="1">
      <c r="A118" s="42">
        <v>5</v>
      </c>
      <c r="B118" s="43" t="s">
        <v>834</v>
      </c>
      <c r="C118" s="43">
        <v>3</v>
      </c>
      <c r="D118" s="43" t="s">
        <v>371</v>
      </c>
      <c r="E118" s="43" t="s">
        <v>448</v>
      </c>
      <c r="G118"/>
      <c r="H118"/>
      <c r="I118"/>
      <c r="J118"/>
      <c r="K118"/>
      <c r="L118"/>
      <c r="M118"/>
    </row>
    <row r="119" spans="1:13" ht="14" customHeight="1">
      <c r="A119" s="42">
        <v>5</v>
      </c>
      <c r="B119" s="43" t="s">
        <v>834</v>
      </c>
      <c r="C119" s="43">
        <v>4</v>
      </c>
      <c r="D119" s="43" t="s">
        <v>372</v>
      </c>
      <c r="E119" s="43" t="s">
        <v>235</v>
      </c>
      <c r="G119"/>
      <c r="H119"/>
      <c r="I119"/>
      <c r="J119"/>
      <c r="K119"/>
      <c r="L119"/>
      <c r="M119"/>
    </row>
    <row r="120" spans="1:13" ht="14" customHeight="1">
      <c r="A120" s="42">
        <v>5</v>
      </c>
      <c r="B120" s="43" t="s">
        <v>834</v>
      </c>
      <c r="C120" s="43">
        <v>5</v>
      </c>
      <c r="D120" s="43" t="s">
        <v>372</v>
      </c>
      <c r="E120" s="43" t="s">
        <v>1012</v>
      </c>
      <c r="G120"/>
      <c r="H120"/>
      <c r="I120"/>
      <c r="J120"/>
      <c r="K120"/>
      <c r="L120"/>
      <c r="M120"/>
    </row>
    <row r="121" spans="1:13" ht="14" customHeight="1">
      <c r="A121" s="42">
        <v>5</v>
      </c>
      <c r="B121" s="43" t="s">
        <v>834</v>
      </c>
      <c r="C121" s="43">
        <v>6</v>
      </c>
      <c r="D121" s="43" t="s">
        <v>711</v>
      </c>
      <c r="E121" s="43" t="s">
        <v>295</v>
      </c>
      <c r="G121"/>
      <c r="H121"/>
      <c r="I121"/>
      <c r="J121"/>
      <c r="K121"/>
      <c r="L121"/>
      <c r="M121"/>
    </row>
    <row r="122" spans="1:13" ht="14" customHeight="1">
      <c r="A122" s="42">
        <v>5</v>
      </c>
      <c r="B122" s="43" t="s">
        <v>834</v>
      </c>
      <c r="C122" s="43">
        <v>7</v>
      </c>
      <c r="D122" s="43" t="s">
        <v>711</v>
      </c>
      <c r="E122" s="43" t="s">
        <v>766</v>
      </c>
      <c r="G122"/>
      <c r="H122"/>
      <c r="I122"/>
      <c r="J122"/>
      <c r="K122"/>
      <c r="L122"/>
      <c r="M122"/>
    </row>
    <row r="123" spans="1:13" ht="14" customHeight="1">
      <c r="A123" s="42">
        <v>5</v>
      </c>
      <c r="B123" s="43" t="s">
        <v>834</v>
      </c>
      <c r="C123" s="43">
        <v>8</v>
      </c>
      <c r="D123" s="43" t="s">
        <v>711</v>
      </c>
      <c r="E123" s="43" t="s">
        <v>396</v>
      </c>
      <c r="G123"/>
      <c r="H123"/>
      <c r="I123"/>
      <c r="J123"/>
      <c r="K123"/>
      <c r="L123"/>
      <c r="M123"/>
    </row>
    <row r="124" spans="1:13" ht="14" customHeight="1">
      <c r="A124" s="42">
        <v>6</v>
      </c>
      <c r="B124" s="43" t="s">
        <v>832</v>
      </c>
      <c r="C124" s="43">
        <v>1</v>
      </c>
      <c r="D124" s="43" t="s">
        <v>370</v>
      </c>
      <c r="E124" s="43" t="s">
        <v>105</v>
      </c>
      <c r="G124"/>
      <c r="H124"/>
      <c r="I124"/>
      <c r="J124"/>
      <c r="K124"/>
      <c r="L124"/>
      <c r="M124"/>
    </row>
    <row r="125" spans="1:13" ht="14" customHeight="1">
      <c r="A125" s="42">
        <v>6</v>
      </c>
      <c r="B125" s="43" t="s">
        <v>832</v>
      </c>
      <c r="C125" s="43">
        <v>2</v>
      </c>
      <c r="D125" s="43" t="s">
        <v>370</v>
      </c>
      <c r="E125" s="43" t="s">
        <v>611</v>
      </c>
      <c r="G125"/>
      <c r="H125"/>
      <c r="I125"/>
      <c r="J125"/>
      <c r="K125"/>
      <c r="L125"/>
      <c r="M125"/>
    </row>
    <row r="126" spans="1:13" ht="14" customHeight="1">
      <c r="A126" s="42">
        <v>6</v>
      </c>
      <c r="B126" s="43" t="s">
        <v>832</v>
      </c>
      <c r="C126" s="43">
        <v>3</v>
      </c>
      <c r="D126" s="43" t="s">
        <v>371</v>
      </c>
      <c r="E126" s="43" t="s">
        <v>192</v>
      </c>
      <c r="G126"/>
      <c r="H126"/>
      <c r="I126"/>
      <c r="J126"/>
      <c r="K126"/>
      <c r="L126"/>
      <c r="M126"/>
    </row>
    <row r="127" spans="1:13" ht="14" customHeight="1">
      <c r="A127" s="42">
        <v>6</v>
      </c>
      <c r="B127" s="43" t="s">
        <v>832</v>
      </c>
      <c r="C127" s="43">
        <v>4</v>
      </c>
      <c r="D127" s="43" t="s">
        <v>371</v>
      </c>
      <c r="E127" s="43" t="s">
        <v>184</v>
      </c>
      <c r="G127"/>
      <c r="H127"/>
      <c r="I127"/>
      <c r="J127"/>
      <c r="K127"/>
      <c r="L127"/>
      <c r="M127"/>
    </row>
    <row r="128" spans="1:13" ht="14" customHeight="1">
      <c r="A128" s="42">
        <v>6</v>
      </c>
      <c r="B128" s="43" t="s">
        <v>832</v>
      </c>
      <c r="C128" s="43">
        <v>5</v>
      </c>
      <c r="D128" s="43" t="s">
        <v>371</v>
      </c>
      <c r="E128" s="43" t="s">
        <v>180</v>
      </c>
      <c r="G128"/>
      <c r="H128"/>
      <c r="I128"/>
      <c r="J128"/>
      <c r="K128"/>
      <c r="L128"/>
      <c r="M128"/>
    </row>
    <row r="129" spans="1:13" ht="14" customHeight="1">
      <c r="A129" s="42">
        <v>6</v>
      </c>
      <c r="B129" s="43" t="s">
        <v>832</v>
      </c>
      <c r="C129" s="43">
        <v>6</v>
      </c>
      <c r="D129" s="43" t="s">
        <v>371</v>
      </c>
      <c r="E129" s="43" t="s">
        <v>383</v>
      </c>
      <c r="G129"/>
      <c r="H129"/>
      <c r="I129"/>
      <c r="J129"/>
      <c r="K129"/>
      <c r="L129"/>
      <c r="M129"/>
    </row>
    <row r="130" spans="1:13" ht="14" customHeight="1">
      <c r="A130" s="42">
        <v>6</v>
      </c>
      <c r="B130" s="43" t="s">
        <v>832</v>
      </c>
      <c r="C130" s="43">
        <v>7</v>
      </c>
      <c r="D130" s="43" t="s">
        <v>372</v>
      </c>
      <c r="E130" s="43" t="s">
        <v>415</v>
      </c>
      <c r="G130"/>
      <c r="H130"/>
      <c r="I130"/>
      <c r="J130"/>
      <c r="K130"/>
      <c r="L130"/>
      <c r="M130"/>
    </row>
    <row r="131" spans="1:13" ht="14" customHeight="1">
      <c r="A131" s="42">
        <v>6</v>
      </c>
      <c r="B131" s="43" t="s">
        <v>832</v>
      </c>
      <c r="C131" s="43">
        <v>8</v>
      </c>
      <c r="D131" s="43" t="s">
        <v>711</v>
      </c>
      <c r="E131" s="43" t="s">
        <v>796</v>
      </c>
      <c r="G131"/>
      <c r="H131"/>
      <c r="I131"/>
      <c r="J131"/>
      <c r="K131"/>
      <c r="L131"/>
      <c r="M131"/>
    </row>
    <row r="132" spans="1:13" ht="14" customHeight="1">
      <c r="A132" s="42">
        <v>6</v>
      </c>
      <c r="B132" s="43" t="s">
        <v>833</v>
      </c>
      <c r="C132" s="43">
        <v>1</v>
      </c>
      <c r="D132" s="43" t="s">
        <v>369</v>
      </c>
      <c r="E132" s="43" t="s">
        <v>559</v>
      </c>
      <c r="G132"/>
      <c r="H132"/>
      <c r="I132"/>
      <c r="J132"/>
      <c r="K132"/>
      <c r="L132"/>
      <c r="M132"/>
    </row>
    <row r="133" spans="1:13" ht="14" customHeight="1">
      <c r="A133" s="42">
        <v>6</v>
      </c>
      <c r="B133" s="43" t="s">
        <v>833</v>
      </c>
      <c r="C133" s="43">
        <v>2</v>
      </c>
      <c r="D133" s="43" t="s">
        <v>370</v>
      </c>
      <c r="E133" s="43" t="s">
        <v>102</v>
      </c>
      <c r="G133"/>
      <c r="H133"/>
      <c r="I133"/>
      <c r="J133"/>
      <c r="K133"/>
      <c r="L133"/>
      <c r="M133"/>
    </row>
    <row r="134" spans="1:13" ht="14" customHeight="1">
      <c r="A134" s="42">
        <v>6</v>
      </c>
      <c r="B134" s="43" t="s">
        <v>833</v>
      </c>
      <c r="C134" s="43">
        <v>3</v>
      </c>
      <c r="D134" s="43" t="s">
        <v>371</v>
      </c>
      <c r="E134" s="43" t="s">
        <v>741</v>
      </c>
      <c r="G134"/>
      <c r="H134"/>
      <c r="I134"/>
      <c r="J134"/>
      <c r="K134"/>
      <c r="L134"/>
      <c r="M134"/>
    </row>
    <row r="135" spans="1:13" ht="14" customHeight="1">
      <c r="A135" s="42">
        <v>6</v>
      </c>
      <c r="B135" s="43" t="s">
        <v>833</v>
      </c>
      <c r="C135" s="43">
        <v>4</v>
      </c>
      <c r="D135" s="43" t="s">
        <v>372</v>
      </c>
      <c r="E135" s="43" t="s">
        <v>248</v>
      </c>
      <c r="G135"/>
      <c r="H135"/>
      <c r="I135"/>
      <c r="J135"/>
      <c r="K135"/>
      <c r="L135"/>
      <c r="M135"/>
    </row>
    <row r="136" spans="1:13" ht="14" customHeight="1">
      <c r="A136" s="42">
        <v>6</v>
      </c>
      <c r="B136" s="43" t="s">
        <v>833</v>
      </c>
      <c r="C136" s="43">
        <v>5</v>
      </c>
      <c r="D136" s="43" t="s">
        <v>372</v>
      </c>
      <c r="E136" s="43" t="s">
        <v>237</v>
      </c>
      <c r="G136"/>
      <c r="H136"/>
      <c r="I136"/>
      <c r="J136"/>
      <c r="K136"/>
      <c r="L136"/>
      <c r="M136"/>
    </row>
    <row r="137" spans="1:13" ht="14" customHeight="1">
      <c r="A137" s="42">
        <v>6</v>
      </c>
      <c r="B137" s="43" t="s">
        <v>833</v>
      </c>
      <c r="C137" s="43">
        <v>6</v>
      </c>
      <c r="D137" s="43" t="s">
        <v>711</v>
      </c>
      <c r="E137" s="43" t="s">
        <v>298</v>
      </c>
      <c r="G137"/>
      <c r="H137"/>
      <c r="I137"/>
      <c r="J137"/>
      <c r="K137"/>
      <c r="L137"/>
      <c r="M137"/>
    </row>
    <row r="138" spans="1:13" ht="14" customHeight="1">
      <c r="A138" s="42">
        <v>6</v>
      </c>
      <c r="B138" s="43" t="s">
        <v>833</v>
      </c>
      <c r="C138" s="43">
        <v>7</v>
      </c>
      <c r="D138" s="43" t="s">
        <v>711</v>
      </c>
      <c r="E138" s="43" t="s">
        <v>291</v>
      </c>
      <c r="G138"/>
      <c r="H138"/>
      <c r="I138"/>
      <c r="J138"/>
      <c r="K138"/>
      <c r="L138"/>
      <c r="M138"/>
    </row>
    <row r="139" spans="1:13" ht="14" customHeight="1">
      <c r="A139" s="42">
        <v>6</v>
      </c>
      <c r="B139" s="43" t="s">
        <v>833</v>
      </c>
      <c r="C139" s="43">
        <v>8</v>
      </c>
      <c r="D139" s="43" t="s">
        <v>711</v>
      </c>
      <c r="E139" s="43" t="s">
        <v>450</v>
      </c>
      <c r="G139"/>
      <c r="H139"/>
      <c r="I139"/>
      <c r="J139"/>
      <c r="K139"/>
      <c r="L139"/>
      <c r="M139"/>
    </row>
    <row r="140" spans="1:13" ht="14" customHeight="1">
      <c r="A140" s="42">
        <v>6</v>
      </c>
      <c r="B140" s="43" t="s">
        <v>834</v>
      </c>
      <c r="C140" s="43">
        <v>1</v>
      </c>
      <c r="D140" s="43" t="s">
        <v>369</v>
      </c>
      <c r="E140" s="43" t="s">
        <v>31</v>
      </c>
      <c r="G140"/>
      <c r="H140"/>
      <c r="I140"/>
      <c r="J140"/>
      <c r="K140"/>
      <c r="L140"/>
      <c r="M140"/>
    </row>
    <row r="141" spans="1:13" ht="14" customHeight="1">
      <c r="A141" s="42">
        <v>6</v>
      </c>
      <c r="B141" s="43" t="s">
        <v>834</v>
      </c>
      <c r="C141" s="43">
        <v>2</v>
      </c>
      <c r="D141" s="43" t="s">
        <v>369</v>
      </c>
      <c r="E141" s="43" t="s">
        <v>27</v>
      </c>
      <c r="G141"/>
      <c r="H141"/>
      <c r="I141"/>
      <c r="J141"/>
      <c r="K141"/>
      <c r="L141"/>
      <c r="M141"/>
    </row>
    <row r="142" spans="1:13" ht="14" customHeight="1">
      <c r="A142" s="42">
        <v>6</v>
      </c>
      <c r="B142" s="43" t="s">
        <v>834</v>
      </c>
      <c r="C142" s="43">
        <v>3</v>
      </c>
      <c r="D142" s="43" t="s">
        <v>369</v>
      </c>
      <c r="E142" s="43" t="s">
        <v>9</v>
      </c>
      <c r="G142"/>
      <c r="H142"/>
      <c r="I142"/>
      <c r="J142"/>
      <c r="K142"/>
      <c r="L142"/>
      <c r="M142"/>
    </row>
    <row r="143" spans="1:13" ht="14" customHeight="1">
      <c r="A143" s="42">
        <v>6</v>
      </c>
      <c r="B143" s="43" t="s">
        <v>834</v>
      </c>
      <c r="C143" s="43">
        <v>4</v>
      </c>
      <c r="D143" s="43" t="s">
        <v>370</v>
      </c>
      <c r="E143" s="43" t="s">
        <v>728</v>
      </c>
      <c r="G143"/>
      <c r="H143"/>
      <c r="I143"/>
      <c r="J143"/>
      <c r="K143"/>
      <c r="L143"/>
      <c r="M143"/>
    </row>
    <row r="144" spans="1:13" ht="14" customHeight="1">
      <c r="A144" s="42">
        <v>6</v>
      </c>
      <c r="B144" s="43" t="s">
        <v>834</v>
      </c>
      <c r="C144" s="43">
        <v>5</v>
      </c>
      <c r="D144" s="43" t="s">
        <v>370</v>
      </c>
      <c r="E144" s="43" t="s">
        <v>401</v>
      </c>
      <c r="G144"/>
      <c r="H144"/>
      <c r="I144"/>
      <c r="J144"/>
      <c r="K144"/>
      <c r="L144"/>
      <c r="M144"/>
    </row>
    <row r="145" spans="1:13" ht="14" customHeight="1">
      <c r="A145" s="42">
        <v>6</v>
      </c>
      <c r="B145" s="43" t="s">
        <v>834</v>
      </c>
      <c r="C145" s="43">
        <v>6</v>
      </c>
      <c r="D145" s="43" t="s">
        <v>372</v>
      </c>
      <c r="E145" s="43" t="s">
        <v>243</v>
      </c>
      <c r="G145"/>
      <c r="H145"/>
      <c r="I145"/>
      <c r="J145"/>
      <c r="K145"/>
      <c r="L145"/>
      <c r="M145"/>
    </row>
    <row r="146" spans="1:13" ht="14" customHeight="1">
      <c r="A146" s="42">
        <v>6</v>
      </c>
      <c r="B146" s="43" t="s">
        <v>834</v>
      </c>
      <c r="C146" s="43">
        <v>7</v>
      </c>
      <c r="D146" s="43" t="s">
        <v>372</v>
      </c>
      <c r="E146" s="43" t="s">
        <v>672</v>
      </c>
      <c r="G146"/>
      <c r="H146"/>
      <c r="I146"/>
      <c r="J146"/>
      <c r="K146"/>
      <c r="L146"/>
      <c r="M146"/>
    </row>
    <row r="147" spans="1:13" ht="14" customHeight="1">
      <c r="A147" s="42">
        <v>6</v>
      </c>
      <c r="B147" s="43" t="s">
        <v>834</v>
      </c>
      <c r="C147" s="43">
        <v>8</v>
      </c>
      <c r="D147" s="43" t="s">
        <v>711</v>
      </c>
      <c r="E147" s="43" t="s">
        <v>315</v>
      </c>
      <c r="G147"/>
      <c r="H147"/>
      <c r="I147"/>
      <c r="J147"/>
      <c r="K147"/>
      <c r="L147"/>
      <c r="M147"/>
    </row>
    <row r="148" spans="1:13" ht="14" customHeight="1">
      <c r="A148" s="42">
        <v>7</v>
      </c>
      <c r="B148" s="43" t="s">
        <v>832</v>
      </c>
      <c r="C148" s="43">
        <v>1</v>
      </c>
      <c r="D148" s="43" t="s">
        <v>369</v>
      </c>
      <c r="E148" s="43" t="s">
        <v>18</v>
      </c>
      <c r="G148"/>
      <c r="H148"/>
      <c r="I148"/>
      <c r="J148"/>
      <c r="K148"/>
      <c r="L148"/>
      <c r="M148"/>
    </row>
    <row r="149" spans="1:13" ht="14" customHeight="1">
      <c r="A149" s="42">
        <v>7</v>
      </c>
      <c r="B149" s="43" t="s">
        <v>832</v>
      </c>
      <c r="C149" s="43">
        <v>2</v>
      </c>
      <c r="D149" s="43" t="s">
        <v>369</v>
      </c>
      <c r="E149" s="43" t="s">
        <v>398</v>
      </c>
      <c r="G149"/>
      <c r="H149"/>
      <c r="I149"/>
      <c r="J149"/>
      <c r="K149"/>
      <c r="L149"/>
      <c r="M149"/>
    </row>
    <row r="150" spans="1:13" ht="14" customHeight="1">
      <c r="A150" s="42">
        <v>7</v>
      </c>
      <c r="B150" s="43" t="s">
        <v>832</v>
      </c>
      <c r="C150" s="43">
        <v>3</v>
      </c>
      <c r="D150" s="43" t="s">
        <v>369</v>
      </c>
      <c r="E150" s="43" t="s">
        <v>41</v>
      </c>
      <c r="G150"/>
      <c r="H150"/>
      <c r="I150"/>
      <c r="J150"/>
      <c r="K150"/>
      <c r="L150"/>
      <c r="M150"/>
    </row>
    <row r="151" spans="1:13" ht="14" customHeight="1">
      <c r="A151" s="42">
        <v>7</v>
      </c>
      <c r="B151" s="43" t="s">
        <v>832</v>
      </c>
      <c r="C151" s="43">
        <v>4</v>
      </c>
      <c r="D151" s="43" t="s">
        <v>370</v>
      </c>
      <c r="E151" s="43" t="s">
        <v>93</v>
      </c>
      <c r="G151"/>
      <c r="H151"/>
      <c r="I151"/>
      <c r="J151"/>
      <c r="K151"/>
      <c r="L151"/>
      <c r="M151"/>
    </row>
    <row r="152" spans="1:13" ht="14" customHeight="1">
      <c r="A152" s="42">
        <v>7</v>
      </c>
      <c r="B152" s="43" t="s">
        <v>832</v>
      </c>
      <c r="C152" s="43">
        <v>5</v>
      </c>
      <c r="D152" s="43" t="s">
        <v>370</v>
      </c>
      <c r="E152" s="43" t="s">
        <v>392</v>
      </c>
      <c r="G152"/>
      <c r="H152"/>
      <c r="I152"/>
      <c r="J152"/>
      <c r="K152"/>
      <c r="L152"/>
      <c r="M152"/>
    </row>
    <row r="153" spans="1:13" ht="14" customHeight="1">
      <c r="A153" s="42">
        <v>7</v>
      </c>
      <c r="B153" s="43" t="s">
        <v>832</v>
      </c>
      <c r="C153" s="43">
        <v>6</v>
      </c>
      <c r="D153" s="43" t="s">
        <v>372</v>
      </c>
      <c r="E153" s="43" t="s">
        <v>1014</v>
      </c>
      <c r="G153"/>
      <c r="H153"/>
      <c r="I153"/>
      <c r="J153"/>
      <c r="K153"/>
      <c r="L153"/>
      <c r="M153"/>
    </row>
    <row r="154" spans="1:13" ht="14" customHeight="1">
      <c r="A154" s="42">
        <v>7</v>
      </c>
      <c r="B154" s="43" t="s">
        <v>832</v>
      </c>
      <c r="C154" s="43">
        <v>7</v>
      </c>
      <c r="D154" s="43" t="s">
        <v>711</v>
      </c>
      <c r="E154" s="43" t="s">
        <v>438</v>
      </c>
      <c r="G154"/>
      <c r="H154"/>
      <c r="I154"/>
      <c r="J154"/>
      <c r="K154"/>
      <c r="L154"/>
      <c r="M154"/>
    </row>
    <row r="155" spans="1:13" ht="14" customHeight="1">
      <c r="A155" s="42">
        <v>7</v>
      </c>
      <c r="B155" s="43" t="s">
        <v>832</v>
      </c>
      <c r="C155" s="43">
        <v>8</v>
      </c>
      <c r="D155" s="43" t="s">
        <v>711</v>
      </c>
      <c r="E155" s="43" t="s">
        <v>313</v>
      </c>
      <c r="G155"/>
      <c r="H155"/>
      <c r="I155"/>
      <c r="J155"/>
      <c r="K155"/>
      <c r="L155"/>
      <c r="M155"/>
    </row>
    <row r="156" spans="1:13" ht="14" customHeight="1">
      <c r="A156" s="42">
        <v>7</v>
      </c>
      <c r="B156" s="43" t="s">
        <v>833</v>
      </c>
      <c r="C156" s="43">
        <v>1</v>
      </c>
      <c r="D156" s="43" t="s">
        <v>369</v>
      </c>
      <c r="E156" s="43" t="s">
        <v>399</v>
      </c>
      <c r="G156"/>
      <c r="H156"/>
      <c r="I156"/>
      <c r="J156"/>
      <c r="K156"/>
      <c r="L156"/>
      <c r="M156"/>
    </row>
    <row r="157" spans="1:13" ht="14" customHeight="1">
      <c r="A157" s="42">
        <v>7</v>
      </c>
      <c r="B157" s="43" t="s">
        <v>833</v>
      </c>
      <c r="C157" s="43">
        <v>2</v>
      </c>
      <c r="D157" s="43" t="s">
        <v>370</v>
      </c>
      <c r="E157" s="43" t="s">
        <v>391</v>
      </c>
      <c r="G157"/>
      <c r="H157"/>
      <c r="I157"/>
      <c r="J157"/>
      <c r="K157"/>
      <c r="L157"/>
      <c r="M157"/>
    </row>
    <row r="158" spans="1:13" ht="14" customHeight="1">
      <c r="A158" s="42">
        <v>7</v>
      </c>
      <c r="B158" s="43" t="s">
        <v>833</v>
      </c>
      <c r="C158" s="43">
        <v>3</v>
      </c>
      <c r="D158" s="43" t="s">
        <v>370</v>
      </c>
      <c r="E158" s="43" t="s">
        <v>127</v>
      </c>
      <c r="G158"/>
      <c r="H158"/>
      <c r="I158"/>
      <c r="J158"/>
      <c r="K158"/>
      <c r="L158"/>
      <c r="M158"/>
    </row>
    <row r="159" spans="1:13" ht="14" customHeight="1">
      <c r="A159" s="42">
        <v>7</v>
      </c>
      <c r="B159" s="43" t="s">
        <v>833</v>
      </c>
      <c r="C159" s="43">
        <v>4</v>
      </c>
      <c r="D159" s="43" t="s">
        <v>371</v>
      </c>
      <c r="E159" s="43" t="s">
        <v>169</v>
      </c>
      <c r="G159"/>
      <c r="H159"/>
      <c r="I159"/>
      <c r="J159"/>
      <c r="K159"/>
      <c r="L159"/>
      <c r="M159"/>
    </row>
    <row r="160" spans="1:13" ht="14" customHeight="1">
      <c r="A160" s="42">
        <v>7</v>
      </c>
      <c r="B160" s="43" t="s">
        <v>833</v>
      </c>
      <c r="C160" s="43">
        <v>5</v>
      </c>
      <c r="D160" s="43" t="s">
        <v>371</v>
      </c>
      <c r="E160" s="43" t="s">
        <v>375</v>
      </c>
      <c r="G160"/>
      <c r="H160"/>
      <c r="I160"/>
      <c r="J160"/>
      <c r="K160"/>
      <c r="L160"/>
      <c r="M160"/>
    </row>
    <row r="161" spans="1:13" ht="14" customHeight="1">
      <c r="A161" s="42">
        <v>7</v>
      </c>
      <c r="B161" s="43" t="s">
        <v>833</v>
      </c>
      <c r="C161" s="43">
        <v>6</v>
      </c>
      <c r="D161" s="43" t="s">
        <v>371</v>
      </c>
      <c r="E161" s="43" t="s">
        <v>466</v>
      </c>
      <c r="G161"/>
      <c r="H161"/>
      <c r="I161"/>
      <c r="J161"/>
      <c r="K161"/>
      <c r="L161"/>
      <c r="M161"/>
    </row>
    <row r="162" spans="1:13" ht="14" customHeight="1">
      <c r="A162" s="42">
        <v>7</v>
      </c>
      <c r="B162" s="43" t="s">
        <v>833</v>
      </c>
      <c r="C162" s="43">
        <v>7</v>
      </c>
      <c r="D162" s="43" t="s">
        <v>371</v>
      </c>
      <c r="E162" s="43" t="s">
        <v>201</v>
      </c>
      <c r="G162"/>
      <c r="H162"/>
      <c r="I162"/>
      <c r="J162"/>
      <c r="K162"/>
      <c r="L162"/>
      <c r="M162"/>
    </row>
    <row r="163" spans="1:13" ht="14" customHeight="1">
      <c r="A163" s="42">
        <v>7</v>
      </c>
      <c r="B163" s="43" t="s">
        <v>833</v>
      </c>
      <c r="C163" s="43">
        <v>8</v>
      </c>
      <c r="D163" s="43" t="s">
        <v>372</v>
      </c>
      <c r="E163" s="43" t="s">
        <v>746</v>
      </c>
      <c r="G163"/>
      <c r="H163"/>
      <c r="I163"/>
      <c r="J163"/>
      <c r="K163"/>
      <c r="L163"/>
      <c r="M163"/>
    </row>
    <row r="164" spans="1:13" ht="14" customHeight="1">
      <c r="A164" s="42">
        <v>7</v>
      </c>
      <c r="B164" s="43" t="s">
        <v>834</v>
      </c>
      <c r="C164" s="43">
        <v>1</v>
      </c>
      <c r="D164" s="43" t="s">
        <v>370</v>
      </c>
      <c r="E164" s="43" t="s">
        <v>136</v>
      </c>
      <c r="G164"/>
      <c r="H164"/>
      <c r="I164"/>
      <c r="J164"/>
      <c r="K164"/>
      <c r="L164"/>
      <c r="M164"/>
    </row>
    <row r="165" spans="1:13" ht="14" customHeight="1">
      <c r="A165" s="42">
        <v>7</v>
      </c>
      <c r="B165" s="43" t="s">
        <v>834</v>
      </c>
      <c r="C165" s="43">
        <v>2</v>
      </c>
      <c r="D165" s="43" t="s">
        <v>371</v>
      </c>
      <c r="E165" s="43" t="s">
        <v>210</v>
      </c>
      <c r="G165"/>
      <c r="H165"/>
      <c r="I165"/>
      <c r="J165"/>
      <c r="K165"/>
      <c r="L165"/>
      <c r="M165"/>
    </row>
    <row r="166" spans="1:13" ht="14" customHeight="1">
      <c r="A166" s="42">
        <v>7</v>
      </c>
      <c r="B166" s="43" t="s">
        <v>834</v>
      </c>
      <c r="C166" s="43">
        <v>3</v>
      </c>
      <c r="D166" s="43" t="s">
        <v>372</v>
      </c>
      <c r="E166" s="43" t="s">
        <v>224</v>
      </c>
      <c r="G166"/>
      <c r="H166"/>
      <c r="I166"/>
      <c r="J166"/>
      <c r="K166"/>
      <c r="L166"/>
      <c r="M166"/>
    </row>
    <row r="167" spans="1:13" ht="14" customHeight="1">
      <c r="A167" s="42">
        <v>7</v>
      </c>
      <c r="B167" s="43" t="s">
        <v>834</v>
      </c>
      <c r="C167" s="43">
        <v>4</v>
      </c>
      <c r="D167" s="43" t="s">
        <v>372</v>
      </c>
      <c r="E167" s="43" t="s">
        <v>513</v>
      </c>
      <c r="G167"/>
      <c r="H167"/>
      <c r="I167"/>
      <c r="J167"/>
      <c r="K167"/>
      <c r="L167"/>
      <c r="M167"/>
    </row>
    <row r="168" spans="1:13" ht="14" customHeight="1">
      <c r="A168" s="42">
        <v>7</v>
      </c>
      <c r="B168" s="43" t="s">
        <v>834</v>
      </c>
      <c r="C168" s="43">
        <v>5</v>
      </c>
      <c r="D168" s="43" t="s">
        <v>372</v>
      </c>
      <c r="E168" s="43" t="s">
        <v>262</v>
      </c>
      <c r="G168"/>
      <c r="H168"/>
      <c r="I168"/>
      <c r="J168"/>
      <c r="K168"/>
      <c r="L168"/>
      <c r="M168"/>
    </row>
    <row r="169" spans="1:13" ht="14" customHeight="1">
      <c r="A169" s="42">
        <v>7</v>
      </c>
      <c r="B169" s="43" t="s">
        <v>834</v>
      </c>
      <c r="C169" s="43">
        <v>6</v>
      </c>
      <c r="D169" s="43" t="s">
        <v>711</v>
      </c>
      <c r="E169" s="43" t="s">
        <v>281</v>
      </c>
      <c r="G169"/>
      <c r="H169"/>
      <c r="I169"/>
      <c r="J169"/>
      <c r="K169"/>
      <c r="L169"/>
      <c r="M169"/>
    </row>
    <row r="170" spans="1:13" ht="14" customHeight="1">
      <c r="A170" s="42">
        <v>7</v>
      </c>
      <c r="B170" s="43" t="s">
        <v>834</v>
      </c>
      <c r="C170" s="43">
        <v>7</v>
      </c>
      <c r="D170" s="43" t="s">
        <v>711</v>
      </c>
      <c r="E170" s="43" t="s">
        <v>768</v>
      </c>
      <c r="G170"/>
      <c r="H170"/>
      <c r="I170"/>
      <c r="J170"/>
      <c r="K170"/>
      <c r="L170"/>
      <c r="M170"/>
    </row>
    <row r="171" spans="1:13" ht="14" customHeight="1">
      <c r="A171" s="42">
        <v>7</v>
      </c>
      <c r="B171" s="43" t="s">
        <v>834</v>
      </c>
      <c r="C171" s="43">
        <v>8</v>
      </c>
      <c r="D171" s="43" t="s">
        <v>711</v>
      </c>
      <c r="E171" s="43" t="s">
        <v>309</v>
      </c>
      <c r="G171"/>
      <c r="H171"/>
      <c r="I171"/>
      <c r="J171"/>
      <c r="K171"/>
      <c r="L171"/>
      <c r="M171"/>
    </row>
    <row r="172" spans="1:13" ht="14" customHeight="1">
      <c r="A172" s="42">
        <v>8</v>
      </c>
      <c r="B172" s="43" t="s">
        <v>832</v>
      </c>
      <c r="C172" s="43">
        <v>1</v>
      </c>
      <c r="D172" s="43" t="s">
        <v>371</v>
      </c>
      <c r="E172" s="43" t="s">
        <v>171</v>
      </c>
      <c r="G172"/>
      <c r="H172"/>
      <c r="I172"/>
      <c r="J172"/>
      <c r="K172"/>
      <c r="L172"/>
      <c r="M172"/>
    </row>
    <row r="173" spans="1:13" ht="14" customHeight="1">
      <c r="A173" s="42">
        <v>8</v>
      </c>
      <c r="B173" s="43" t="s">
        <v>832</v>
      </c>
      <c r="C173" s="43">
        <v>2</v>
      </c>
      <c r="D173" s="43" t="s">
        <v>371</v>
      </c>
      <c r="E173" s="43" t="s">
        <v>394</v>
      </c>
      <c r="G173"/>
      <c r="H173"/>
      <c r="I173"/>
      <c r="J173"/>
      <c r="K173"/>
      <c r="L173"/>
      <c r="M173"/>
    </row>
    <row r="174" spans="1:13" ht="14" customHeight="1">
      <c r="A174" s="42">
        <v>8</v>
      </c>
      <c r="B174" s="43" t="s">
        <v>832</v>
      </c>
      <c r="C174" s="43">
        <v>3</v>
      </c>
      <c r="D174" s="43" t="s">
        <v>371</v>
      </c>
      <c r="E174" s="43" t="s">
        <v>628</v>
      </c>
      <c r="G174"/>
      <c r="H174"/>
      <c r="I174"/>
      <c r="J174"/>
      <c r="K174"/>
      <c r="L174"/>
      <c r="M174"/>
    </row>
    <row r="175" spans="1:13" ht="14" customHeight="1">
      <c r="A175" s="42">
        <v>8</v>
      </c>
      <c r="B175" s="43" t="s">
        <v>832</v>
      </c>
      <c r="C175" s="43">
        <v>4</v>
      </c>
      <c r="D175" s="43" t="s">
        <v>371</v>
      </c>
      <c r="E175" s="43" t="s">
        <v>744</v>
      </c>
      <c r="G175"/>
      <c r="H175"/>
      <c r="I175"/>
      <c r="J175"/>
      <c r="K175"/>
      <c r="L175"/>
      <c r="M175"/>
    </row>
    <row r="176" spans="1:13" ht="14" customHeight="1">
      <c r="A176" s="42">
        <v>8</v>
      </c>
      <c r="B176" s="43" t="s">
        <v>832</v>
      </c>
      <c r="C176" s="43">
        <v>5</v>
      </c>
      <c r="D176" s="43" t="s">
        <v>371</v>
      </c>
      <c r="E176" s="43" t="s">
        <v>743</v>
      </c>
      <c r="G176"/>
      <c r="H176"/>
      <c r="I176"/>
      <c r="J176"/>
      <c r="K176"/>
      <c r="L176"/>
      <c r="M176"/>
    </row>
    <row r="177" spans="1:13" ht="14" customHeight="1">
      <c r="A177" s="42">
        <v>8</v>
      </c>
      <c r="B177" s="43" t="s">
        <v>832</v>
      </c>
      <c r="C177" s="43">
        <v>6</v>
      </c>
      <c r="D177" s="43" t="s">
        <v>372</v>
      </c>
      <c r="E177" s="43" t="s">
        <v>221</v>
      </c>
      <c r="G177"/>
      <c r="H177"/>
      <c r="I177"/>
      <c r="J177"/>
      <c r="K177"/>
      <c r="L177"/>
      <c r="M177"/>
    </row>
    <row r="178" spans="1:13" ht="14" customHeight="1">
      <c r="A178" s="42">
        <v>8</v>
      </c>
      <c r="B178" s="43" t="s">
        <v>832</v>
      </c>
      <c r="C178" s="43">
        <v>7</v>
      </c>
      <c r="D178" s="43" t="s">
        <v>372</v>
      </c>
      <c r="E178" s="43" t="s">
        <v>755</v>
      </c>
      <c r="G178"/>
      <c r="H178"/>
      <c r="I178"/>
      <c r="J178"/>
      <c r="K178"/>
      <c r="L178"/>
      <c r="M178"/>
    </row>
    <row r="179" spans="1:13" ht="14" customHeight="1">
      <c r="A179" s="42">
        <v>8</v>
      </c>
      <c r="B179" s="43" t="s">
        <v>832</v>
      </c>
      <c r="C179" s="43">
        <v>8</v>
      </c>
      <c r="D179" s="43" t="s">
        <v>372</v>
      </c>
      <c r="E179" s="43" t="s">
        <v>777</v>
      </c>
      <c r="G179"/>
      <c r="H179"/>
      <c r="I179"/>
      <c r="J179"/>
      <c r="K179"/>
      <c r="L179"/>
      <c r="M179"/>
    </row>
    <row r="180" spans="1:13" ht="14" customHeight="1">
      <c r="A180" s="42">
        <v>8</v>
      </c>
      <c r="B180" s="43" t="s">
        <v>833</v>
      </c>
      <c r="C180" s="43">
        <v>1</v>
      </c>
      <c r="D180" s="43" t="s">
        <v>369</v>
      </c>
      <c r="E180" s="43" t="s">
        <v>14</v>
      </c>
      <c r="G180"/>
      <c r="H180"/>
      <c r="I180"/>
      <c r="J180"/>
      <c r="K180"/>
      <c r="L180"/>
      <c r="M180"/>
    </row>
    <row r="181" spans="1:13" ht="14" customHeight="1">
      <c r="A181" s="42">
        <v>8</v>
      </c>
      <c r="B181" s="43" t="s">
        <v>833</v>
      </c>
      <c r="C181" s="43">
        <v>2</v>
      </c>
      <c r="D181" s="43" t="s">
        <v>370</v>
      </c>
      <c r="E181" s="43" t="s">
        <v>622</v>
      </c>
      <c r="G181"/>
      <c r="H181"/>
      <c r="I181"/>
      <c r="J181"/>
      <c r="K181"/>
      <c r="L181"/>
      <c r="M181"/>
    </row>
    <row r="182" spans="1:13" ht="14" customHeight="1">
      <c r="A182" s="42">
        <v>8</v>
      </c>
      <c r="B182" s="43" t="s">
        <v>833</v>
      </c>
      <c r="C182" s="43">
        <v>3</v>
      </c>
      <c r="D182" s="43" t="s">
        <v>372</v>
      </c>
      <c r="E182" s="43" t="s">
        <v>674</v>
      </c>
      <c r="G182"/>
      <c r="H182"/>
      <c r="I182"/>
      <c r="J182"/>
      <c r="K182"/>
      <c r="L182"/>
      <c r="M182"/>
    </row>
    <row r="183" spans="1:13" ht="14" customHeight="1">
      <c r="A183" s="42">
        <v>8</v>
      </c>
      <c r="B183" s="43" t="s">
        <v>833</v>
      </c>
      <c r="C183" s="43">
        <v>4</v>
      </c>
      <c r="D183" s="43" t="s">
        <v>711</v>
      </c>
      <c r="E183" s="43" t="s">
        <v>278</v>
      </c>
      <c r="G183"/>
      <c r="H183"/>
      <c r="I183"/>
      <c r="J183"/>
      <c r="K183"/>
      <c r="L183"/>
      <c r="M183"/>
    </row>
    <row r="184" spans="1:13" ht="14" customHeight="1">
      <c r="A184" s="42">
        <v>8</v>
      </c>
      <c r="B184" s="43" t="s">
        <v>833</v>
      </c>
      <c r="C184" s="43">
        <v>5</v>
      </c>
      <c r="D184" s="43" t="s">
        <v>711</v>
      </c>
      <c r="E184" s="43" t="s">
        <v>461</v>
      </c>
      <c r="G184"/>
      <c r="H184"/>
      <c r="I184"/>
      <c r="J184"/>
      <c r="K184"/>
      <c r="L184"/>
      <c r="M184"/>
    </row>
    <row r="185" spans="1:13" ht="14" customHeight="1">
      <c r="A185" s="42">
        <v>8</v>
      </c>
      <c r="B185" s="43" t="s">
        <v>833</v>
      </c>
      <c r="C185" s="43">
        <v>6</v>
      </c>
      <c r="D185" s="43" t="s">
        <v>711</v>
      </c>
      <c r="E185" s="43" t="s">
        <v>809</v>
      </c>
      <c r="G185"/>
      <c r="H185"/>
      <c r="I185"/>
      <c r="J185"/>
      <c r="K185"/>
      <c r="L185"/>
      <c r="M185"/>
    </row>
    <row r="186" spans="1:13" ht="14" customHeight="1">
      <c r="A186" s="42">
        <v>8</v>
      </c>
      <c r="B186" s="43" t="s">
        <v>833</v>
      </c>
      <c r="C186" s="43">
        <v>7</v>
      </c>
      <c r="D186" s="43" t="s">
        <v>711</v>
      </c>
      <c r="E186" s="43" t="s">
        <v>692</v>
      </c>
      <c r="G186"/>
      <c r="H186"/>
      <c r="I186"/>
      <c r="J186"/>
      <c r="K186"/>
      <c r="L186"/>
      <c r="M186"/>
    </row>
    <row r="187" spans="1:13" ht="14" customHeight="1">
      <c r="A187" s="42">
        <v>8</v>
      </c>
      <c r="B187" s="43" t="s">
        <v>833</v>
      </c>
      <c r="C187" s="43">
        <v>8</v>
      </c>
      <c r="D187" s="43" t="s">
        <v>711</v>
      </c>
      <c r="E187" s="43" t="s">
        <v>1016</v>
      </c>
      <c r="G187"/>
      <c r="H187"/>
      <c r="I187"/>
      <c r="J187"/>
      <c r="K187"/>
      <c r="L187"/>
      <c r="M187"/>
    </row>
    <row r="188" spans="1:13" ht="14" customHeight="1">
      <c r="A188" s="42">
        <v>8</v>
      </c>
      <c r="B188" s="43" t="s">
        <v>834</v>
      </c>
      <c r="C188" s="43">
        <v>1</v>
      </c>
      <c r="D188" s="43" t="s">
        <v>369</v>
      </c>
      <c r="E188" s="43" t="s">
        <v>564</v>
      </c>
      <c r="G188"/>
      <c r="H188"/>
      <c r="I188"/>
      <c r="J188"/>
      <c r="K188"/>
      <c r="L188"/>
      <c r="M188"/>
    </row>
    <row r="189" spans="1:13" ht="14" customHeight="1">
      <c r="A189" s="42">
        <v>8</v>
      </c>
      <c r="B189" s="43" t="s">
        <v>834</v>
      </c>
      <c r="C189" s="43">
        <v>2</v>
      </c>
      <c r="D189" s="43" t="s">
        <v>369</v>
      </c>
      <c r="E189" s="43" t="s">
        <v>577</v>
      </c>
      <c r="G189"/>
      <c r="H189"/>
      <c r="I189"/>
      <c r="J189"/>
      <c r="K189"/>
      <c r="L189"/>
      <c r="M189"/>
    </row>
    <row r="190" spans="1:13" ht="14" customHeight="1">
      <c r="A190" s="42">
        <v>8</v>
      </c>
      <c r="B190" s="43" t="s">
        <v>834</v>
      </c>
      <c r="C190" s="43">
        <v>3</v>
      </c>
      <c r="D190" s="43" t="s">
        <v>369</v>
      </c>
      <c r="E190" s="43" t="s">
        <v>581</v>
      </c>
      <c r="G190"/>
      <c r="H190"/>
      <c r="I190"/>
      <c r="J190"/>
      <c r="K190"/>
      <c r="L190"/>
      <c r="M190"/>
    </row>
    <row r="191" spans="1:13" ht="14" customHeight="1">
      <c r="A191" s="42">
        <v>8</v>
      </c>
      <c r="B191" s="43" t="s">
        <v>834</v>
      </c>
      <c r="C191" s="43">
        <v>4</v>
      </c>
      <c r="D191" s="43" t="s">
        <v>370</v>
      </c>
      <c r="E191" s="43" t="s">
        <v>90</v>
      </c>
      <c r="G191"/>
      <c r="H191"/>
      <c r="I191"/>
      <c r="J191"/>
      <c r="K191"/>
      <c r="L191"/>
      <c r="M191"/>
    </row>
    <row r="192" spans="1:13" ht="14" customHeight="1">
      <c r="A192" s="42">
        <v>8</v>
      </c>
      <c r="B192" s="43" t="s">
        <v>834</v>
      </c>
      <c r="C192" s="43">
        <v>5</v>
      </c>
      <c r="D192" s="43" t="s">
        <v>370</v>
      </c>
      <c r="E192" s="43" t="s">
        <v>409</v>
      </c>
      <c r="G192"/>
      <c r="H192"/>
      <c r="I192"/>
      <c r="J192"/>
      <c r="K192"/>
      <c r="L192"/>
      <c r="M192"/>
    </row>
    <row r="193" spans="1:13" ht="14" customHeight="1">
      <c r="A193" s="42">
        <v>8</v>
      </c>
      <c r="B193" s="43" t="s">
        <v>834</v>
      </c>
      <c r="C193" s="43">
        <v>6</v>
      </c>
      <c r="D193" s="43" t="s">
        <v>370</v>
      </c>
      <c r="E193" s="43" t="s">
        <v>607</v>
      </c>
      <c r="G193"/>
      <c r="H193"/>
      <c r="I193"/>
      <c r="J193"/>
      <c r="K193"/>
      <c r="L193"/>
      <c r="M193"/>
    </row>
    <row r="194" spans="1:13" ht="14" customHeight="1">
      <c r="A194" s="42">
        <v>8</v>
      </c>
      <c r="B194" s="43" t="s">
        <v>834</v>
      </c>
      <c r="C194" s="43">
        <v>7</v>
      </c>
      <c r="D194" s="43" t="s">
        <v>370</v>
      </c>
      <c r="E194" s="43" t="s">
        <v>606</v>
      </c>
      <c r="G194"/>
      <c r="H194"/>
      <c r="I194"/>
      <c r="J194"/>
      <c r="K194"/>
      <c r="L194"/>
      <c r="M194"/>
    </row>
    <row r="195" spans="1:13" ht="14" customHeight="1">
      <c r="A195" s="42">
        <v>8</v>
      </c>
      <c r="B195" s="43" t="s">
        <v>834</v>
      </c>
      <c r="C195" s="43">
        <v>8</v>
      </c>
      <c r="D195" s="43" t="s">
        <v>372</v>
      </c>
      <c r="E195" s="43" t="s">
        <v>1015</v>
      </c>
      <c r="G195"/>
      <c r="H195"/>
      <c r="I195"/>
      <c r="J195"/>
      <c r="K195"/>
      <c r="L195"/>
      <c r="M195"/>
    </row>
    <row r="196" spans="1:13" ht="14" customHeight="1">
      <c r="A196" s="42">
        <v>9</v>
      </c>
      <c r="B196" s="43" t="s">
        <v>832</v>
      </c>
      <c r="C196" s="43">
        <v>1</v>
      </c>
      <c r="D196" s="43" t="s">
        <v>369</v>
      </c>
      <c r="E196" s="43" t="s">
        <v>11</v>
      </c>
      <c r="G196"/>
      <c r="H196"/>
      <c r="I196"/>
      <c r="J196"/>
      <c r="K196"/>
      <c r="L196"/>
      <c r="M196"/>
    </row>
    <row r="197" spans="1:13" ht="14" customHeight="1">
      <c r="A197" s="42">
        <v>9</v>
      </c>
      <c r="B197" s="43" t="s">
        <v>832</v>
      </c>
      <c r="C197" s="43">
        <v>2</v>
      </c>
      <c r="D197" s="43" t="s">
        <v>369</v>
      </c>
      <c r="E197" s="43" t="s">
        <v>35</v>
      </c>
      <c r="G197"/>
      <c r="H197"/>
      <c r="I197"/>
      <c r="J197"/>
      <c r="K197"/>
      <c r="L197"/>
      <c r="M197"/>
    </row>
    <row r="198" spans="1:13" ht="14" customHeight="1">
      <c r="A198" s="42">
        <v>9</v>
      </c>
      <c r="B198" s="43" t="s">
        <v>832</v>
      </c>
      <c r="C198" s="43">
        <v>3</v>
      </c>
      <c r="D198" s="43" t="s">
        <v>369</v>
      </c>
      <c r="E198" s="43" t="s">
        <v>34</v>
      </c>
      <c r="G198"/>
      <c r="H198"/>
      <c r="I198"/>
      <c r="J198"/>
      <c r="K198"/>
      <c r="L198"/>
      <c r="M198"/>
    </row>
    <row r="199" spans="1:13" ht="14" customHeight="1">
      <c r="A199" s="42">
        <v>9</v>
      </c>
      <c r="B199" s="43" t="s">
        <v>832</v>
      </c>
      <c r="C199" s="43">
        <v>4</v>
      </c>
      <c r="D199" s="43" t="s">
        <v>370</v>
      </c>
      <c r="E199" s="43" t="s">
        <v>56</v>
      </c>
      <c r="G199"/>
      <c r="H199"/>
      <c r="I199"/>
      <c r="J199"/>
      <c r="K199"/>
      <c r="L199"/>
      <c r="M199"/>
    </row>
    <row r="200" spans="1:13" ht="14" customHeight="1">
      <c r="A200" s="42">
        <v>9</v>
      </c>
      <c r="B200" s="43" t="s">
        <v>832</v>
      </c>
      <c r="C200" s="43">
        <v>5</v>
      </c>
      <c r="D200" s="43" t="s">
        <v>370</v>
      </c>
      <c r="E200" s="43" t="s">
        <v>138</v>
      </c>
      <c r="G200"/>
      <c r="H200"/>
      <c r="I200"/>
      <c r="J200"/>
      <c r="K200"/>
      <c r="L200"/>
      <c r="M200"/>
    </row>
    <row r="201" spans="1:13" ht="14" customHeight="1">
      <c r="A201" s="42">
        <v>9</v>
      </c>
      <c r="B201" s="43" t="s">
        <v>832</v>
      </c>
      <c r="C201" s="43">
        <v>6</v>
      </c>
      <c r="D201" s="43" t="s">
        <v>370</v>
      </c>
      <c r="E201" s="43" t="s">
        <v>120</v>
      </c>
      <c r="G201"/>
      <c r="H201"/>
      <c r="I201"/>
      <c r="J201"/>
      <c r="K201"/>
      <c r="L201"/>
      <c r="M201"/>
    </row>
    <row r="202" spans="1:13" ht="14" customHeight="1">
      <c r="A202" s="42">
        <v>9</v>
      </c>
      <c r="B202" s="43" t="s">
        <v>832</v>
      </c>
      <c r="C202" s="43">
        <v>7</v>
      </c>
      <c r="D202" s="43" t="s">
        <v>372</v>
      </c>
      <c r="E202" s="43" t="s">
        <v>253</v>
      </c>
      <c r="G202"/>
      <c r="H202"/>
      <c r="I202"/>
      <c r="J202"/>
      <c r="K202"/>
      <c r="L202"/>
      <c r="M202"/>
    </row>
    <row r="203" spans="1:13" ht="14" customHeight="1">
      <c r="A203" s="42">
        <v>9</v>
      </c>
      <c r="B203" s="43" t="s">
        <v>832</v>
      </c>
      <c r="C203" s="43">
        <v>8</v>
      </c>
      <c r="D203" s="43" t="s">
        <v>372</v>
      </c>
      <c r="E203" s="43" t="s">
        <v>244</v>
      </c>
      <c r="G203"/>
      <c r="H203"/>
      <c r="I203"/>
      <c r="J203"/>
      <c r="K203"/>
      <c r="L203"/>
      <c r="M203"/>
    </row>
    <row r="204" spans="1:13" ht="14" customHeight="1">
      <c r="A204" s="42">
        <v>9</v>
      </c>
      <c r="B204" s="43" t="s">
        <v>833</v>
      </c>
      <c r="C204" s="43">
        <v>1</v>
      </c>
      <c r="D204" s="43" t="s">
        <v>369</v>
      </c>
      <c r="E204" s="43" t="s">
        <v>23</v>
      </c>
      <c r="G204"/>
      <c r="H204"/>
      <c r="I204"/>
      <c r="J204"/>
      <c r="K204"/>
      <c r="L204"/>
      <c r="M204"/>
    </row>
    <row r="205" spans="1:13" ht="14" customHeight="1">
      <c r="A205" s="42">
        <v>9</v>
      </c>
      <c r="B205" s="43" t="s">
        <v>833</v>
      </c>
      <c r="C205" s="43">
        <v>2</v>
      </c>
      <c r="D205" s="43" t="s">
        <v>370</v>
      </c>
      <c r="E205" s="43" t="s">
        <v>124</v>
      </c>
      <c r="G205"/>
      <c r="H205"/>
      <c r="I205"/>
      <c r="J205"/>
      <c r="K205"/>
      <c r="L205"/>
      <c r="M205"/>
    </row>
    <row r="206" spans="1:13" ht="14" customHeight="1">
      <c r="A206" s="42">
        <v>9</v>
      </c>
      <c r="B206" s="43" t="s">
        <v>833</v>
      </c>
      <c r="C206" s="43">
        <v>3</v>
      </c>
      <c r="D206" s="43" t="s">
        <v>370</v>
      </c>
      <c r="E206" s="43" t="s">
        <v>109</v>
      </c>
      <c r="G206"/>
      <c r="H206"/>
      <c r="I206"/>
      <c r="J206"/>
      <c r="K206"/>
      <c r="L206"/>
      <c r="M206"/>
    </row>
    <row r="207" spans="1:13" ht="14" customHeight="1">
      <c r="A207" s="42">
        <v>9</v>
      </c>
      <c r="B207" s="43" t="s">
        <v>833</v>
      </c>
      <c r="C207" s="43">
        <v>4</v>
      </c>
      <c r="D207" s="43" t="s">
        <v>371</v>
      </c>
      <c r="E207" s="43" t="s">
        <v>203</v>
      </c>
      <c r="G207"/>
      <c r="H207"/>
      <c r="I207"/>
      <c r="J207"/>
      <c r="K207"/>
      <c r="L207"/>
      <c r="M207"/>
    </row>
    <row r="208" spans="1:13" ht="14" customHeight="1">
      <c r="A208" s="42">
        <v>9</v>
      </c>
      <c r="B208" s="43" t="s">
        <v>833</v>
      </c>
      <c r="C208" s="43">
        <v>5</v>
      </c>
      <c r="D208" s="43" t="s">
        <v>371</v>
      </c>
      <c r="E208" s="43" t="s">
        <v>185</v>
      </c>
      <c r="G208"/>
      <c r="H208"/>
      <c r="I208"/>
      <c r="J208"/>
      <c r="K208"/>
      <c r="L208"/>
      <c r="M208"/>
    </row>
    <row r="209" spans="1:26" ht="14" customHeight="1">
      <c r="A209" s="42">
        <v>9</v>
      </c>
      <c r="B209" s="43" t="s">
        <v>833</v>
      </c>
      <c r="C209" s="43">
        <v>6</v>
      </c>
      <c r="D209" s="43" t="s">
        <v>372</v>
      </c>
      <c r="E209" s="43" t="s">
        <v>215</v>
      </c>
      <c r="G209"/>
      <c r="H209"/>
      <c r="I209"/>
      <c r="J209"/>
      <c r="K209"/>
      <c r="L209"/>
      <c r="M209"/>
    </row>
    <row r="210" spans="1:26" ht="14" customHeight="1">
      <c r="A210" s="42">
        <v>9</v>
      </c>
      <c r="B210" s="43" t="s">
        <v>833</v>
      </c>
      <c r="C210" s="43">
        <v>7</v>
      </c>
      <c r="D210" s="43" t="s">
        <v>372</v>
      </c>
      <c r="E210" s="43" t="s">
        <v>1017</v>
      </c>
      <c r="G210"/>
      <c r="H210"/>
      <c r="I210"/>
      <c r="J210"/>
      <c r="K210"/>
      <c r="L210"/>
      <c r="M210"/>
    </row>
    <row r="211" spans="1:26" ht="14" customHeight="1">
      <c r="A211" s="42">
        <v>9</v>
      </c>
      <c r="B211" s="43" t="s">
        <v>833</v>
      </c>
      <c r="C211" s="43">
        <v>8</v>
      </c>
      <c r="D211" s="43" t="s">
        <v>372</v>
      </c>
      <c r="E211" s="43" t="s">
        <v>264</v>
      </c>
      <c r="G211"/>
      <c r="H211"/>
      <c r="I211"/>
      <c r="J211"/>
      <c r="K211"/>
      <c r="L211"/>
      <c r="M211"/>
    </row>
    <row r="212" spans="1:26" ht="14" customHeight="1">
      <c r="A212" s="42">
        <v>9</v>
      </c>
      <c r="B212" s="43" t="s">
        <v>834</v>
      </c>
      <c r="C212" s="43">
        <v>1</v>
      </c>
      <c r="D212" s="43" t="s">
        <v>371</v>
      </c>
      <c r="E212" s="43" t="s">
        <v>154</v>
      </c>
      <c r="G212"/>
      <c r="H212"/>
      <c r="I212"/>
      <c r="J212"/>
      <c r="K212"/>
      <c r="L212"/>
      <c r="M212"/>
    </row>
    <row r="213" spans="1:26" ht="14" customHeight="1">
      <c r="A213" s="42">
        <v>9</v>
      </c>
      <c r="B213" s="43" t="s">
        <v>834</v>
      </c>
      <c r="C213" s="43">
        <v>2</v>
      </c>
      <c r="D213" s="43" t="s">
        <v>371</v>
      </c>
      <c r="E213" s="43" t="s">
        <v>197</v>
      </c>
      <c r="G213"/>
      <c r="H213"/>
      <c r="I213"/>
      <c r="J213"/>
      <c r="K213"/>
      <c r="L213"/>
      <c r="M213"/>
    </row>
    <row r="214" spans="1:26" ht="14" customHeight="1">
      <c r="A214" s="42">
        <v>9</v>
      </c>
      <c r="B214" s="43" t="s">
        <v>834</v>
      </c>
      <c r="C214" s="43">
        <v>3</v>
      </c>
      <c r="D214" s="43" t="s">
        <v>371</v>
      </c>
      <c r="E214" s="43" t="s">
        <v>195</v>
      </c>
      <c r="G214"/>
      <c r="H214"/>
      <c r="I214"/>
      <c r="J214"/>
      <c r="K214"/>
      <c r="L214"/>
      <c r="M214"/>
    </row>
    <row r="215" spans="1:26" ht="14" customHeight="1">
      <c r="A215" s="42">
        <v>9</v>
      </c>
      <c r="B215" s="43" t="s">
        <v>834</v>
      </c>
      <c r="C215" s="43">
        <v>4</v>
      </c>
      <c r="D215" s="43" t="s">
        <v>711</v>
      </c>
      <c r="E215" s="43" t="s">
        <v>272</v>
      </c>
      <c r="G215"/>
      <c r="H215"/>
      <c r="I215"/>
      <c r="J215"/>
      <c r="K215"/>
      <c r="L215"/>
      <c r="M215"/>
    </row>
    <row r="216" spans="1:26" ht="14" customHeight="1">
      <c r="A216" s="42">
        <v>9</v>
      </c>
      <c r="B216" s="43" t="s">
        <v>834</v>
      </c>
      <c r="C216" s="43">
        <v>5</v>
      </c>
      <c r="D216" s="43" t="s">
        <v>711</v>
      </c>
      <c r="E216" s="43" t="s">
        <v>1018</v>
      </c>
      <c r="G216"/>
      <c r="H216"/>
      <c r="I216"/>
      <c r="J216"/>
      <c r="K216"/>
      <c r="L216"/>
      <c r="M216"/>
    </row>
    <row r="217" spans="1:26" ht="14" customHeight="1">
      <c r="A217" s="42">
        <v>9</v>
      </c>
      <c r="B217" s="43" t="s">
        <v>834</v>
      </c>
      <c r="C217" s="43">
        <v>6</v>
      </c>
      <c r="D217" s="43" t="s">
        <v>711</v>
      </c>
      <c r="E217" s="43" t="s">
        <v>306</v>
      </c>
      <c r="G217"/>
      <c r="H217"/>
      <c r="I217"/>
      <c r="J217"/>
      <c r="K217"/>
      <c r="L217"/>
      <c r="M217"/>
    </row>
    <row r="218" spans="1:26" ht="14" customHeight="1">
      <c r="A218" s="42">
        <v>9</v>
      </c>
      <c r="B218" s="43" t="s">
        <v>834</v>
      </c>
      <c r="C218" s="43">
        <v>7</v>
      </c>
      <c r="D218" s="43" t="s">
        <v>711</v>
      </c>
      <c r="E218" s="43" t="s">
        <v>305</v>
      </c>
      <c r="G218"/>
      <c r="H218"/>
      <c r="I218"/>
      <c r="J218"/>
      <c r="K218"/>
      <c r="L218"/>
      <c r="M218"/>
    </row>
    <row r="219" spans="1:26" ht="14" customHeight="1">
      <c r="A219" s="42">
        <v>9</v>
      </c>
      <c r="B219" s="43" t="s">
        <v>834</v>
      </c>
      <c r="C219" s="43">
        <v>8</v>
      </c>
      <c r="D219" s="43" t="s">
        <v>711</v>
      </c>
      <c r="E219" s="43" t="s">
        <v>299</v>
      </c>
      <c r="G219"/>
      <c r="H219"/>
      <c r="I219"/>
      <c r="J219"/>
      <c r="K219"/>
      <c r="L219"/>
      <c r="M219"/>
    </row>
    <row r="220" spans="1:26" ht="14" customHeight="1">
      <c r="A220" s="42">
        <v>10</v>
      </c>
      <c r="B220" s="43" t="s">
        <v>832</v>
      </c>
      <c r="C220" s="43">
        <v>1</v>
      </c>
      <c r="D220" s="43" t="s">
        <v>371</v>
      </c>
      <c r="E220" s="43" t="s">
        <v>734</v>
      </c>
      <c r="G220"/>
      <c r="H220"/>
      <c r="I220"/>
      <c r="J220"/>
      <c r="K220"/>
      <c r="L220"/>
      <c r="M220"/>
    </row>
    <row r="221" spans="1:26" ht="14" customHeight="1">
      <c r="A221" s="42">
        <v>10</v>
      </c>
      <c r="B221" s="43" t="s">
        <v>832</v>
      </c>
      <c r="C221" s="43">
        <v>2</v>
      </c>
      <c r="D221" s="43" t="s">
        <v>371</v>
      </c>
      <c r="E221" s="43" t="s">
        <v>737</v>
      </c>
      <c r="G221"/>
      <c r="H221"/>
      <c r="I221"/>
      <c r="J221"/>
      <c r="K221"/>
      <c r="L221"/>
      <c r="M221"/>
    </row>
    <row r="222" spans="1:26" ht="14" customHeight="1">
      <c r="A222" s="42">
        <v>10</v>
      </c>
      <c r="B222" s="43" t="s">
        <v>832</v>
      </c>
      <c r="C222" s="43">
        <v>3</v>
      </c>
      <c r="D222" s="43" t="s">
        <v>371</v>
      </c>
      <c r="E222" s="43" t="s">
        <v>634</v>
      </c>
      <c r="G222"/>
      <c r="H222"/>
      <c r="I222"/>
      <c r="J222"/>
      <c r="K222"/>
      <c r="L222"/>
      <c r="M222"/>
    </row>
    <row r="223" spans="1:26" ht="14" customHeight="1">
      <c r="A223" s="42">
        <v>10</v>
      </c>
      <c r="B223" s="43" t="s">
        <v>832</v>
      </c>
      <c r="C223" s="43">
        <v>4</v>
      </c>
      <c r="D223" s="43" t="s">
        <v>371</v>
      </c>
      <c r="E223" s="43" t="s">
        <v>635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4" customHeight="1">
      <c r="A224" s="42">
        <v>10</v>
      </c>
      <c r="B224" s="43" t="s">
        <v>832</v>
      </c>
      <c r="C224" s="43">
        <v>5</v>
      </c>
      <c r="D224" s="43" t="s">
        <v>372</v>
      </c>
      <c r="E224" s="43" t="s">
        <v>660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4" customHeight="1">
      <c r="A225" s="42">
        <v>10</v>
      </c>
      <c r="B225" s="43" t="s">
        <v>832</v>
      </c>
      <c r="C225" s="43">
        <v>6</v>
      </c>
      <c r="D225" s="43" t="s">
        <v>372</v>
      </c>
      <c r="E225" s="43" t="s">
        <v>1019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4" customHeight="1">
      <c r="A226" s="42">
        <v>10</v>
      </c>
      <c r="B226" s="43" t="s">
        <v>832</v>
      </c>
      <c r="C226" s="43">
        <v>7</v>
      </c>
      <c r="D226" s="43" t="s">
        <v>711</v>
      </c>
      <c r="E226" s="43" t="s">
        <v>780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4" customHeight="1">
      <c r="A227" s="42">
        <v>10</v>
      </c>
      <c r="B227" s="43" t="s">
        <v>832</v>
      </c>
      <c r="C227" s="43">
        <v>8</v>
      </c>
      <c r="D227" s="43" t="s">
        <v>711</v>
      </c>
      <c r="E227" s="43" t="s">
        <v>670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4" customHeight="1">
      <c r="A228" s="42">
        <v>10</v>
      </c>
      <c r="B228" s="43" t="s">
        <v>833</v>
      </c>
      <c r="C228" s="43">
        <v>1</v>
      </c>
      <c r="D228" s="43" t="s">
        <v>369</v>
      </c>
      <c r="E228" s="43" t="s">
        <v>568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4" customHeight="1">
      <c r="A229" s="42">
        <v>10</v>
      </c>
      <c r="B229" s="43" t="s">
        <v>833</v>
      </c>
      <c r="C229" s="43">
        <v>2</v>
      </c>
      <c r="D229" s="43" t="s">
        <v>369</v>
      </c>
      <c r="E229" s="43" t="s">
        <v>576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4" customHeight="1">
      <c r="A230" s="42">
        <v>10</v>
      </c>
      <c r="B230" s="43" t="s">
        <v>833</v>
      </c>
      <c r="C230" s="43">
        <v>3</v>
      </c>
      <c r="D230" s="43" t="s">
        <v>370</v>
      </c>
      <c r="E230" s="43" t="s">
        <v>693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4" customHeight="1">
      <c r="A231" s="42">
        <v>10</v>
      </c>
      <c r="B231" s="43" t="s">
        <v>833</v>
      </c>
      <c r="C231" s="43">
        <v>4</v>
      </c>
      <c r="D231" s="43" t="s">
        <v>370</v>
      </c>
      <c r="E231" s="43" t="s">
        <v>820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4" customHeight="1">
      <c r="A232" s="42">
        <v>10</v>
      </c>
      <c r="B232" s="43" t="s">
        <v>833</v>
      </c>
      <c r="C232" s="43">
        <v>5</v>
      </c>
      <c r="D232" s="43" t="s">
        <v>372</v>
      </c>
      <c r="E232" s="43" t="s">
        <v>676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4" customHeight="1">
      <c r="A233" s="42">
        <v>10</v>
      </c>
      <c r="B233" s="43" t="s">
        <v>833</v>
      </c>
      <c r="C233" s="43">
        <v>6</v>
      </c>
      <c r="D233" s="43" t="s">
        <v>711</v>
      </c>
      <c r="E233" s="43" t="s">
        <v>779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4" customHeight="1">
      <c r="A234" s="42">
        <v>10</v>
      </c>
      <c r="B234" s="43" t="s">
        <v>833</v>
      </c>
      <c r="C234" s="43">
        <v>7</v>
      </c>
      <c r="D234" s="43" t="s">
        <v>711</v>
      </c>
      <c r="E234" s="43" t="s">
        <v>669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4" customHeight="1">
      <c r="A235" s="42">
        <v>10</v>
      </c>
      <c r="B235" s="43" t="s">
        <v>833</v>
      </c>
      <c r="C235" s="43">
        <v>8</v>
      </c>
      <c r="D235" s="43" t="s">
        <v>711</v>
      </c>
      <c r="E235" s="43" t="s">
        <v>1020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4" customHeight="1">
      <c r="A236" s="42">
        <v>10</v>
      </c>
      <c r="B236" s="43" t="s">
        <v>834</v>
      </c>
      <c r="C236" s="43">
        <v>1</v>
      </c>
      <c r="D236" s="43" t="s">
        <v>369</v>
      </c>
      <c r="E236" s="43" t="s">
        <v>565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4" customHeight="1">
      <c r="A237" s="42">
        <v>10</v>
      </c>
      <c r="B237" s="43" t="s">
        <v>834</v>
      </c>
      <c r="C237" s="43">
        <v>2</v>
      </c>
      <c r="D237" s="43" t="s">
        <v>369</v>
      </c>
      <c r="E237" s="43" t="s">
        <v>572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" customHeight="1">
      <c r="A238" s="42">
        <v>10</v>
      </c>
      <c r="B238" s="43" t="s">
        <v>834</v>
      </c>
      <c r="C238" s="43">
        <v>3</v>
      </c>
      <c r="D238" s="43" t="s">
        <v>370</v>
      </c>
      <c r="E238" s="43" t="s">
        <v>599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4" customHeight="1">
      <c r="A239" s="42">
        <v>10</v>
      </c>
      <c r="B239" s="43" t="s">
        <v>834</v>
      </c>
      <c r="C239" s="43">
        <v>4</v>
      </c>
      <c r="D239" s="43" t="s">
        <v>370</v>
      </c>
      <c r="E239" s="43" t="s">
        <v>602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4" customHeight="1">
      <c r="A240" s="42">
        <v>10</v>
      </c>
      <c r="B240" s="43" t="s">
        <v>834</v>
      </c>
      <c r="C240" s="43">
        <v>5</v>
      </c>
      <c r="D240" s="43" t="s">
        <v>370</v>
      </c>
      <c r="E240" s="43" t="s">
        <v>613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4" customHeight="1">
      <c r="A241" s="42">
        <v>10</v>
      </c>
      <c r="B241" s="43" t="s">
        <v>834</v>
      </c>
      <c r="C241" s="43">
        <v>6</v>
      </c>
      <c r="D241" s="43" t="s">
        <v>371</v>
      </c>
      <c r="E241" s="43" t="s">
        <v>738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4" customHeight="1">
      <c r="A242" s="42">
        <v>10</v>
      </c>
      <c r="B242" s="43" t="s">
        <v>834</v>
      </c>
      <c r="C242" s="43">
        <v>7</v>
      </c>
      <c r="D242" s="43" t="s">
        <v>372</v>
      </c>
      <c r="E242" s="43" t="s">
        <v>662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4" customHeight="1">
      <c r="A243" s="42">
        <v>10</v>
      </c>
      <c r="B243" s="43" t="s">
        <v>834</v>
      </c>
      <c r="C243" s="43">
        <v>8</v>
      </c>
      <c r="D243" s="43" t="s">
        <v>372</v>
      </c>
      <c r="E243" s="43" t="s">
        <v>661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4" customHeight="1">
      <c r="A244" s="42">
        <v>11</v>
      </c>
      <c r="B244" s="43" t="s">
        <v>832</v>
      </c>
      <c r="C244" s="43">
        <v>1</v>
      </c>
      <c r="D244" s="43" t="s">
        <v>369</v>
      </c>
      <c r="E244" s="43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4" customHeight="1">
      <c r="A245" s="42">
        <v>11</v>
      </c>
      <c r="B245" s="43" t="s">
        <v>832</v>
      </c>
      <c r="C245" s="43">
        <v>2</v>
      </c>
      <c r="D245" s="43" t="s">
        <v>370</v>
      </c>
      <c r="E245" s="43" t="s">
        <v>134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4" customHeight="1">
      <c r="A246" s="42">
        <v>11</v>
      </c>
      <c r="B246" s="43" t="s">
        <v>832</v>
      </c>
      <c r="C246" s="43">
        <v>3</v>
      </c>
      <c r="D246" s="43" t="s">
        <v>370</v>
      </c>
      <c r="E246" s="43" t="s">
        <v>111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4" customHeight="1">
      <c r="A247" s="42">
        <v>11</v>
      </c>
      <c r="B247" s="43" t="s">
        <v>832</v>
      </c>
      <c r="C247" s="43">
        <v>4</v>
      </c>
      <c r="D247" s="43" t="s">
        <v>370</v>
      </c>
      <c r="E247" s="43" t="s">
        <v>100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 s="42">
        <v>11</v>
      </c>
      <c r="B248" s="43" t="s">
        <v>832</v>
      </c>
      <c r="C248" s="43">
        <v>5</v>
      </c>
      <c r="D248" s="43" t="s">
        <v>372</v>
      </c>
      <c r="E248" s="43" t="s">
        <v>241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 s="42">
        <v>11</v>
      </c>
      <c r="B249" s="43" t="s">
        <v>832</v>
      </c>
      <c r="C249" s="43">
        <v>6</v>
      </c>
      <c r="D249" s="43" t="s">
        <v>372</v>
      </c>
      <c r="E249" s="43" t="s">
        <v>240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 s="42">
        <v>11</v>
      </c>
      <c r="B250" s="43" t="s">
        <v>832</v>
      </c>
      <c r="C250" s="43">
        <v>7</v>
      </c>
      <c r="D250" s="43" t="s">
        <v>372</v>
      </c>
      <c r="E250" s="43" t="s">
        <v>230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 s="42">
        <v>11</v>
      </c>
      <c r="B251" s="43" t="s">
        <v>832</v>
      </c>
      <c r="C251" s="43">
        <v>8</v>
      </c>
      <c r="D251" s="43" t="s">
        <v>372</v>
      </c>
      <c r="E251" s="43" t="s">
        <v>386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 s="42">
        <v>11</v>
      </c>
      <c r="B252" s="43" t="s">
        <v>833</v>
      </c>
      <c r="C252" s="43">
        <v>1</v>
      </c>
      <c r="D252" s="43" t="s">
        <v>370</v>
      </c>
      <c r="E252" s="43" t="s">
        <v>98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 s="42">
        <v>11</v>
      </c>
      <c r="B253" s="43" t="s">
        <v>833</v>
      </c>
      <c r="C253" s="43">
        <v>2</v>
      </c>
      <c r="D253" s="43" t="s">
        <v>371</v>
      </c>
      <c r="E253" s="43" t="s">
        <v>231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 s="42">
        <v>11</v>
      </c>
      <c r="B254" s="43" t="s">
        <v>833</v>
      </c>
      <c r="C254" s="43">
        <v>3</v>
      </c>
      <c r="D254" s="43" t="s">
        <v>371</v>
      </c>
      <c r="E254" s="43" t="s">
        <v>182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 s="42">
        <v>11</v>
      </c>
      <c r="B255" s="43" t="s">
        <v>833</v>
      </c>
      <c r="C255" s="43">
        <v>4</v>
      </c>
      <c r="D255" s="43" t="s">
        <v>371</v>
      </c>
      <c r="E255" s="43" t="s">
        <v>178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 s="42">
        <v>11</v>
      </c>
      <c r="B256" s="43" t="s">
        <v>833</v>
      </c>
      <c r="C256" s="43">
        <v>5</v>
      </c>
      <c r="D256" s="43" t="s">
        <v>371</v>
      </c>
      <c r="E256" s="43" t="s">
        <v>176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 s="42">
        <v>11</v>
      </c>
      <c r="B257" s="43" t="s">
        <v>833</v>
      </c>
      <c r="C257" s="43">
        <v>6</v>
      </c>
      <c r="D257" s="43" t="s">
        <v>371</v>
      </c>
      <c r="E257" s="43" t="s">
        <v>739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 s="42">
        <v>11</v>
      </c>
      <c r="B258" s="43" t="s">
        <v>833</v>
      </c>
      <c r="C258" s="43">
        <v>7</v>
      </c>
      <c r="D258" s="43" t="s">
        <v>711</v>
      </c>
      <c r="E258" s="43" t="s">
        <v>294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 s="42">
        <v>11</v>
      </c>
      <c r="B259" s="43" t="s">
        <v>833</v>
      </c>
      <c r="C259" s="43">
        <v>8</v>
      </c>
      <c r="D259" s="43" t="s">
        <v>711</v>
      </c>
      <c r="E259" s="43" t="s">
        <v>797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 s="42">
        <v>11</v>
      </c>
      <c r="B260" s="43" t="s">
        <v>834</v>
      </c>
      <c r="C260" s="43">
        <v>1</v>
      </c>
      <c r="D260" s="43" t="s">
        <v>369</v>
      </c>
      <c r="E260" s="43" t="s">
        <v>36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 s="42">
        <v>11</v>
      </c>
      <c r="B261" s="43" t="s">
        <v>834</v>
      </c>
      <c r="C261" s="43">
        <v>2</v>
      </c>
      <c r="D261" s="43" t="s">
        <v>369</v>
      </c>
      <c r="E261" s="43" t="s">
        <v>22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 s="42">
        <v>11</v>
      </c>
      <c r="B262" s="43" t="s">
        <v>834</v>
      </c>
      <c r="C262" s="43">
        <v>3</v>
      </c>
      <c r="D262" s="43" t="s">
        <v>369</v>
      </c>
      <c r="E262" s="43" t="s">
        <v>10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 s="42">
        <v>11</v>
      </c>
      <c r="B263" s="43" t="s">
        <v>834</v>
      </c>
      <c r="C263" s="43">
        <v>4</v>
      </c>
      <c r="D263" s="43" t="s">
        <v>370</v>
      </c>
      <c r="E263" s="43" t="s">
        <v>488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 s="42">
        <v>11</v>
      </c>
      <c r="B264" s="43" t="s">
        <v>834</v>
      </c>
      <c r="C264" s="43">
        <v>5</v>
      </c>
      <c r="D264" s="43" t="s">
        <v>372</v>
      </c>
      <c r="E264" s="43" t="s">
        <v>261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 s="42">
        <v>11</v>
      </c>
      <c r="B265" s="43" t="s">
        <v>834</v>
      </c>
      <c r="C265" s="43">
        <v>6</v>
      </c>
      <c r="D265" s="43" t="s">
        <v>711</v>
      </c>
      <c r="E265" s="43" t="s">
        <v>325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 s="42">
        <v>11</v>
      </c>
      <c r="B266" s="43" t="s">
        <v>834</v>
      </c>
      <c r="C266" s="43">
        <v>7</v>
      </c>
      <c r="D266" s="43" t="s">
        <v>711</v>
      </c>
      <c r="E266" s="43" t="s">
        <v>296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 s="42">
        <v>11</v>
      </c>
      <c r="B267" s="43" t="s">
        <v>834</v>
      </c>
      <c r="C267" s="43">
        <v>8</v>
      </c>
      <c r="D267" s="43" t="s">
        <v>711</v>
      </c>
      <c r="E267" s="43" t="s">
        <v>285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 s="42">
        <v>12</v>
      </c>
      <c r="B268" s="43" t="s">
        <v>832</v>
      </c>
      <c r="C268" s="43">
        <v>1</v>
      </c>
      <c r="D268" s="43" t="s">
        <v>369</v>
      </c>
      <c r="E268" s="43" t="s">
        <v>604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 s="42">
        <v>12</v>
      </c>
      <c r="B269" s="43" t="s">
        <v>832</v>
      </c>
      <c r="C269" s="43">
        <v>2</v>
      </c>
      <c r="D269" s="43" t="s">
        <v>369</v>
      </c>
      <c r="E269" s="43" t="s">
        <v>566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 s="42">
        <v>12</v>
      </c>
      <c r="B270" s="43" t="s">
        <v>832</v>
      </c>
      <c r="C270" s="43">
        <v>3</v>
      </c>
      <c r="D270" s="43" t="s">
        <v>369</v>
      </c>
      <c r="E270" s="43" t="s">
        <v>573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 s="42">
        <v>12</v>
      </c>
      <c r="B271" s="43" t="s">
        <v>832</v>
      </c>
      <c r="C271" s="43">
        <v>4</v>
      </c>
      <c r="D271" s="43" t="s">
        <v>711</v>
      </c>
      <c r="E271" s="43" t="s">
        <v>769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 s="42">
        <v>12</v>
      </c>
      <c r="B272" s="43" t="s">
        <v>832</v>
      </c>
      <c r="C272" s="43">
        <v>5</v>
      </c>
      <c r="D272" s="43" t="s">
        <v>711</v>
      </c>
      <c r="E272" s="43" t="s">
        <v>686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 s="42">
        <v>12</v>
      </c>
      <c r="B273" s="43" t="s">
        <v>832</v>
      </c>
      <c r="C273" s="43">
        <v>6</v>
      </c>
      <c r="D273" s="43" t="s">
        <v>711</v>
      </c>
      <c r="E273" s="43" t="s">
        <v>1022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 s="42">
        <v>12</v>
      </c>
      <c r="B274" s="43" t="s">
        <v>832</v>
      </c>
      <c r="C274" s="43">
        <v>7</v>
      </c>
      <c r="D274" s="43" t="s">
        <v>711</v>
      </c>
      <c r="E274" s="43" t="s">
        <v>307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 s="42">
        <v>12</v>
      </c>
      <c r="B275" s="43" t="s">
        <v>832</v>
      </c>
      <c r="C275" s="43">
        <v>8</v>
      </c>
      <c r="D275" s="43" t="s">
        <v>711</v>
      </c>
      <c r="E275" s="43" t="s">
        <v>673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 s="42">
        <v>12</v>
      </c>
      <c r="B276" s="43" t="s">
        <v>833</v>
      </c>
      <c r="C276" s="43">
        <v>1</v>
      </c>
      <c r="D276" s="43" t="s">
        <v>369</v>
      </c>
      <c r="E276" s="43" t="s">
        <v>42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 s="42">
        <v>12</v>
      </c>
      <c r="B277" s="43" t="s">
        <v>833</v>
      </c>
      <c r="C277" s="43">
        <v>2</v>
      </c>
      <c r="D277" s="43" t="s">
        <v>370</v>
      </c>
      <c r="E277" s="43" t="s">
        <v>130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 s="42">
        <v>12</v>
      </c>
      <c r="B278" s="43" t="s">
        <v>833</v>
      </c>
      <c r="C278" s="43">
        <v>3</v>
      </c>
      <c r="D278" s="43" t="s">
        <v>370</v>
      </c>
      <c r="E278" s="43" t="s">
        <v>125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 s="42">
        <v>12</v>
      </c>
      <c r="B279" s="43" t="s">
        <v>833</v>
      </c>
      <c r="C279" s="43">
        <v>4</v>
      </c>
      <c r="D279" s="43" t="s">
        <v>370</v>
      </c>
      <c r="E279" s="43" t="s">
        <v>615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 s="42">
        <v>12</v>
      </c>
      <c r="B280" s="43" t="s">
        <v>833</v>
      </c>
      <c r="C280" s="43">
        <v>5</v>
      </c>
      <c r="D280" s="43" t="s">
        <v>372</v>
      </c>
      <c r="E280" s="43" t="s">
        <v>752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 s="42">
        <v>12</v>
      </c>
      <c r="B281" s="43" t="s">
        <v>833</v>
      </c>
      <c r="C281" s="43">
        <v>6</v>
      </c>
      <c r="D281" s="43" t="s">
        <v>372</v>
      </c>
      <c r="E281" s="43" t="s">
        <v>751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 s="42">
        <v>12</v>
      </c>
      <c r="B282" s="43" t="s">
        <v>833</v>
      </c>
      <c r="C282" s="43">
        <v>7</v>
      </c>
      <c r="D282" s="43" t="s">
        <v>372</v>
      </c>
      <c r="E282" s="43" t="s">
        <v>258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 s="42">
        <v>12</v>
      </c>
      <c r="B283" s="43" t="s">
        <v>833</v>
      </c>
      <c r="C283" s="43">
        <v>8</v>
      </c>
      <c r="D283" s="43" t="s">
        <v>372</v>
      </c>
      <c r="E283" s="43" t="s">
        <v>747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 s="42">
        <v>12</v>
      </c>
      <c r="B284" s="43" t="s">
        <v>834</v>
      </c>
      <c r="C284" s="43">
        <v>1</v>
      </c>
      <c r="D284" s="43" t="s">
        <v>370</v>
      </c>
      <c r="E284" s="43" t="s">
        <v>591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 s="42">
        <v>12</v>
      </c>
      <c r="B285" s="43" t="s">
        <v>834</v>
      </c>
      <c r="C285" s="43">
        <v>2</v>
      </c>
      <c r="D285" s="43" t="s">
        <v>370</v>
      </c>
      <c r="E285" s="43" t="s">
        <v>593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 s="42">
        <v>12</v>
      </c>
      <c r="B286" s="43" t="s">
        <v>834</v>
      </c>
      <c r="C286" s="43">
        <v>3</v>
      </c>
      <c r="D286" s="43" t="s">
        <v>371</v>
      </c>
      <c r="E286" s="43" t="s">
        <v>700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 s="42">
        <v>12</v>
      </c>
      <c r="B287" s="43" t="s">
        <v>834</v>
      </c>
      <c r="C287" s="43">
        <v>4</v>
      </c>
      <c r="D287" s="43" t="s">
        <v>371</v>
      </c>
      <c r="E287" s="43" t="s">
        <v>632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 s="42">
        <v>12</v>
      </c>
      <c r="B288" s="43" t="s">
        <v>834</v>
      </c>
      <c r="C288" s="43">
        <v>5</v>
      </c>
      <c r="D288" s="43" t="s">
        <v>371</v>
      </c>
      <c r="E288" s="43" t="s">
        <v>207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 s="42">
        <v>12</v>
      </c>
      <c r="B289" s="43" t="s">
        <v>834</v>
      </c>
      <c r="C289" s="43">
        <v>6</v>
      </c>
      <c r="D289" s="43" t="s">
        <v>371</v>
      </c>
      <c r="E289" s="43" t="s">
        <v>199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 s="42">
        <v>12</v>
      </c>
      <c r="B290" s="43" t="s">
        <v>834</v>
      </c>
      <c r="C290" s="43">
        <v>7</v>
      </c>
      <c r="D290" s="43" t="s">
        <v>371</v>
      </c>
      <c r="E290" s="43" t="s">
        <v>629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 s="42">
        <v>12</v>
      </c>
      <c r="B291" s="43" t="s">
        <v>834</v>
      </c>
      <c r="C291" s="43">
        <v>8</v>
      </c>
      <c r="D291" s="43" t="s">
        <v>372</v>
      </c>
      <c r="E291" s="43" t="s">
        <v>1021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 s="42">
        <v>13</v>
      </c>
      <c r="B292" s="43" t="s">
        <v>832</v>
      </c>
      <c r="C292" s="43">
        <v>1</v>
      </c>
      <c r="D292" s="43" t="s">
        <v>369</v>
      </c>
      <c r="E292" s="43" t="s">
        <v>25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 s="42">
        <v>13</v>
      </c>
      <c r="B293" s="43" t="s">
        <v>832</v>
      </c>
      <c r="C293" s="43">
        <v>2</v>
      </c>
      <c r="D293" s="43" t="s">
        <v>370</v>
      </c>
      <c r="E293" s="43" t="s">
        <v>495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 s="42">
        <v>13</v>
      </c>
      <c r="B294" s="43" t="s">
        <v>832</v>
      </c>
      <c r="C294" s="43">
        <v>3</v>
      </c>
      <c r="D294" s="43" t="s">
        <v>371</v>
      </c>
      <c r="E294" s="43" t="s">
        <v>193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 s="42">
        <v>13</v>
      </c>
      <c r="B295" s="43" t="s">
        <v>832</v>
      </c>
      <c r="C295" s="43">
        <v>4</v>
      </c>
      <c r="D295" s="43" t="s">
        <v>371</v>
      </c>
      <c r="E295" s="43" t="s">
        <v>165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 s="42">
        <v>13</v>
      </c>
      <c r="B296" s="43" t="s">
        <v>832</v>
      </c>
      <c r="C296" s="43">
        <v>5</v>
      </c>
      <c r="D296" s="43" t="s">
        <v>371</v>
      </c>
      <c r="E296" s="43" t="s">
        <v>435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 s="42">
        <v>13</v>
      </c>
      <c r="B297" s="43" t="s">
        <v>832</v>
      </c>
      <c r="C297" s="43">
        <v>6</v>
      </c>
      <c r="D297" s="43" t="s">
        <v>371</v>
      </c>
      <c r="E297" s="43" t="s">
        <v>436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 s="42">
        <v>13</v>
      </c>
      <c r="B298" s="43" t="s">
        <v>832</v>
      </c>
      <c r="C298" s="43">
        <v>7</v>
      </c>
      <c r="D298" s="43" t="s">
        <v>371</v>
      </c>
      <c r="E298" s="43" t="s">
        <v>437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 s="42">
        <v>13</v>
      </c>
      <c r="B299" s="43" t="s">
        <v>832</v>
      </c>
      <c r="C299" s="43">
        <v>8</v>
      </c>
      <c r="D299" s="43" t="s">
        <v>372</v>
      </c>
      <c r="E299" s="43" t="s">
        <v>404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 s="42">
        <v>13</v>
      </c>
      <c r="B300" s="43" t="s">
        <v>833</v>
      </c>
      <c r="C300" s="43">
        <v>1</v>
      </c>
      <c r="D300" s="43" t="s">
        <v>369</v>
      </c>
      <c r="E300" s="43" t="s">
        <v>17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 s="42">
        <v>13</v>
      </c>
      <c r="B301" s="43" t="s">
        <v>833</v>
      </c>
      <c r="C301" s="43">
        <v>2</v>
      </c>
      <c r="D301" s="43" t="s">
        <v>369</v>
      </c>
      <c r="E301" s="43" t="s">
        <v>724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 s="42">
        <v>13</v>
      </c>
      <c r="B302" s="43" t="s">
        <v>833</v>
      </c>
      <c r="C302" s="43">
        <v>3</v>
      </c>
      <c r="D302" s="43" t="s">
        <v>370</v>
      </c>
      <c r="E302" s="43" t="s">
        <v>72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 s="42">
        <v>13</v>
      </c>
      <c r="B303" s="43" t="s">
        <v>833</v>
      </c>
      <c r="C303" s="43">
        <v>4</v>
      </c>
      <c r="D303" s="43" t="s">
        <v>372</v>
      </c>
      <c r="E303" s="43" t="s">
        <v>1023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 s="42">
        <v>13</v>
      </c>
      <c r="B304" s="43" t="s">
        <v>833</v>
      </c>
      <c r="C304" s="43">
        <v>5</v>
      </c>
      <c r="D304" s="43" t="s">
        <v>711</v>
      </c>
      <c r="E304" s="43" t="s">
        <v>326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 s="42">
        <v>13</v>
      </c>
      <c r="B305" s="43" t="s">
        <v>833</v>
      </c>
      <c r="C305" s="43">
        <v>6</v>
      </c>
      <c r="D305" s="43" t="s">
        <v>711</v>
      </c>
      <c r="E305" s="43" t="s">
        <v>805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 s="42">
        <v>13</v>
      </c>
      <c r="B306" s="43" t="s">
        <v>833</v>
      </c>
      <c r="C306" s="43">
        <v>7</v>
      </c>
      <c r="D306" s="43" t="s">
        <v>711</v>
      </c>
      <c r="E306" s="43" t="s">
        <v>387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 s="42">
        <v>13</v>
      </c>
      <c r="B307" s="43" t="s">
        <v>833</v>
      </c>
      <c r="C307" s="43">
        <v>8</v>
      </c>
      <c r="D307" s="43" t="s">
        <v>711</v>
      </c>
      <c r="E307" s="43" t="s">
        <v>1024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 s="42">
        <v>13</v>
      </c>
      <c r="B308" s="43" t="s">
        <v>834</v>
      </c>
      <c r="C308" s="43">
        <v>1</v>
      </c>
      <c r="D308" s="43" t="s">
        <v>369</v>
      </c>
      <c r="E308" s="43" t="s">
        <v>453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 s="42">
        <v>13</v>
      </c>
      <c r="B309" s="43" t="s">
        <v>834</v>
      </c>
      <c r="C309" s="43">
        <v>2</v>
      </c>
      <c r="D309" s="43" t="s">
        <v>370</v>
      </c>
      <c r="E309" s="43" t="s">
        <v>106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 s="42">
        <v>13</v>
      </c>
      <c r="B310" s="43" t="s">
        <v>834</v>
      </c>
      <c r="C310" s="43">
        <v>3</v>
      </c>
      <c r="D310" s="43" t="s">
        <v>370</v>
      </c>
      <c r="E310" s="43" t="s">
        <v>411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 s="42">
        <v>13</v>
      </c>
      <c r="B311" s="43" t="s">
        <v>834</v>
      </c>
      <c r="C311" s="43">
        <v>4</v>
      </c>
      <c r="D311" s="43" t="s">
        <v>370</v>
      </c>
      <c r="E311" s="43" t="s">
        <v>512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 s="42">
        <v>13</v>
      </c>
      <c r="B312" s="43" t="s">
        <v>834</v>
      </c>
      <c r="C312" s="43">
        <v>5</v>
      </c>
      <c r="D312" s="43" t="s">
        <v>372</v>
      </c>
      <c r="E312" s="43" t="s">
        <v>249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 s="42">
        <v>13</v>
      </c>
      <c r="B313" s="43" t="s">
        <v>834</v>
      </c>
      <c r="C313" s="43">
        <v>6</v>
      </c>
      <c r="D313" s="43" t="s">
        <v>372</v>
      </c>
      <c r="E313" s="43" t="s">
        <v>219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 s="42">
        <v>13</v>
      </c>
      <c r="B314" s="43" t="s">
        <v>834</v>
      </c>
      <c r="C314" s="43">
        <v>7</v>
      </c>
      <c r="D314" s="43" t="s">
        <v>372</v>
      </c>
      <c r="E314" s="43" t="s">
        <v>767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 s="42">
        <v>13</v>
      </c>
      <c r="B315" s="43" t="s">
        <v>834</v>
      </c>
      <c r="C315" s="43">
        <v>8</v>
      </c>
      <c r="D315" s="43" t="s">
        <v>711</v>
      </c>
      <c r="E315" s="43" t="s">
        <v>275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 s="42">
        <v>14</v>
      </c>
      <c r="B316" s="43" t="s">
        <v>832</v>
      </c>
      <c r="C316" s="43">
        <v>1</v>
      </c>
      <c r="D316" s="43" t="s">
        <v>370</v>
      </c>
      <c r="E316" s="43" t="s">
        <v>133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 s="42">
        <v>14</v>
      </c>
      <c r="B317" s="43" t="s">
        <v>832</v>
      </c>
      <c r="C317" s="43">
        <v>2</v>
      </c>
      <c r="D317" s="43" t="s">
        <v>372</v>
      </c>
      <c r="E317" s="43" t="s">
        <v>1025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 s="42">
        <v>14</v>
      </c>
      <c r="B318" s="43" t="s">
        <v>832</v>
      </c>
      <c r="C318" s="43">
        <v>3</v>
      </c>
      <c r="D318" s="43" t="s">
        <v>372</v>
      </c>
      <c r="E318" s="43" t="s">
        <v>260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 s="42">
        <v>14</v>
      </c>
      <c r="B319" s="43" t="s">
        <v>832</v>
      </c>
      <c r="C319" s="43">
        <v>4</v>
      </c>
      <c r="D319" s="43" t="s">
        <v>372</v>
      </c>
      <c r="E319" s="43" t="s">
        <v>242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 s="42">
        <v>14</v>
      </c>
      <c r="B320" s="43" t="s">
        <v>832</v>
      </c>
      <c r="C320" s="43">
        <v>5</v>
      </c>
      <c r="D320" s="43" t="s">
        <v>711</v>
      </c>
      <c r="E320" s="43" t="s">
        <v>316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 s="42">
        <v>14</v>
      </c>
      <c r="B321" s="43" t="s">
        <v>832</v>
      </c>
      <c r="C321" s="43">
        <v>6</v>
      </c>
      <c r="D321" s="43" t="s">
        <v>711</v>
      </c>
      <c r="E321" s="43" t="s">
        <v>303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 s="42">
        <v>14</v>
      </c>
      <c r="B322" s="43" t="s">
        <v>832</v>
      </c>
      <c r="C322" s="43">
        <v>7</v>
      </c>
      <c r="D322" s="43" t="s">
        <v>711</v>
      </c>
      <c r="E322" s="43" t="s">
        <v>297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 s="42">
        <v>14</v>
      </c>
      <c r="B323" s="43" t="s">
        <v>832</v>
      </c>
      <c r="C323" s="43">
        <v>8</v>
      </c>
      <c r="D323" s="43" t="s">
        <v>711</v>
      </c>
      <c r="E323" s="43" t="s">
        <v>652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 s="42">
        <v>14</v>
      </c>
      <c r="B324" s="43" t="s">
        <v>833</v>
      </c>
      <c r="C324" s="43">
        <v>1</v>
      </c>
      <c r="D324" s="43" t="s">
        <v>369</v>
      </c>
      <c r="E324" s="43" t="s">
        <v>39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 s="42">
        <v>14</v>
      </c>
      <c r="B325" s="43" t="s">
        <v>833</v>
      </c>
      <c r="C325" s="43">
        <v>2</v>
      </c>
      <c r="D325" s="43" t="s">
        <v>369</v>
      </c>
      <c r="E325" s="43" t="s">
        <v>24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 s="42">
        <v>14</v>
      </c>
      <c r="B326" s="43" t="s">
        <v>833</v>
      </c>
      <c r="C326" s="43">
        <v>3</v>
      </c>
      <c r="D326" s="43" t="s">
        <v>370</v>
      </c>
      <c r="E326" s="43" t="s">
        <v>118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 s="42">
        <v>14</v>
      </c>
      <c r="B327" s="43" t="s">
        <v>833</v>
      </c>
      <c r="C327" s="43">
        <v>4</v>
      </c>
      <c r="D327" s="43" t="s">
        <v>370</v>
      </c>
      <c r="E327" s="43" t="s">
        <v>104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 s="42">
        <v>14</v>
      </c>
      <c r="B328" s="43" t="s">
        <v>833</v>
      </c>
      <c r="C328" s="43">
        <v>5</v>
      </c>
      <c r="D328" s="43" t="s">
        <v>370</v>
      </c>
      <c r="E328" s="43" t="s">
        <v>598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 s="42">
        <v>14</v>
      </c>
      <c r="B329" s="43" t="s">
        <v>833</v>
      </c>
      <c r="C329" s="43">
        <v>6</v>
      </c>
      <c r="D329" s="43" t="s">
        <v>371</v>
      </c>
      <c r="E329" s="43" t="s">
        <v>204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 s="42">
        <v>14</v>
      </c>
      <c r="B330" s="43" t="s">
        <v>833</v>
      </c>
      <c r="C330" s="43">
        <v>7</v>
      </c>
      <c r="D330" s="43" t="s">
        <v>371</v>
      </c>
      <c r="E330" s="43" t="s">
        <v>198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 s="42">
        <v>14</v>
      </c>
      <c r="B331" s="43" t="s">
        <v>833</v>
      </c>
      <c r="C331" s="43">
        <v>8</v>
      </c>
      <c r="D331" s="43" t="s">
        <v>372</v>
      </c>
      <c r="E331" s="43" t="s">
        <v>664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 s="42">
        <v>14</v>
      </c>
      <c r="B332" s="43" t="s">
        <v>834</v>
      </c>
      <c r="C332" s="43">
        <v>1</v>
      </c>
      <c r="D332" s="43" t="s">
        <v>369</v>
      </c>
      <c r="E332" s="43" t="s">
        <v>32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 s="42">
        <v>14</v>
      </c>
      <c r="B333" s="43" t="s">
        <v>834</v>
      </c>
      <c r="C333" s="43">
        <v>2</v>
      </c>
      <c r="D333" s="43" t="s">
        <v>369</v>
      </c>
      <c r="E333" s="43" t="s">
        <v>563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 s="42">
        <v>14</v>
      </c>
      <c r="B334" s="43" t="s">
        <v>834</v>
      </c>
      <c r="C334" s="43">
        <v>3</v>
      </c>
      <c r="D334" s="43" t="s">
        <v>370</v>
      </c>
      <c r="E334" s="43" t="s">
        <v>132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 s="42">
        <v>14</v>
      </c>
      <c r="B335" s="43" t="s">
        <v>834</v>
      </c>
      <c r="C335" s="43">
        <v>4</v>
      </c>
      <c r="D335" s="43" t="s">
        <v>371</v>
      </c>
      <c r="E335" s="43" t="s">
        <v>191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 s="42">
        <v>14</v>
      </c>
      <c r="B336" s="43" t="s">
        <v>834</v>
      </c>
      <c r="C336" s="43">
        <v>5</v>
      </c>
      <c r="D336" s="43" t="s">
        <v>371</v>
      </c>
      <c r="E336" s="43" t="s">
        <v>183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 s="42">
        <v>14</v>
      </c>
      <c r="B337" s="43" t="s">
        <v>834</v>
      </c>
      <c r="C337" s="43">
        <v>6</v>
      </c>
      <c r="D337" s="43" t="s">
        <v>371</v>
      </c>
      <c r="E337" s="43" t="s">
        <v>733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 s="42">
        <v>14</v>
      </c>
      <c r="B338" s="43" t="s">
        <v>834</v>
      </c>
      <c r="C338" s="43">
        <v>7</v>
      </c>
      <c r="D338" s="43" t="s">
        <v>372</v>
      </c>
      <c r="E338" s="43" t="s">
        <v>247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 s="42">
        <v>14</v>
      </c>
      <c r="B339" s="43" t="s">
        <v>834</v>
      </c>
      <c r="C339" s="43">
        <v>8</v>
      </c>
      <c r="D339" s="43" t="s">
        <v>711</v>
      </c>
      <c r="E339" s="43" t="s">
        <v>1026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 s="42">
        <v>15</v>
      </c>
      <c r="B340" s="43" t="s">
        <v>832</v>
      </c>
      <c r="C340" s="43">
        <v>1</v>
      </c>
      <c r="D340" s="43" t="s">
        <v>369</v>
      </c>
      <c r="E340" s="43" t="s">
        <v>388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 s="42">
        <v>15</v>
      </c>
      <c r="B341" s="43" t="s">
        <v>832</v>
      </c>
      <c r="C341" s="43">
        <v>2</v>
      </c>
      <c r="D341" s="43" t="s">
        <v>369</v>
      </c>
      <c r="E341" s="43" t="s">
        <v>390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 s="42">
        <v>15</v>
      </c>
      <c r="B342" s="43" t="s">
        <v>832</v>
      </c>
      <c r="C342" s="43">
        <v>3</v>
      </c>
      <c r="D342" s="43" t="s">
        <v>370</v>
      </c>
      <c r="E342" s="43" t="s">
        <v>381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 s="42">
        <v>15</v>
      </c>
      <c r="B343" s="43" t="s">
        <v>832</v>
      </c>
      <c r="C343" s="43">
        <v>4</v>
      </c>
      <c r="D343" s="43" t="s">
        <v>370</v>
      </c>
      <c r="E343" s="43" t="s">
        <v>418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 s="42">
        <v>15</v>
      </c>
      <c r="B344" s="43" t="s">
        <v>832</v>
      </c>
      <c r="C344" s="43">
        <v>5</v>
      </c>
      <c r="D344" s="43" t="s">
        <v>371</v>
      </c>
      <c r="E344" s="43" t="s">
        <v>457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 s="42">
        <v>15</v>
      </c>
      <c r="B345" s="43" t="s">
        <v>832</v>
      </c>
      <c r="C345" s="43">
        <v>6</v>
      </c>
      <c r="D345" s="43" t="s">
        <v>371</v>
      </c>
      <c r="E345" s="43" t="s">
        <v>458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 s="42">
        <v>15</v>
      </c>
      <c r="B346" s="43" t="s">
        <v>832</v>
      </c>
      <c r="C346" s="43">
        <v>7</v>
      </c>
      <c r="D346" s="43" t="s">
        <v>372</v>
      </c>
      <c r="E346" s="43" t="s">
        <v>228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 s="42">
        <v>15</v>
      </c>
      <c r="B347" s="43" t="s">
        <v>832</v>
      </c>
      <c r="C347" s="43">
        <v>8</v>
      </c>
      <c r="D347" s="43" t="s">
        <v>372</v>
      </c>
      <c r="E347" s="43" t="s">
        <v>509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 s="42">
        <v>15</v>
      </c>
      <c r="B348" s="43" t="s">
        <v>833</v>
      </c>
      <c r="C348" s="43">
        <v>1</v>
      </c>
      <c r="D348" s="43" t="s">
        <v>371</v>
      </c>
      <c r="E348" s="43" t="s">
        <v>175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 s="42">
        <v>15</v>
      </c>
      <c r="B349" s="43" t="s">
        <v>833</v>
      </c>
      <c r="C349" s="43">
        <v>2</v>
      </c>
      <c r="D349" s="43" t="s">
        <v>371</v>
      </c>
      <c r="E349" s="43" t="s">
        <v>459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 s="42">
        <v>15</v>
      </c>
      <c r="B350" s="43" t="s">
        <v>833</v>
      </c>
      <c r="C350" s="43">
        <v>3</v>
      </c>
      <c r="D350" s="43" t="s">
        <v>372</v>
      </c>
      <c r="E350" s="43" t="s">
        <v>510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 s="42">
        <v>15</v>
      </c>
      <c r="B351" s="43" t="s">
        <v>833</v>
      </c>
      <c r="C351" s="43">
        <v>4</v>
      </c>
      <c r="D351" s="43" t="s">
        <v>372</v>
      </c>
      <c r="E351" s="43" t="s">
        <v>511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 s="42">
        <v>15</v>
      </c>
      <c r="B352" s="43" t="s">
        <v>833</v>
      </c>
      <c r="C352" s="43">
        <v>5</v>
      </c>
      <c r="D352" s="43" t="s">
        <v>372</v>
      </c>
      <c r="E352" s="43" t="s">
        <v>268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 s="42">
        <v>15</v>
      </c>
      <c r="B353" s="43" t="s">
        <v>833</v>
      </c>
      <c r="C353" s="43">
        <v>6</v>
      </c>
      <c r="D353" s="43" t="s">
        <v>711</v>
      </c>
      <c r="E353" s="43" t="s">
        <v>284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 s="42">
        <v>15</v>
      </c>
      <c r="B354" s="43" t="s">
        <v>833</v>
      </c>
      <c r="C354" s="43">
        <v>7</v>
      </c>
      <c r="D354" s="43" t="s">
        <v>711</v>
      </c>
      <c r="E354" s="43" t="s">
        <v>406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 s="42">
        <v>15</v>
      </c>
      <c r="B355" s="43" t="s">
        <v>833</v>
      </c>
      <c r="C355" s="43">
        <v>8</v>
      </c>
      <c r="D355" s="43" t="s">
        <v>711</v>
      </c>
      <c r="E355" s="43" t="s">
        <v>430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 s="42">
        <v>15</v>
      </c>
      <c r="B356" s="43" t="s">
        <v>834</v>
      </c>
      <c r="C356" s="43">
        <v>1</v>
      </c>
      <c r="D356" s="43" t="s">
        <v>369</v>
      </c>
      <c r="E356" s="43" t="s">
        <v>20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 s="42">
        <v>15</v>
      </c>
      <c r="B357" s="43" t="s">
        <v>834</v>
      </c>
      <c r="C357" s="43">
        <v>2</v>
      </c>
      <c r="D357" s="43" t="s">
        <v>369</v>
      </c>
      <c r="E357" s="43" t="s">
        <v>389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 s="42">
        <v>15</v>
      </c>
      <c r="B358" s="43" t="s">
        <v>834</v>
      </c>
      <c r="C358" s="43">
        <v>3</v>
      </c>
      <c r="D358" s="43" t="s">
        <v>370</v>
      </c>
      <c r="E358" s="43" t="s">
        <v>97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 s="42">
        <v>15</v>
      </c>
      <c r="B359" s="43" t="s">
        <v>834</v>
      </c>
      <c r="C359" s="43">
        <v>4</v>
      </c>
      <c r="D359" s="43" t="s">
        <v>370</v>
      </c>
      <c r="E359" s="43" t="s">
        <v>380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 s="42">
        <v>15</v>
      </c>
      <c r="B360" s="43" t="s">
        <v>834</v>
      </c>
      <c r="C360" s="43">
        <v>5</v>
      </c>
      <c r="D360" s="43" t="s">
        <v>370</v>
      </c>
      <c r="E360" s="43" t="s">
        <v>135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 s="42">
        <v>15</v>
      </c>
      <c r="B361" s="43" t="s">
        <v>834</v>
      </c>
      <c r="C361" s="43">
        <v>6</v>
      </c>
      <c r="D361" s="43" t="s">
        <v>371</v>
      </c>
      <c r="E361" s="43" t="s">
        <v>209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 s="42">
        <v>15</v>
      </c>
      <c r="B362" s="43" t="s">
        <v>834</v>
      </c>
      <c r="C362" s="43">
        <v>7</v>
      </c>
      <c r="D362" s="43" t="s">
        <v>711</v>
      </c>
      <c r="E362" s="43" t="s">
        <v>405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 s="42">
        <v>15</v>
      </c>
      <c r="B363" s="43" t="s">
        <v>834</v>
      </c>
      <c r="C363" s="43">
        <v>8</v>
      </c>
      <c r="D363" s="43" t="s">
        <v>711</v>
      </c>
      <c r="E363" s="43" t="s">
        <v>312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 s="42">
        <v>16</v>
      </c>
      <c r="B364" s="43" t="s">
        <v>832</v>
      </c>
      <c r="C364" s="43">
        <v>1</v>
      </c>
      <c r="D364" s="43" t="s">
        <v>371</v>
      </c>
      <c r="E364" s="43" t="s">
        <v>742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 s="42">
        <v>16</v>
      </c>
      <c r="B365" s="43" t="s">
        <v>832</v>
      </c>
      <c r="C365" s="43">
        <v>2</v>
      </c>
      <c r="D365" s="43" t="s">
        <v>372</v>
      </c>
      <c r="E365" s="43" t="s">
        <v>659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 s="42">
        <v>16</v>
      </c>
      <c r="B366" s="43" t="s">
        <v>832</v>
      </c>
      <c r="C366" s="43">
        <v>3</v>
      </c>
      <c r="D366" s="43" t="s">
        <v>372</v>
      </c>
      <c r="E366" s="43" t="s">
        <v>1027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 s="42">
        <v>16</v>
      </c>
      <c r="B367" s="43" t="s">
        <v>832</v>
      </c>
      <c r="C367" s="43">
        <v>4</v>
      </c>
      <c r="D367" s="43" t="s">
        <v>711</v>
      </c>
      <c r="E367" s="43" t="s">
        <v>292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 s="42">
        <v>16</v>
      </c>
      <c r="B368" s="43" t="s">
        <v>832</v>
      </c>
      <c r="C368" s="43">
        <v>5</v>
      </c>
      <c r="D368" s="43" t="s">
        <v>711</v>
      </c>
      <c r="E368" s="43" t="s">
        <v>283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 s="42">
        <v>16</v>
      </c>
      <c r="B369" s="43" t="s">
        <v>832</v>
      </c>
      <c r="C369" s="43">
        <v>6</v>
      </c>
      <c r="D369" s="43" t="s">
        <v>711</v>
      </c>
      <c r="E369" s="43" t="s">
        <v>770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 s="42">
        <v>16</v>
      </c>
      <c r="B370" s="43" t="s">
        <v>832</v>
      </c>
      <c r="C370" s="43">
        <v>7</v>
      </c>
      <c r="D370" s="43" t="s">
        <v>711</v>
      </c>
      <c r="E370" s="43" t="s">
        <v>699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 s="42">
        <v>16</v>
      </c>
      <c r="B371" s="43" t="s">
        <v>832</v>
      </c>
      <c r="C371" s="43">
        <v>8</v>
      </c>
      <c r="D371" s="43" t="s">
        <v>711</v>
      </c>
      <c r="E371" s="43" t="s">
        <v>663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 s="42">
        <v>16</v>
      </c>
      <c r="B372" s="43" t="s">
        <v>833</v>
      </c>
      <c r="C372" s="43">
        <v>1</v>
      </c>
      <c r="D372" s="43" t="s">
        <v>369</v>
      </c>
      <c r="E372" s="43" t="s">
        <v>21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 s="42">
        <v>16</v>
      </c>
      <c r="B373" s="43" t="s">
        <v>833</v>
      </c>
      <c r="C373" s="43">
        <v>2</v>
      </c>
      <c r="D373" s="43" t="s">
        <v>369</v>
      </c>
      <c r="E373" s="43" t="s">
        <v>13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 s="42">
        <v>16</v>
      </c>
      <c r="B374" s="43" t="s">
        <v>833</v>
      </c>
      <c r="C374" s="43">
        <v>3</v>
      </c>
      <c r="D374" s="43" t="s">
        <v>369</v>
      </c>
      <c r="E374" s="43" t="s">
        <v>567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 s="42">
        <v>16</v>
      </c>
      <c r="B375" s="43" t="s">
        <v>833</v>
      </c>
      <c r="C375" s="43">
        <v>4</v>
      </c>
      <c r="D375" s="43" t="s">
        <v>369</v>
      </c>
      <c r="E375" s="43" t="s">
        <v>575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 s="42">
        <v>16</v>
      </c>
      <c r="B376" s="43" t="s">
        <v>833</v>
      </c>
      <c r="C376" s="43">
        <v>5</v>
      </c>
      <c r="D376" s="43" t="s">
        <v>370</v>
      </c>
      <c r="E376" s="43" t="s">
        <v>96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 s="42">
        <v>16</v>
      </c>
      <c r="B377" s="43" t="s">
        <v>833</v>
      </c>
      <c r="C377" s="43">
        <v>6</v>
      </c>
      <c r="D377" s="43" t="s">
        <v>370</v>
      </c>
      <c r="E377" s="43" t="s">
        <v>589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 s="42">
        <v>16</v>
      </c>
      <c r="B378" s="43" t="s">
        <v>833</v>
      </c>
      <c r="C378" s="43">
        <v>7</v>
      </c>
      <c r="D378" s="43" t="s">
        <v>370</v>
      </c>
      <c r="E378" s="43" t="s">
        <v>729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 s="42">
        <v>16</v>
      </c>
      <c r="B379" s="43" t="s">
        <v>833</v>
      </c>
      <c r="C379" s="43">
        <v>8</v>
      </c>
      <c r="D379" s="43" t="s">
        <v>370</v>
      </c>
      <c r="E379" s="43" t="s">
        <v>616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 s="42">
        <v>16</v>
      </c>
      <c r="B380" s="43" t="s">
        <v>834</v>
      </c>
      <c r="C380" s="43">
        <v>1</v>
      </c>
      <c r="D380" s="43" t="s">
        <v>370</v>
      </c>
      <c r="E380" s="43" t="s">
        <v>101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 s="42">
        <v>16</v>
      </c>
      <c r="B381" s="43" t="s">
        <v>834</v>
      </c>
      <c r="C381" s="43">
        <v>2</v>
      </c>
      <c r="D381" s="43" t="s">
        <v>371</v>
      </c>
      <c r="E381" s="43" t="s">
        <v>179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 s="42">
        <v>16</v>
      </c>
      <c r="B382" s="43" t="s">
        <v>834</v>
      </c>
      <c r="C382" s="43">
        <v>3</v>
      </c>
      <c r="D382" s="43" t="s">
        <v>371</v>
      </c>
      <c r="E382" s="43" t="s">
        <v>174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 s="42">
        <v>16</v>
      </c>
      <c r="B383" s="43" t="s">
        <v>834</v>
      </c>
      <c r="C383" s="43">
        <v>4</v>
      </c>
      <c r="D383" s="43" t="s">
        <v>371</v>
      </c>
      <c r="E383" s="43" t="s">
        <v>631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 s="42">
        <v>16</v>
      </c>
      <c r="B384" s="43" t="s">
        <v>834</v>
      </c>
      <c r="C384" s="43">
        <v>5</v>
      </c>
      <c r="D384" s="43" t="s">
        <v>371</v>
      </c>
      <c r="E384" s="43" t="s">
        <v>637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 s="42">
        <v>16</v>
      </c>
      <c r="B385" s="43" t="s">
        <v>834</v>
      </c>
      <c r="C385" s="43">
        <v>6</v>
      </c>
      <c r="D385" s="43" t="s">
        <v>372</v>
      </c>
      <c r="E385" s="43" t="s">
        <v>238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 s="42">
        <v>16</v>
      </c>
      <c r="B386" s="43" t="s">
        <v>834</v>
      </c>
      <c r="C386" s="43">
        <v>7</v>
      </c>
      <c r="D386" s="43" t="s">
        <v>372</v>
      </c>
      <c r="E386" s="43" t="s">
        <v>226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 s="42">
        <v>16</v>
      </c>
      <c r="B387" s="43" t="s">
        <v>834</v>
      </c>
      <c r="C387" s="43">
        <v>8</v>
      </c>
      <c r="D387" s="43" t="s">
        <v>372</v>
      </c>
      <c r="E387" s="43" t="s">
        <v>754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 s="42">
        <v>17</v>
      </c>
      <c r="B388" s="43" t="s">
        <v>832</v>
      </c>
      <c r="C388" s="43">
        <v>1</v>
      </c>
      <c r="D388" s="43" t="s">
        <v>370</v>
      </c>
      <c r="E388" s="43" t="s">
        <v>64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 s="42">
        <v>17</v>
      </c>
      <c r="B389" s="43" t="s">
        <v>832</v>
      </c>
      <c r="C389" s="43">
        <v>2</v>
      </c>
      <c r="D389" s="43" t="s">
        <v>370</v>
      </c>
      <c r="E389" s="43" t="s">
        <v>400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 s="42">
        <v>17</v>
      </c>
      <c r="B390" s="43" t="s">
        <v>832</v>
      </c>
      <c r="C390" s="43">
        <v>3</v>
      </c>
      <c r="D390" s="43" t="s">
        <v>370</v>
      </c>
      <c r="E390" s="43" t="s">
        <v>137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 s="42">
        <v>17</v>
      </c>
      <c r="B391" s="43" t="s">
        <v>832</v>
      </c>
      <c r="C391" s="43">
        <v>4</v>
      </c>
      <c r="D391" s="43" t="s">
        <v>370</v>
      </c>
      <c r="E391" s="43" t="s">
        <v>128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 s="42">
        <v>17</v>
      </c>
      <c r="B392" s="43" t="s">
        <v>832</v>
      </c>
      <c r="C392" s="43">
        <v>5</v>
      </c>
      <c r="D392" s="43" t="s">
        <v>371</v>
      </c>
      <c r="E392" s="43" t="s">
        <v>161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 s="42">
        <v>17</v>
      </c>
      <c r="B393" s="43" t="s">
        <v>832</v>
      </c>
      <c r="C393" s="43">
        <v>6</v>
      </c>
      <c r="D393" s="43" t="s">
        <v>371</v>
      </c>
      <c r="E393" s="43" t="s">
        <v>211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 s="42">
        <v>17</v>
      </c>
      <c r="B394" s="43" t="s">
        <v>832</v>
      </c>
      <c r="C394" s="43">
        <v>7</v>
      </c>
      <c r="D394" s="43" t="s">
        <v>372</v>
      </c>
      <c r="E394" s="43" t="s">
        <v>217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 s="42">
        <v>17</v>
      </c>
      <c r="B395" s="43" t="s">
        <v>832</v>
      </c>
      <c r="C395" s="43">
        <v>8</v>
      </c>
      <c r="D395" s="43" t="s">
        <v>372</v>
      </c>
      <c r="E395" s="43" t="s">
        <v>414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 s="42">
        <v>17</v>
      </c>
      <c r="B396" s="43" t="s">
        <v>833</v>
      </c>
      <c r="C396" s="43">
        <v>1</v>
      </c>
      <c r="D396" s="43" t="s">
        <v>371</v>
      </c>
      <c r="E396" s="43" t="s">
        <v>382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 s="42">
        <v>17</v>
      </c>
      <c r="B397" s="43" t="s">
        <v>833</v>
      </c>
      <c r="C397" s="43">
        <v>2</v>
      </c>
      <c r="D397" s="43" t="s">
        <v>372</v>
      </c>
      <c r="E397" s="43" t="s">
        <v>1028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 s="42">
        <v>17</v>
      </c>
      <c r="B398" s="43" t="s">
        <v>833</v>
      </c>
      <c r="C398" s="43">
        <v>3</v>
      </c>
      <c r="D398" s="43" t="s">
        <v>372</v>
      </c>
      <c r="E398" s="43" t="s">
        <v>263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 s="42">
        <v>17</v>
      </c>
      <c r="B399" s="43" t="s">
        <v>833</v>
      </c>
      <c r="C399" s="43">
        <v>4</v>
      </c>
      <c r="D399" s="43" t="s">
        <v>372</v>
      </c>
      <c r="E399" s="43" t="s">
        <v>252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 s="42">
        <v>17</v>
      </c>
      <c r="B400" s="43" t="s">
        <v>833</v>
      </c>
      <c r="C400" s="43">
        <v>5</v>
      </c>
      <c r="D400" s="43" t="s">
        <v>711</v>
      </c>
      <c r="E400" s="43" t="s">
        <v>274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 s="42">
        <v>17</v>
      </c>
      <c r="B401" s="43" t="s">
        <v>833</v>
      </c>
      <c r="C401" s="43">
        <v>6</v>
      </c>
      <c r="D401" s="43" t="s">
        <v>711</v>
      </c>
      <c r="E401" s="43" t="s">
        <v>449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 s="42">
        <v>17</v>
      </c>
      <c r="B402" s="43" t="s">
        <v>833</v>
      </c>
      <c r="C402" s="43">
        <v>7</v>
      </c>
      <c r="D402" s="43" t="s">
        <v>711</v>
      </c>
      <c r="E402" s="43" t="s">
        <v>310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 s="42">
        <v>17</v>
      </c>
      <c r="B403" s="43" t="s">
        <v>833</v>
      </c>
      <c r="C403" s="43">
        <v>8</v>
      </c>
      <c r="D403" s="43" t="s">
        <v>711</v>
      </c>
      <c r="E403" s="43" t="s">
        <v>304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 s="42">
        <v>17</v>
      </c>
      <c r="B404" s="43" t="s">
        <v>834</v>
      </c>
      <c r="C404" s="43">
        <v>1</v>
      </c>
      <c r="D404" s="43" t="s">
        <v>369</v>
      </c>
      <c r="E404" s="43" t="s">
        <v>8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 s="42">
        <v>17</v>
      </c>
      <c r="B405" s="43" t="s">
        <v>834</v>
      </c>
      <c r="C405" s="43">
        <v>2</v>
      </c>
      <c r="D405" s="43" t="s">
        <v>369</v>
      </c>
      <c r="E405" s="43" t="s">
        <v>408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 s="42">
        <v>17</v>
      </c>
      <c r="B406" s="43" t="s">
        <v>834</v>
      </c>
      <c r="C406" s="43">
        <v>3</v>
      </c>
      <c r="D406" s="43" t="s">
        <v>369</v>
      </c>
      <c r="E406" s="43" t="s">
        <v>37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 s="42">
        <v>17</v>
      </c>
      <c r="B407" s="43" t="s">
        <v>834</v>
      </c>
      <c r="C407" s="43">
        <v>4</v>
      </c>
      <c r="D407" s="43" t="s">
        <v>369</v>
      </c>
      <c r="E407" s="43" t="s">
        <v>30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 s="42">
        <v>17</v>
      </c>
      <c r="B408" s="43" t="s">
        <v>834</v>
      </c>
      <c r="C408" s="43">
        <v>5</v>
      </c>
      <c r="D408" s="43" t="s">
        <v>370</v>
      </c>
      <c r="E408" s="43" t="s">
        <v>119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 s="42">
        <v>17</v>
      </c>
      <c r="B409" s="43" t="s">
        <v>834</v>
      </c>
      <c r="C409" s="43">
        <v>6</v>
      </c>
      <c r="D409" s="43" t="s">
        <v>371</v>
      </c>
      <c r="E409" s="43" t="s">
        <v>202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 s="42">
        <v>17</v>
      </c>
      <c r="B410" s="43" t="s">
        <v>834</v>
      </c>
      <c r="C410" s="43">
        <v>7</v>
      </c>
      <c r="D410" s="43" t="s">
        <v>371</v>
      </c>
      <c r="E410" s="43" t="s">
        <v>194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 s="42">
        <v>17</v>
      </c>
      <c r="B411" s="43" t="s">
        <v>834</v>
      </c>
      <c r="C411" s="43">
        <v>8</v>
      </c>
      <c r="D411" s="43" t="s">
        <v>711</v>
      </c>
      <c r="E411" s="43" t="s">
        <v>1029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 s="42">
        <v>18</v>
      </c>
      <c r="B412" s="43" t="s">
        <v>832</v>
      </c>
      <c r="C412" s="43">
        <v>1</v>
      </c>
      <c r="D412" s="43" t="s">
        <v>369</v>
      </c>
      <c r="E412" s="43" t="s">
        <v>570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 s="42">
        <v>18</v>
      </c>
      <c r="B413" s="43" t="s">
        <v>832</v>
      </c>
      <c r="C413" s="43">
        <v>2</v>
      </c>
      <c r="D413" s="43" t="s">
        <v>369</v>
      </c>
      <c r="E413" s="43" t="s">
        <v>583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 s="42">
        <v>18</v>
      </c>
      <c r="B414" s="43" t="s">
        <v>832</v>
      </c>
      <c r="C414" s="43">
        <v>3</v>
      </c>
      <c r="D414" s="43" t="s">
        <v>370</v>
      </c>
      <c r="E414" s="43" t="s">
        <v>610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 s="42">
        <v>18</v>
      </c>
      <c r="B415" s="43" t="s">
        <v>832</v>
      </c>
      <c r="C415" s="43">
        <v>4</v>
      </c>
      <c r="D415" s="43" t="s">
        <v>371</v>
      </c>
      <c r="E415" s="43" t="s">
        <v>641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 s="42">
        <v>18</v>
      </c>
      <c r="B416" s="43" t="s">
        <v>832</v>
      </c>
      <c r="C416" s="43">
        <v>5</v>
      </c>
      <c r="D416" s="43" t="s">
        <v>371</v>
      </c>
      <c r="E416" s="43" t="s">
        <v>639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 s="42">
        <v>18</v>
      </c>
      <c r="B417" s="43" t="s">
        <v>832</v>
      </c>
      <c r="C417" s="43">
        <v>6</v>
      </c>
      <c r="D417" s="43" t="s">
        <v>711</v>
      </c>
      <c r="E417" s="43" t="s">
        <v>773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 s="42">
        <v>18</v>
      </c>
      <c r="B418" s="43" t="s">
        <v>832</v>
      </c>
      <c r="C418" s="43">
        <v>7</v>
      </c>
      <c r="D418" s="43" t="s">
        <v>711</v>
      </c>
      <c r="E418" s="43" t="s">
        <v>666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 s="42">
        <v>18</v>
      </c>
      <c r="B419" s="43" t="s">
        <v>832</v>
      </c>
      <c r="C419" s="43">
        <v>8</v>
      </c>
      <c r="D419" s="43" t="s">
        <v>711</v>
      </c>
      <c r="E419" s="43" t="s">
        <v>1031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 s="42">
        <v>18</v>
      </c>
      <c r="B420" s="43" t="s">
        <v>833</v>
      </c>
      <c r="C420" s="43">
        <v>1</v>
      </c>
      <c r="D420" s="43" t="s">
        <v>369</v>
      </c>
      <c r="E420" s="43" t="s">
        <v>561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 s="42">
        <v>18</v>
      </c>
      <c r="B421" s="43" t="s">
        <v>833</v>
      </c>
      <c r="C421" s="43">
        <v>2</v>
      </c>
      <c r="D421" s="43" t="s">
        <v>369</v>
      </c>
      <c r="E421" s="43" t="s">
        <v>574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 s="42">
        <v>18</v>
      </c>
      <c r="B422" s="43" t="s">
        <v>833</v>
      </c>
      <c r="C422" s="43">
        <v>3</v>
      </c>
      <c r="D422" s="43" t="s">
        <v>370</v>
      </c>
      <c r="E422" s="43" t="s">
        <v>725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 s="42">
        <v>18</v>
      </c>
      <c r="B423" s="43" t="s">
        <v>833</v>
      </c>
      <c r="C423" s="43">
        <v>4</v>
      </c>
      <c r="D423" s="43" t="s">
        <v>370</v>
      </c>
      <c r="E423" s="43" t="s">
        <v>630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 s="42">
        <v>18</v>
      </c>
      <c r="B424" s="43" t="s">
        <v>833</v>
      </c>
      <c r="C424" s="43">
        <v>5</v>
      </c>
      <c r="D424" s="43" t="s">
        <v>371</v>
      </c>
      <c r="E424" s="43" t="s">
        <v>736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 s="42">
        <v>18</v>
      </c>
      <c r="B425" s="43" t="s">
        <v>833</v>
      </c>
      <c r="C425" s="43">
        <v>6</v>
      </c>
      <c r="D425" s="43" t="s">
        <v>371</v>
      </c>
      <c r="E425" s="43" t="s">
        <v>685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 s="42">
        <v>18</v>
      </c>
      <c r="B426" s="43" t="s">
        <v>833</v>
      </c>
      <c r="C426" s="43">
        <v>7</v>
      </c>
      <c r="D426" s="43" t="s">
        <v>372</v>
      </c>
      <c r="E426" s="43" t="s">
        <v>698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 s="42">
        <v>18</v>
      </c>
      <c r="B427" s="43" t="s">
        <v>833</v>
      </c>
      <c r="C427" s="43">
        <v>8</v>
      </c>
      <c r="D427" s="43" t="s">
        <v>711</v>
      </c>
      <c r="E427" s="43" t="s">
        <v>810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 s="42">
        <v>18</v>
      </c>
      <c r="B428" s="43" t="s">
        <v>834</v>
      </c>
      <c r="C428" s="43">
        <v>1</v>
      </c>
      <c r="D428" s="43" t="s">
        <v>370</v>
      </c>
      <c r="E428" s="43" t="s">
        <v>609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 s="42">
        <v>18</v>
      </c>
      <c r="B429" s="43" t="s">
        <v>834</v>
      </c>
      <c r="C429" s="43">
        <v>2</v>
      </c>
      <c r="D429" s="43" t="s">
        <v>370</v>
      </c>
      <c r="E429" s="43" t="s">
        <v>614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 s="42">
        <v>18</v>
      </c>
      <c r="B430" s="43" t="s">
        <v>834</v>
      </c>
      <c r="C430" s="43">
        <v>3</v>
      </c>
      <c r="D430" s="43" t="s">
        <v>371</v>
      </c>
      <c r="E430" s="43" t="s">
        <v>638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 s="42">
        <v>18</v>
      </c>
      <c r="B431" s="43" t="s">
        <v>834</v>
      </c>
      <c r="C431" s="43">
        <v>4</v>
      </c>
      <c r="D431" s="43" t="s">
        <v>372</v>
      </c>
      <c r="E431" s="43" t="s">
        <v>757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 s="42">
        <v>18</v>
      </c>
      <c r="B432" s="43" t="s">
        <v>834</v>
      </c>
      <c r="C432" s="43">
        <v>5</v>
      </c>
      <c r="D432" s="43" t="s">
        <v>372</v>
      </c>
      <c r="E432" s="43" t="s">
        <v>756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 s="42">
        <v>18</v>
      </c>
      <c r="B433" s="43" t="s">
        <v>834</v>
      </c>
      <c r="C433" s="43">
        <v>6</v>
      </c>
      <c r="D433" s="43" t="s">
        <v>372</v>
      </c>
      <c r="E433" s="43" t="s">
        <v>781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 s="42">
        <v>18</v>
      </c>
      <c r="B434" s="43" t="s">
        <v>834</v>
      </c>
      <c r="C434" s="43">
        <v>7</v>
      </c>
      <c r="D434" s="43" t="s">
        <v>372</v>
      </c>
      <c r="E434" s="43" t="s">
        <v>1030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 s="42">
        <v>18</v>
      </c>
      <c r="B435" s="43" t="s">
        <v>834</v>
      </c>
      <c r="C435" s="43">
        <v>8</v>
      </c>
      <c r="D435" s="43" t="s">
        <v>711</v>
      </c>
      <c r="E435" s="43" t="s">
        <v>776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 s="42">
        <v>19</v>
      </c>
      <c r="B436" s="43" t="s">
        <v>832</v>
      </c>
      <c r="C436" s="43">
        <v>1</v>
      </c>
      <c r="D436" s="43" t="s">
        <v>831</v>
      </c>
      <c r="E436" s="43" t="s">
        <v>758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 s="42">
        <v>19</v>
      </c>
      <c r="B437" s="43" t="s">
        <v>832</v>
      </c>
      <c r="C437" s="43">
        <v>2</v>
      </c>
      <c r="D437" s="43" t="s">
        <v>831</v>
      </c>
      <c r="E437" s="43" t="s">
        <v>759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 s="42">
        <v>19</v>
      </c>
      <c r="B438" s="43" t="s">
        <v>833</v>
      </c>
      <c r="C438" s="43">
        <v>1</v>
      </c>
      <c r="D438" s="43" t="s">
        <v>831</v>
      </c>
      <c r="E438" s="43" t="s">
        <v>760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 s="42">
        <v>19</v>
      </c>
      <c r="B439" s="43" t="s">
        <v>833</v>
      </c>
      <c r="C439" s="43">
        <v>2</v>
      </c>
      <c r="D439" s="43" t="s">
        <v>831</v>
      </c>
      <c r="E439" s="43" t="s">
        <v>761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 s="42">
        <v>20</v>
      </c>
      <c r="B440" s="43" t="s">
        <v>832</v>
      </c>
      <c r="C440" s="43">
        <v>1</v>
      </c>
      <c r="D440" s="43" t="s">
        <v>831</v>
      </c>
      <c r="E440" s="43" t="s">
        <v>762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 s="42">
        <v>20</v>
      </c>
      <c r="B441" s="43" t="s">
        <v>833</v>
      </c>
      <c r="C441" s="43">
        <v>1</v>
      </c>
      <c r="D441" s="43" t="s">
        <v>831</v>
      </c>
      <c r="E441" s="43" t="s">
        <v>763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 s="42">
        <v>21</v>
      </c>
      <c r="B442" s="43" t="s">
        <v>832</v>
      </c>
      <c r="C442" s="43">
        <v>1</v>
      </c>
      <c r="D442" s="43" t="s">
        <v>831</v>
      </c>
      <c r="E442" s="43" t="s">
        <v>731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 ht="15.5">
      <c r="A445"/>
      <c r="B445" s="92" t="s">
        <v>1826</v>
      </c>
      <c r="C445" s="92"/>
      <c r="D445" s="92"/>
      <c r="E445" s="92"/>
      <c r="F445" s="92"/>
      <c r="G445" s="92"/>
      <c r="H445" s="93"/>
      <c r="I445" s="92"/>
      <c r="J445" s="92"/>
      <c r="K445" s="92"/>
      <c r="L445" s="92"/>
      <c r="M445" s="92"/>
      <c r="N445" s="92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 ht="14.5">
      <c r="A446"/>
      <c r="B446" s="88" t="s">
        <v>1261</v>
      </c>
      <c r="C446" s="95" t="s">
        <v>1701</v>
      </c>
      <c r="D446" s="95"/>
      <c r="E446" s="95"/>
      <c r="F446" s="95" t="s">
        <v>1263</v>
      </c>
      <c r="G446" s="95"/>
      <c r="H446"/>
      <c r="I446" s="88" t="s">
        <v>1261</v>
      </c>
      <c r="J446" s="95" t="s">
        <v>1742</v>
      </c>
      <c r="K446" s="95"/>
      <c r="L446" s="95"/>
      <c r="M446" s="95" t="s">
        <v>1263</v>
      </c>
      <c r="N446" s="95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 ht="14.5">
      <c r="A447"/>
      <c r="B447" s="87">
        <v>1</v>
      </c>
      <c r="C447" s="97" t="s">
        <v>1778</v>
      </c>
      <c r="D447" s="97"/>
      <c r="E447" s="97"/>
      <c r="F447" s="97" t="s">
        <v>1266</v>
      </c>
      <c r="G447" s="97"/>
      <c r="H447"/>
      <c r="I447" s="87">
        <v>10</v>
      </c>
      <c r="J447" s="97" t="s">
        <v>1816</v>
      </c>
      <c r="K447" s="97"/>
      <c r="L447" s="97"/>
      <c r="M447" s="97" t="s">
        <v>1266</v>
      </c>
      <c r="N447" s="9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 ht="14.5">
      <c r="A448"/>
      <c r="B448" s="87">
        <v>2</v>
      </c>
      <c r="C448" s="97" t="s">
        <v>1798</v>
      </c>
      <c r="D448" s="97"/>
      <c r="E448" s="97"/>
      <c r="F448" s="97" t="s">
        <v>1266</v>
      </c>
      <c r="G448" s="97"/>
      <c r="H448"/>
      <c r="I448" s="87">
        <v>11</v>
      </c>
      <c r="J448" s="97" t="s">
        <v>1786</v>
      </c>
      <c r="K448" s="97"/>
      <c r="L448" s="97"/>
      <c r="M448" s="97" t="s">
        <v>1266</v>
      </c>
      <c r="N448" s="97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 ht="14.5">
      <c r="A449"/>
      <c r="B449" s="87">
        <v>3</v>
      </c>
      <c r="C449" s="97" t="s">
        <v>1788</v>
      </c>
      <c r="D449" s="97"/>
      <c r="E449" s="97"/>
      <c r="F449" s="97" t="s">
        <v>1266</v>
      </c>
      <c r="G449" s="97"/>
      <c r="H449"/>
      <c r="I449" s="87">
        <v>12</v>
      </c>
      <c r="J449" s="97" t="s">
        <v>1188</v>
      </c>
      <c r="K449" s="97"/>
      <c r="L449" s="97"/>
      <c r="M449" s="97" t="s">
        <v>1266</v>
      </c>
      <c r="N449" s="97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 ht="14.5">
      <c r="A450"/>
      <c r="B450" s="87">
        <v>4</v>
      </c>
      <c r="C450" s="97" t="s">
        <v>1803</v>
      </c>
      <c r="D450" s="97"/>
      <c r="E450" s="97"/>
      <c r="F450" s="97" t="s">
        <v>1271</v>
      </c>
      <c r="G450" s="97"/>
      <c r="H450"/>
      <c r="I450" s="87">
        <v>13</v>
      </c>
      <c r="J450" s="97" t="s">
        <v>1781</v>
      </c>
      <c r="K450" s="97"/>
      <c r="L450" s="97"/>
      <c r="M450" s="97" t="s">
        <v>1271</v>
      </c>
      <c r="N450" s="97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 ht="14.5">
      <c r="A451"/>
      <c r="B451" s="87">
        <v>5</v>
      </c>
      <c r="C451" s="97" t="s">
        <v>1827</v>
      </c>
      <c r="D451" s="97"/>
      <c r="E451" s="97"/>
      <c r="F451" s="97" t="s">
        <v>1271</v>
      </c>
      <c r="G451" s="97"/>
      <c r="H451"/>
      <c r="I451" s="87">
        <v>14</v>
      </c>
      <c r="J451" s="97" t="s">
        <v>1829</v>
      </c>
      <c r="K451" s="97"/>
      <c r="L451" s="97"/>
      <c r="M451" s="97" t="s">
        <v>1271</v>
      </c>
      <c r="N451" s="97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 ht="14.5">
      <c r="A452"/>
      <c r="B452" s="87">
        <v>6</v>
      </c>
      <c r="C452" s="97" t="s">
        <v>1822</v>
      </c>
      <c r="D452" s="97"/>
      <c r="E452" s="97"/>
      <c r="F452" s="97" t="s">
        <v>1271</v>
      </c>
      <c r="G452" s="97"/>
      <c r="H452"/>
      <c r="I452" s="87">
        <v>15</v>
      </c>
      <c r="J452" s="97" t="s">
        <v>1813</v>
      </c>
      <c r="K452" s="97"/>
      <c r="L452" s="97"/>
      <c r="M452" s="97" t="s">
        <v>1271</v>
      </c>
      <c r="N452" s="97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 ht="14.5">
      <c r="A453"/>
      <c r="B453" s="87">
        <v>7</v>
      </c>
      <c r="C453" s="97" t="s">
        <v>1823</v>
      </c>
      <c r="D453" s="97"/>
      <c r="E453" s="97"/>
      <c r="F453" s="97" t="s">
        <v>1271</v>
      </c>
      <c r="G453" s="97"/>
      <c r="H453"/>
      <c r="I453" s="87">
        <v>16</v>
      </c>
      <c r="J453" s="97" t="s">
        <v>1812</v>
      </c>
      <c r="K453" s="97"/>
      <c r="L453" s="97"/>
      <c r="M453" s="97" t="s">
        <v>1271</v>
      </c>
      <c r="N453" s="97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 ht="14.5">
      <c r="A454"/>
      <c r="B454" s="87">
        <v>8</v>
      </c>
      <c r="C454" s="97" t="s">
        <v>1828</v>
      </c>
      <c r="D454" s="97"/>
      <c r="E454" s="97"/>
      <c r="F454" s="97" t="s">
        <v>1271</v>
      </c>
      <c r="G454" s="97"/>
      <c r="H454"/>
      <c r="I454" s="87">
        <v>17</v>
      </c>
      <c r="J454" s="97" t="s">
        <v>1783</v>
      </c>
      <c r="K454" s="97"/>
      <c r="L454" s="97"/>
      <c r="M454" s="97" t="s">
        <v>1271</v>
      </c>
      <c r="N454" s="97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 ht="14.5">
      <c r="A455"/>
      <c r="B455" s="87">
        <v>9</v>
      </c>
      <c r="C455" s="97" t="s">
        <v>1311</v>
      </c>
      <c r="D455" s="97"/>
      <c r="E455" s="97"/>
      <c r="F455" s="97" t="s">
        <v>1284</v>
      </c>
      <c r="G455" s="97"/>
      <c r="H455"/>
      <c r="I455" s="87">
        <v>18</v>
      </c>
      <c r="J455" s="97" t="s">
        <v>1784</v>
      </c>
      <c r="K455" s="97"/>
      <c r="L455" s="97"/>
      <c r="M455" s="97" t="s">
        <v>1271</v>
      </c>
      <c r="N455" s="97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 ht="14.5">
      <c r="A456"/>
      <c r="B456"/>
      <c r="C456"/>
      <c r="D456"/>
      <c r="E456"/>
      <c r="F456"/>
      <c r="G456"/>
      <c r="H456"/>
      <c r="I456" s="87">
        <v>19</v>
      </c>
      <c r="J456" s="97" t="s">
        <v>1794</v>
      </c>
      <c r="K456" s="97"/>
      <c r="L456" s="97"/>
      <c r="M456" s="97" t="s">
        <v>1284</v>
      </c>
      <c r="N456" s="97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 ht="14.5">
      <c r="A458"/>
      <c r="B458" s="88" t="s">
        <v>1261</v>
      </c>
      <c r="C458" s="95" t="s">
        <v>1753</v>
      </c>
      <c r="D458" s="95"/>
      <c r="E458" s="95"/>
      <c r="F458" s="95" t="s">
        <v>1263</v>
      </c>
      <c r="G458" s="95"/>
      <c r="H458"/>
      <c r="I458" s="88" t="s">
        <v>1261</v>
      </c>
      <c r="J458" s="95" t="s">
        <v>1832</v>
      </c>
      <c r="K458" s="95"/>
      <c r="L458" s="95"/>
      <c r="M458" s="95" t="s">
        <v>1263</v>
      </c>
      <c r="N458" s="95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 ht="14.5">
      <c r="A459"/>
      <c r="B459" s="87">
        <v>20</v>
      </c>
      <c r="C459" s="97" t="s">
        <v>1787</v>
      </c>
      <c r="D459" s="97"/>
      <c r="E459" s="97"/>
      <c r="F459" s="97" t="s">
        <v>1266</v>
      </c>
      <c r="G459" s="97"/>
      <c r="H459"/>
      <c r="I459" s="87">
        <v>30</v>
      </c>
      <c r="J459" s="97" t="s">
        <v>1805</v>
      </c>
      <c r="K459" s="97"/>
      <c r="L459" s="97"/>
      <c r="M459" s="97" t="s">
        <v>1266</v>
      </c>
      <c r="N459" s="97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 ht="14.5">
      <c r="A460"/>
      <c r="B460" s="87">
        <v>21</v>
      </c>
      <c r="C460" s="97" t="s">
        <v>1817</v>
      </c>
      <c r="D460" s="97"/>
      <c r="E460" s="97"/>
      <c r="F460" s="97" t="s">
        <v>1266</v>
      </c>
      <c r="G460" s="97"/>
      <c r="H460"/>
      <c r="I460" s="87">
        <v>31</v>
      </c>
      <c r="J460" s="97" t="s">
        <v>1779</v>
      </c>
      <c r="K460" s="97"/>
      <c r="L460" s="97"/>
      <c r="M460" s="97" t="s">
        <v>1266</v>
      </c>
      <c r="N460" s="97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 ht="14.5">
      <c r="A461"/>
      <c r="B461" s="87">
        <v>22</v>
      </c>
      <c r="C461" s="97" t="s">
        <v>1807</v>
      </c>
      <c r="D461" s="97"/>
      <c r="E461" s="97"/>
      <c r="F461" s="97" t="s">
        <v>1266</v>
      </c>
      <c r="G461" s="97"/>
      <c r="H461"/>
      <c r="I461" s="87">
        <v>32</v>
      </c>
      <c r="J461" s="97" t="s">
        <v>1806</v>
      </c>
      <c r="K461" s="97"/>
      <c r="L461" s="97"/>
      <c r="M461" s="97" t="s">
        <v>1266</v>
      </c>
      <c r="N461" s="97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 ht="14.5">
      <c r="A462"/>
      <c r="B462" s="87">
        <v>23</v>
      </c>
      <c r="C462" s="97" t="s">
        <v>1809</v>
      </c>
      <c r="D462" s="97"/>
      <c r="E462" s="97"/>
      <c r="F462" s="97" t="s">
        <v>1271</v>
      </c>
      <c r="G462" s="97"/>
      <c r="H462"/>
      <c r="I462" s="87">
        <v>33</v>
      </c>
      <c r="J462" s="97" t="s">
        <v>1785</v>
      </c>
      <c r="K462" s="97"/>
      <c r="L462" s="97"/>
      <c r="M462" s="97" t="s">
        <v>1271</v>
      </c>
      <c r="N462" s="97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 ht="14.5">
      <c r="A463"/>
      <c r="B463" s="87">
        <v>24</v>
      </c>
      <c r="C463" s="97" t="s">
        <v>1830</v>
      </c>
      <c r="D463" s="97"/>
      <c r="E463" s="97"/>
      <c r="F463" s="97" t="s">
        <v>1271</v>
      </c>
      <c r="G463" s="97"/>
      <c r="H463"/>
      <c r="I463" s="87">
        <v>34</v>
      </c>
      <c r="J463" s="97" t="s">
        <v>1833</v>
      </c>
      <c r="K463" s="97"/>
      <c r="L463" s="97"/>
      <c r="M463" s="97" t="s">
        <v>1271</v>
      </c>
      <c r="N463" s="97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 ht="14.5">
      <c r="A464"/>
      <c r="B464" s="87">
        <v>25</v>
      </c>
      <c r="C464" s="97" t="s">
        <v>1790</v>
      </c>
      <c r="D464" s="97"/>
      <c r="E464" s="97"/>
      <c r="F464" s="97" t="s">
        <v>1271</v>
      </c>
      <c r="G464" s="97"/>
      <c r="H464"/>
      <c r="I464" s="87">
        <v>35</v>
      </c>
      <c r="J464" s="97" t="s">
        <v>1834</v>
      </c>
      <c r="K464" s="97"/>
      <c r="L464" s="97"/>
      <c r="M464" s="97" t="s">
        <v>1271</v>
      </c>
      <c r="N464" s="97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4.5">
      <c r="A465"/>
      <c r="B465" s="87">
        <v>26</v>
      </c>
      <c r="C465" s="97" t="s">
        <v>1793</v>
      </c>
      <c r="D465" s="97"/>
      <c r="E465" s="97"/>
      <c r="F465" s="97" t="s">
        <v>1271</v>
      </c>
      <c r="G465" s="97"/>
      <c r="H465"/>
      <c r="I465" s="87">
        <v>36</v>
      </c>
      <c r="J465" s="97" t="s">
        <v>1792</v>
      </c>
      <c r="K465" s="97"/>
      <c r="L465" s="97"/>
      <c r="M465" s="97" t="s">
        <v>1271</v>
      </c>
      <c r="N465" s="97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4.5">
      <c r="A466"/>
      <c r="B466" s="87">
        <v>27</v>
      </c>
      <c r="C466" s="97" t="s">
        <v>1831</v>
      </c>
      <c r="D466" s="97"/>
      <c r="E466" s="97"/>
      <c r="F466" s="97" t="s">
        <v>1271</v>
      </c>
      <c r="G466" s="97"/>
      <c r="H466"/>
      <c r="I466" s="87">
        <v>37</v>
      </c>
      <c r="J466" s="97" t="s">
        <v>1801</v>
      </c>
      <c r="K466" s="97"/>
      <c r="L466" s="97"/>
      <c r="M466" s="97" t="s">
        <v>1271</v>
      </c>
      <c r="N466" s="97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4.5">
      <c r="A467"/>
      <c r="B467" s="87">
        <v>28</v>
      </c>
      <c r="C467" s="97" t="s">
        <v>1824</v>
      </c>
      <c r="D467" s="97"/>
      <c r="E467" s="97"/>
      <c r="F467" s="97" t="s">
        <v>1271</v>
      </c>
      <c r="G467" s="97"/>
      <c r="H467"/>
      <c r="I467" s="87">
        <v>38</v>
      </c>
      <c r="J467" s="97" t="s">
        <v>1835</v>
      </c>
      <c r="K467" s="97"/>
      <c r="L467" s="97"/>
      <c r="M467" s="97" t="s">
        <v>1284</v>
      </c>
      <c r="N467" s="9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4.5">
      <c r="A468"/>
      <c r="B468" s="87">
        <v>29</v>
      </c>
      <c r="C468" s="97" t="s">
        <v>1825</v>
      </c>
      <c r="D468" s="97"/>
      <c r="E468" s="97"/>
      <c r="F468" s="97" t="s">
        <v>1284</v>
      </c>
      <c r="G468" s="97"/>
      <c r="H468"/>
      <c r="I468" s="87">
        <v>39</v>
      </c>
      <c r="J468" s="97" t="s">
        <v>1836</v>
      </c>
      <c r="K468" s="97"/>
      <c r="L468" s="97"/>
      <c r="M468" s="97" t="s">
        <v>1284</v>
      </c>
      <c r="N468" s="97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4.5">
      <c r="A470"/>
      <c r="B470" s="88" t="s">
        <v>1261</v>
      </c>
      <c r="C470" s="95" t="s">
        <v>1837</v>
      </c>
      <c r="D470" s="95"/>
      <c r="E470" s="95"/>
      <c r="F470" s="95" t="s">
        <v>1263</v>
      </c>
      <c r="G470" s="95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4.5">
      <c r="A471"/>
      <c r="B471" s="87">
        <v>40</v>
      </c>
      <c r="C471" s="97" t="s">
        <v>1796</v>
      </c>
      <c r="D471" s="97"/>
      <c r="E471" s="97"/>
      <c r="F471" s="97" t="s">
        <v>1266</v>
      </c>
      <c r="G471" s="97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4.5">
      <c r="A472"/>
      <c r="B472" s="87">
        <v>41</v>
      </c>
      <c r="C472" s="97" t="s">
        <v>1818</v>
      </c>
      <c r="D472" s="97"/>
      <c r="E472" s="97"/>
      <c r="F472" s="97" t="s">
        <v>1266</v>
      </c>
      <c r="G472" s="97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4.5">
      <c r="A473"/>
      <c r="B473" s="87">
        <v>42</v>
      </c>
      <c r="C473" s="97" t="s">
        <v>1780</v>
      </c>
      <c r="D473" s="97"/>
      <c r="E473" s="97"/>
      <c r="F473" s="97" t="s">
        <v>1266</v>
      </c>
      <c r="G473" s="97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4.5">
      <c r="A474"/>
      <c r="B474" s="87">
        <v>43</v>
      </c>
      <c r="C474" s="97" t="s">
        <v>1811</v>
      </c>
      <c r="D474" s="97"/>
      <c r="E474" s="97"/>
      <c r="F474" s="97" t="s">
        <v>1271</v>
      </c>
      <c r="G474" s="97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4.5">
      <c r="A475"/>
      <c r="B475" s="87">
        <v>44</v>
      </c>
      <c r="C475" s="97" t="s">
        <v>1802</v>
      </c>
      <c r="D475" s="97"/>
      <c r="E475" s="97"/>
      <c r="F475" s="97" t="s">
        <v>1271</v>
      </c>
      <c r="G475" s="97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4.5">
      <c r="A476"/>
      <c r="B476" s="87">
        <v>45</v>
      </c>
      <c r="C476" s="97" t="s">
        <v>1838</v>
      </c>
      <c r="D476" s="97"/>
      <c r="E476" s="97"/>
      <c r="F476" s="97" t="s">
        <v>1271</v>
      </c>
      <c r="G476" s="97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4.5">
      <c r="A477"/>
      <c r="B477" s="87">
        <v>46</v>
      </c>
      <c r="C477" s="97" t="s">
        <v>1800</v>
      </c>
      <c r="D477" s="97"/>
      <c r="E477" s="97"/>
      <c r="F477" s="97" t="s">
        <v>1271</v>
      </c>
      <c r="G477" s="9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4.5">
      <c r="A478"/>
      <c r="B478" s="87">
        <v>47</v>
      </c>
      <c r="C478" s="97" t="s">
        <v>1839</v>
      </c>
      <c r="D478" s="97"/>
      <c r="E478" s="97"/>
      <c r="F478" s="97" t="s">
        <v>1271</v>
      </c>
      <c r="G478" s="97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4.5">
      <c r="A479"/>
      <c r="B479" s="87">
        <v>48</v>
      </c>
      <c r="C479" s="97" t="s">
        <v>1814</v>
      </c>
      <c r="D479" s="97"/>
      <c r="E479" s="97"/>
      <c r="F479" s="97" t="s">
        <v>1284</v>
      </c>
      <c r="G479" s="97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4.5">
      <c r="A480"/>
      <c r="B480" s="87">
        <v>49</v>
      </c>
      <c r="C480" s="97" t="s">
        <v>1840</v>
      </c>
      <c r="D480" s="97"/>
      <c r="E480" s="97"/>
      <c r="F480" s="97" t="s">
        <v>1284</v>
      </c>
      <c r="G480" s="97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110">
    <mergeCell ref="C479:E479"/>
    <mergeCell ref="F479:G479"/>
    <mergeCell ref="C480:E480"/>
    <mergeCell ref="F480:G480"/>
    <mergeCell ref="C476:E476"/>
    <mergeCell ref="F476:G476"/>
    <mergeCell ref="C477:E477"/>
    <mergeCell ref="F477:G477"/>
    <mergeCell ref="C478:E478"/>
    <mergeCell ref="F478:G478"/>
    <mergeCell ref="C474:E474"/>
    <mergeCell ref="F474:G474"/>
    <mergeCell ref="C475:E475"/>
    <mergeCell ref="F475:G475"/>
    <mergeCell ref="C470:E470"/>
    <mergeCell ref="F470:G470"/>
    <mergeCell ref="C471:E471"/>
    <mergeCell ref="F471:G471"/>
    <mergeCell ref="C472:E472"/>
    <mergeCell ref="F472:G472"/>
    <mergeCell ref="J468:L468"/>
    <mergeCell ref="M468:N468"/>
    <mergeCell ref="J463:L463"/>
    <mergeCell ref="M463:N463"/>
    <mergeCell ref="J464:L464"/>
    <mergeCell ref="M464:N464"/>
    <mergeCell ref="J465:L465"/>
    <mergeCell ref="M465:N465"/>
    <mergeCell ref="C473:E473"/>
    <mergeCell ref="F473:G473"/>
    <mergeCell ref="J461:L461"/>
    <mergeCell ref="M461:N461"/>
    <mergeCell ref="J462:L462"/>
    <mergeCell ref="M462:N462"/>
    <mergeCell ref="C466:E466"/>
    <mergeCell ref="F466:G466"/>
    <mergeCell ref="C467:E467"/>
    <mergeCell ref="F467:G467"/>
    <mergeCell ref="J466:L466"/>
    <mergeCell ref="M466:N466"/>
    <mergeCell ref="J467:L467"/>
    <mergeCell ref="M467:N467"/>
    <mergeCell ref="C458:E458"/>
    <mergeCell ref="F458:G458"/>
    <mergeCell ref="C459:E459"/>
    <mergeCell ref="F459:G459"/>
    <mergeCell ref="J458:L458"/>
    <mergeCell ref="M458:N458"/>
    <mergeCell ref="J459:L459"/>
    <mergeCell ref="M459:N459"/>
    <mergeCell ref="C468:E468"/>
    <mergeCell ref="F468:G468"/>
    <mergeCell ref="C463:E463"/>
    <mergeCell ref="F463:G463"/>
    <mergeCell ref="C464:E464"/>
    <mergeCell ref="F464:G464"/>
    <mergeCell ref="C465:E465"/>
    <mergeCell ref="F465:G465"/>
    <mergeCell ref="C460:E460"/>
    <mergeCell ref="F460:G460"/>
    <mergeCell ref="C461:E461"/>
    <mergeCell ref="F461:G461"/>
    <mergeCell ref="C462:E462"/>
    <mergeCell ref="F462:G462"/>
    <mergeCell ref="J460:L460"/>
    <mergeCell ref="M460:N460"/>
    <mergeCell ref="J455:L455"/>
    <mergeCell ref="M455:N455"/>
    <mergeCell ref="J450:L450"/>
    <mergeCell ref="M450:N450"/>
    <mergeCell ref="J451:L451"/>
    <mergeCell ref="M451:N451"/>
    <mergeCell ref="J452:L452"/>
    <mergeCell ref="M452:N452"/>
    <mergeCell ref="J456:L456"/>
    <mergeCell ref="M456:N456"/>
    <mergeCell ref="J449:L449"/>
    <mergeCell ref="M449:N449"/>
    <mergeCell ref="C453:E453"/>
    <mergeCell ref="F453:G453"/>
    <mergeCell ref="C454:E454"/>
    <mergeCell ref="F454:G454"/>
    <mergeCell ref="J453:L453"/>
    <mergeCell ref="M453:N453"/>
    <mergeCell ref="J454:L454"/>
    <mergeCell ref="M454:N454"/>
    <mergeCell ref="A1:E1"/>
    <mergeCell ref="B445:N445"/>
    <mergeCell ref="C446:E446"/>
    <mergeCell ref="F446:G446"/>
    <mergeCell ref="J446:L446"/>
    <mergeCell ref="M446:N446"/>
    <mergeCell ref="C455:E455"/>
    <mergeCell ref="F455:G455"/>
    <mergeCell ref="C450:E450"/>
    <mergeCell ref="F450:G450"/>
    <mergeCell ref="C451:E451"/>
    <mergeCell ref="F451:G451"/>
    <mergeCell ref="C452:E452"/>
    <mergeCell ref="F452:G452"/>
    <mergeCell ref="C447:E447"/>
    <mergeCell ref="F447:G447"/>
    <mergeCell ref="C448:E448"/>
    <mergeCell ref="F448:G448"/>
    <mergeCell ref="C449:E449"/>
    <mergeCell ref="F449:G449"/>
    <mergeCell ref="J447:L447"/>
    <mergeCell ref="M447:N447"/>
    <mergeCell ref="J448:L448"/>
    <mergeCell ref="M448:N44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9503-430E-4FB2-AD27-5AA7377D4942}">
  <dimension ref="A1:Z2000"/>
  <sheetViews>
    <sheetView rightToLeft="1" workbookViewId="0">
      <pane ySplit="3" topLeftCell="A465" activePane="bottomLeft" state="frozen"/>
      <selection pane="bottomLeft" activeCell="J438" sqref="J438:L438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1092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370</v>
      </c>
      <c r="E4" s="43" t="s">
        <v>923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370</v>
      </c>
      <c r="E5" s="43" t="s">
        <v>925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370</v>
      </c>
      <c r="E6" s="43" t="s">
        <v>194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371</v>
      </c>
      <c r="E7" s="43" t="s">
        <v>1034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832</v>
      </c>
      <c r="C8" s="43">
        <v>5</v>
      </c>
      <c r="D8" s="43" t="s">
        <v>371</v>
      </c>
      <c r="E8" s="43" t="s">
        <v>1035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832</v>
      </c>
      <c r="C9" s="43">
        <v>6</v>
      </c>
      <c r="D9" s="43" t="s">
        <v>371</v>
      </c>
      <c r="E9" s="43" t="s">
        <v>1036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832</v>
      </c>
      <c r="C10" s="43">
        <v>7</v>
      </c>
      <c r="D10" s="43" t="s">
        <v>371</v>
      </c>
      <c r="E10" s="43" t="s">
        <v>319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832</v>
      </c>
      <c r="C11" s="43">
        <v>8</v>
      </c>
      <c r="D11" s="43" t="s">
        <v>371</v>
      </c>
      <c r="E11" s="43" t="s">
        <v>320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832</v>
      </c>
      <c r="C12" s="43">
        <v>9</v>
      </c>
      <c r="D12" s="43" t="s">
        <v>371</v>
      </c>
      <c r="E12" s="43" t="s">
        <v>294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833</v>
      </c>
      <c r="C13" s="43">
        <v>1</v>
      </c>
      <c r="D13" s="43" t="s">
        <v>369</v>
      </c>
      <c r="E13" s="43" t="s">
        <v>836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833</v>
      </c>
      <c r="C14" s="43">
        <v>2</v>
      </c>
      <c r="D14" s="43" t="s">
        <v>369</v>
      </c>
      <c r="E14" s="43" t="s">
        <v>838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833</v>
      </c>
      <c r="C15" s="43">
        <v>3</v>
      </c>
      <c r="D15" s="43" t="s">
        <v>369</v>
      </c>
      <c r="E15" s="43" t="s">
        <v>63</v>
      </c>
      <c r="G15"/>
      <c r="H15"/>
      <c r="I15"/>
      <c r="J15"/>
      <c r="K15"/>
      <c r="L15"/>
      <c r="M15"/>
    </row>
    <row r="16" spans="1:13" ht="14" customHeight="1">
      <c r="A16" s="42">
        <v>1</v>
      </c>
      <c r="B16" s="43" t="s">
        <v>833</v>
      </c>
      <c r="C16" s="43">
        <v>4</v>
      </c>
      <c r="D16" s="43" t="s">
        <v>369</v>
      </c>
      <c r="E16" s="43" t="s">
        <v>46</v>
      </c>
      <c r="G16"/>
      <c r="H16"/>
      <c r="I16"/>
      <c r="J16"/>
      <c r="K16"/>
      <c r="L16"/>
      <c r="M16"/>
    </row>
    <row r="17" spans="1:13" ht="14" customHeight="1">
      <c r="A17" s="42">
        <v>1</v>
      </c>
      <c r="B17" s="43" t="s">
        <v>833</v>
      </c>
      <c r="C17" s="43">
        <v>5</v>
      </c>
      <c r="D17" s="43" t="s">
        <v>370</v>
      </c>
      <c r="E17" s="43" t="s">
        <v>922</v>
      </c>
      <c r="G17"/>
      <c r="H17"/>
      <c r="I17"/>
      <c r="J17"/>
      <c r="K17"/>
      <c r="L17"/>
      <c r="M17"/>
    </row>
    <row r="18" spans="1:13" ht="14" customHeight="1">
      <c r="A18" s="42">
        <v>1</v>
      </c>
      <c r="B18" s="43" t="s">
        <v>833</v>
      </c>
      <c r="C18" s="43">
        <v>6</v>
      </c>
      <c r="D18" s="43" t="s">
        <v>370</v>
      </c>
      <c r="E18" s="43" t="s">
        <v>924</v>
      </c>
      <c r="G18"/>
      <c r="H18"/>
      <c r="I18"/>
      <c r="J18"/>
      <c r="K18"/>
      <c r="L18"/>
      <c r="M18"/>
    </row>
    <row r="19" spans="1:13" ht="14" customHeight="1">
      <c r="A19" s="42">
        <v>1</v>
      </c>
      <c r="B19" s="43" t="s">
        <v>833</v>
      </c>
      <c r="C19" s="43">
        <v>7</v>
      </c>
      <c r="D19" s="43" t="s">
        <v>370</v>
      </c>
      <c r="E19" s="43" t="s">
        <v>211</v>
      </c>
      <c r="G19"/>
      <c r="H19"/>
      <c r="I19"/>
      <c r="J19"/>
      <c r="K19"/>
      <c r="L19"/>
      <c r="M19"/>
    </row>
    <row r="20" spans="1:13" ht="14" customHeight="1">
      <c r="A20" s="42">
        <v>1</v>
      </c>
      <c r="B20" s="43" t="s">
        <v>833</v>
      </c>
      <c r="C20" s="43">
        <v>8</v>
      </c>
      <c r="D20" s="43" t="s">
        <v>370</v>
      </c>
      <c r="E20" s="43" t="s">
        <v>202</v>
      </c>
      <c r="G20"/>
      <c r="H20"/>
      <c r="I20"/>
      <c r="J20"/>
      <c r="K20"/>
      <c r="L20"/>
      <c r="M20"/>
    </row>
    <row r="21" spans="1:13" ht="14" customHeight="1">
      <c r="A21" s="42">
        <v>1</v>
      </c>
      <c r="B21" s="43" t="s">
        <v>833</v>
      </c>
      <c r="C21" s="43">
        <v>9</v>
      </c>
      <c r="D21" s="43" t="s">
        <v>371</v>
      </c>
      <c r="E21" s="43" t="s">
        <v>296</v>
      </c>
      <c r="G21"/>
      <c r="H21"/>
      <c r="I21"/>
      <c r="J21"/>
      <c r="K21"/>
      <c r="L21"/>
      <c r="M21"/>
    </row>
    <row r="22" spans="1:13" ht="14" customHeight="1">
      <c r="A22" s="42">
        <v>1</v>
      </c>
      <c r="B22" s="43" t="s">
        <v>834</v>
      </c>
      <c r="C22" s="43">
        <v>1</v>
      </c>
      <c r="D22" s="43" t="s">
        <v>369</v>
      </c>
      <c r="E22" s="43" t="s">
        <v>835</v>
      </c>
      <c r="G22"/>
      <c r="H22"/>
      <c r="I22"/>
      <c r="J22"/>
      <c r="K22"/>
      <c r="L22"/>
      <c r="M22"/>
    </row>
    <row r="23" spans="1:13" ht="14" customHeight="1">
      <c r="A23" s="42">
        <v>1</v>
      </c>
      <c r="B23" s="43" t="s">
        <v>834</v>
      </c>
      <c r="C23" s="43">
        <v>2</v>
      </c>
      <c r="D23" s="43" t="s">
        <v>369</v>
      </c>
      <c r="E23" s="43" t="s">
        <v>837</v>
      </c>
      <c r="G23"/>
      <c r="H23"/>
      <c r="I23"/>
      <c r="J23"/>
      <c r="K23"/>
      <c r="L23"/>
      <c r="M23"/>
    </row>
    <row r="24" spans="1:13" ht="14" customHeight="1">
      <c r="A24" s="42">
        <v>1</v>
      </c>
      <c r="B24" s="43" t="s">
        <v>834</v>
      </c>
      <c r="C24" s="43">
        <v>3</v>
      </c>
      <c r="D24" s="43" t="s">
        <v>369</v>
      </c>
      <c r="E24" s="43" t="s">
        <v>839</v>
      </c>
      <c r="G24"/>
      <c r="H24"/>
      <c r="I24"/>
      <c r="J24"/>
      <c r="K24"/>
      <c r="L24"/>
      <c r="M24"/>
    </row>
    <row r="25" spans="1:13" ht="14" customHeight="1">
      <c r="A25" s="42">
        <v>1</v>
      </c>
      <c r="B25" s="43" t="s">
        <v>834</v>
      </c>
      <c r="C25" s="43">
        <v>4</v>
      </c>
      <c r="D25" s="43" t="s">
        <v>369</v>
      </c>
      <c r="E25" s="43" t="s">
        <v>53</v>
      </c>
      <c r="G25"/>
      <c r="H25"/>
      <c r="I25"/>
      <c r="J25"/>
      <c r="K25"/>
      <c r="L25"/>
      <c r="M25"/>
    </row>
    <row r="26" spans="1:13" ht="14" customHeight="1">
      <c r="A26" s="42">
        <v>1</v>
      </c>
      <c r="B26" s="43" t="s">
        <v>834</v>
      </c>
      <c r="C26" s="43">
        <v>5</v>
      </c>
      <c r="D26" s="43" t="s">
        <v>370</v>
      </c>
      <c r="E26" s="43" t="s">
        <v>926</v>
      </c>
      <c r="G26"/>
      <c r="H26"/>
      <c r="I26"/>
      <c r="J26"/>
      <c r="K26"/>
      <c r="L26"/>
      <c r="M26"/>
    </row>
    <row r="27" spans="1:13" ht="14" customHeight="1">
      <c r="A27" s="42">
        <v>1</v>
      </c>
      <c r="B27" s="43" t="s">
        <v>834</v>
      </c>
      <c r="C27" s="43">
        <v>6</v>
      </c>
      <c r="D27" s="43" t="s">
        <v>371</v>
      </c>
      <c r="E27" s="43" t="s">
        <v>1033</v>
      </c>
      <c r="G27"/>
      <c r="H27"/>
      <c r="I27"/>
      <c r="J27"/>
      <c r="K27"/>
      <c r="L27"/>
      <c r="M27"/>
    </row>
    <row r="28" spans="1:13" ht="14" customHeight="1">
      <c r="A28" s="42">
        <v>1</v>
      </c>
      <c r="B28" s="43" t="s">
        <v>834</v>
      </c>
      <c r="C28" s="43">
        <v>7</v>
      </c>
      <c r="D28" s="43" t="s">
        <v>371</v>
      </c>
      <c r="E28" s="43" t="s">
        <v>285</v>
      </c>
      <c r="G28"/>
      <c r="H28"/>
      <c r="I28"/>
      <c r="J28"/>
      <c r="K28"/>
      <c r="L28"/>
      <c r="M28"/>
    </row>
    <row r="29" spans="1:13" ht="14" customHeight="1">
      <c r="A29" s="42">
        <v>2</v>
      </c>
      <c r="B29" s="43" t="s">
        <v>832</v>
      </c>
      <c r="C29" s="43">
        <v>1</v>
      </c>
      <c r="D29" s="43" t="s">
        <v>369</v>
      </c>
      <c r="E29" s="43" t="s">
        <v>575</v>
      </c>
      <c r="G29"/>
      <c r="H29"/>
      <c r="I29"/>
      <c r="J29"/>
      <c r="K29"/>
      <c r="L29"/>
      <c r="M29"/>
    </row>
    <row r="30" spans="1:13" ht="14" customHeight="1">
      <c r="A30" s="42">
        <v>2</v>
      </c>
      <c r="B30" s="43" t="s">
        <v>832</v>
      </c>
      <c r="C30" s="43">
        <v>2</v>
      </c>
      <c r="D30" s="43" t="s">
        <v>369</v>
      </c>
      <c r="E30" s="43" t="s">
        <v>603</v>
      </c>
      <c r="G30"/>
      <c r="H30"/>
      <c r="I30"/>
      <c r="J30"/>
      <c r="K30"/>
      <c r="L30"/>
      <c r="M30"/>
    </row>
    <row r="31" spans="1:13" ht="14" customHeight="1">
      <c r="A31" s="42">
        <v>2</v>
      </c>
      <c r="B31" s="43" t="s">
        <v>832</v>
      </c>
      <c r="C31" s="43">
        <v>3</v>
      </c>
      <c r="D31" s="43" t="s">
        <v>369</v>
      </c>
      <c r="E31" s="43" t="s">
        <v>586</v>
      </c>
      <c r="G31"/>
      <c r="H31"/>
      <c r="I31"/>
      <c r="J31"/>
      <c r="K31"/>
      <c r="L31"/>
      <c r="M31"/>
    </row>
    <row r="32" spans="1:13" ht="14" customHeight="1">
      <c r="A32" s="42">
        <v>2</v>
      </c>
      <c r="B32" s="43" t="s">
        <v>832</v>
      </c>
      <c r="C32" s="43">
        <v>4</v>
      </c>
      <c r="D32" s="43" t="s">
        <v>369</v>
      </c>
      <c r="E32" s="43" t="s">
        <v>954</v>
      </c>
      <c r="G32"/>
      <c r="H32"/>
      <c r="I32"/>
      <c r="J32"/>
      <c r="K32"/>
      <c r="L32"/>
      <c r="M32"/>
    </row>
    <row r="33" spans="1:13" ht="14" customHeight="1">
      <c r="A33" s="42">
        <v>2</v>
      </c>
      <c r="B33" s="43" t="s">
        <v>832</v>
      </c>
      <c r="C33" s="43">
        <v>5</v>
      </c>
      <c r="D33" s="43" t="s">
        <v>370</v>
      </c>
      <c r="E33" s="43" t="s">
        <v>958</v>
      </c>
      <c r="G33"/>
      <c r="H33"/>
      <c r="I33"/>
      <c r="J33"/>
      <c r="K33"/>
      <c r="L33"/>
      <c r="M33"/>
    </row>
    <row r="34" spans="1:13" ht="14" customHeight="1">
      <c r="A34" s="42">
        <v>2</v>
      </c>
      <c r="B34" s="43" t="s">
        <v>832</v>
      </c>
      <c r="C34" s="43">
        <v>6</v>
      </c>
      <c r="D34" s="43" t="s">
        <v>370</v>
      </c>
      <c r="E34" s="43" t="s">
        <v>956</v>
      </c>
      <c r="G34"/>
      <c r="H34"/>
      <c r="I34"/>
      <c r="J34"/>
      <c r="K34"/>
      <c r="L34"/>
      <c r="M34"/>
    </row>
    <row r="35" spans="1:13" ht="14" customHeight="1">
      <c r="A35" s="42">
        <v>2</v>
      </c>
      <c r="B35" s="43" t="s">
        <v>832</v>
      </c>
      <c r="C35" s="43">
        <v>7</v>
      </c>
      <c r="D35" s="43" t="s">
        <v>371</v>
      </c>
      <c r="E35" s="43" t="s">
        <v>686</v>
      </c>
      <c r="G35"/>
      <c r="H35"/>
      <c r="I35"/>
      <c r="J35"/>
      <c r="K35"/>
      <c r="L35"/>
      <c r="M35"/>
    </row>
    <row r="36" spans="1:13" ht="14" customHeight="1">
      <c r="A36" s="42">
        <v>2</v>
      </c>
      <c r="B36" s="43" t="s">
        <v>832</v>
      </c>
      <c r="C36" s="43">
        <v>8</v>
      </c>
      <c r="D36" s="43" t="s">
        <v>371</v>
      </c>
      <c r="E36" s="43" t="s">
        <v>652</v>
      </c>
      <c r="G36"/>
      <c r="H36"/>
      <c r="I36"/>
      <c r="J36"/>
      <c r="K36"/>
      <c r="L36"/>
      <c r="M36"/>
    </row>
    <row r="37" spans="1:13" ht="14" customHeight="1">
      <c r="A37" s="42">
        <v>2</v>
      </c>
      <c r="B37" s="43" t="s">
        <v>832</v>
      </c>
      <c r="C37" s="43">
        <v>9</v>
      </c>
      <c r="D37" s="43" t="s">
        <v>371</v>
      </c>
      <c r="E37" s="43" t="s">
        <v>651</v>
      </c>
      <c r="G37"/>
      <c r="H37"/>
      <c r="I37"/>
      <c r="J37"/>
      <c r="K37"/>
      <c r="L37"/>
      <c r="M37"/>
    </row>
    <row r="38" spans="1:13" ht="14" customHeight="1">
      <c r="A38" s="42">
        <v>2</v>
      </c>
      <c r="B38" s="43" t="s">
        <v>833</v>
      </c>
      <c r="C38" s="43">
        <v>1</v>
      </c>
      <c r="D38" s="43" t="s">
        <v>369</v>
      </c>
      <c r="E38" s="43" t="s">
        <v>579</v>
      </c>
      <c r="G38"/>
      <c r="H38"/>
      <c r="I38"/>
      <c r="J38"/>
      <c r="K38"/>
      <c r="L38"/>
      <c r="M38"/>
    </row>
    <row r="39" spans="1:13" ht="14" customHeight="1">
      <c r="A39" s="42">
        <v>2</v>
      </c>
      <c r="B39" s="43" t="s">
        <v>833</v>
      </c>
      <c r="C39" s="43">
        <v>2</v>
      </c>
      <c r="D39" s="43" t="s">
        <v>369</v>
      </c>
      <c r="E39" s="43" t="s">
        <v>955</v>
      </c>
      <c r="G39"/>
      <c r="H39"/>
      <c r="I39"/>
      <c r="J39"/>
      <c r="K39"/>
      <c r="L39"/>
      <c r="M39"/>
    </row>
    <row r="40" spans="1:13" ht="14" customHeight="1">
      <c r="A40" s="42">
        <v>2</v>
      </c>
      <c r="B40" s="43" t="s">
        <v>833</v>
      </c>
      <c r="C40" s="43">
        <v>3</v>
      </c>
      <c r="D40" s="43" t="s">
        <v>369</v>
      </c>
      <c r="E40" s="43" t="s">
        <v>953</v>
      </c>
      <c r="G40"/>
      <c r="H40"/>
      <c r="I40"/>
      <c r="J40"/>
      <c r="K40"/>
      <c r="L40"/>
      <c r="M40"/>
    </row>
    <row r="41" spans="1:13" ht="14" customHeight="1">
      <c r="A41" s="42">
        <v>2</v>
      </c>
      <c r="B41" s="43" t="s">
        <v>833</v>
      </c>
      <c r="C41" s="43">
        <v>4</v>
      </c>
      <c r="D41" s="43" t="s">
        <v>369</v>
      </c>
      <c r="E41" s="43" t="s">
        <v>952</v>
      </c>
      <c r="G41"/>
      <c r="H41"/>
      <c r="I41"/>
      <c r="J41"/>
      <c r="K41"/>
      <c r="L41"/>
      <c r="M41"/>
    </row>
    <row r="42" spans="1:13" ht="14" customHeight="1">
      <c r="A42" s="42">
        <v>2</v>
      </c>
      <c r="B42" s="43" t="s">
        <v>833</v>
      </c>
      <c r="C42" s="43">
        <v>5</v>
      </c>
      <c r="D42" s="43" t="s">
        <v>370</v>
      </c>
      <c r="E42" s="43" t="s">
        <v>959</v>
      </c>
      <c r="G42"/>
      <c r="H42"/>
      <c r="I42"/>
      <c r="J42"/>
      <c r="K42"/>
      <c r="L42"/>
      <c r="M42"/>
    </row>
    <row r="43" spans="1:13" ht="14" customHeight="1">
      <c r="A43" s="42">
        <v>2</v>
      </c>
      <c r="B43" s="43" t="s">
        <v>833</v>
      </c>
      <c r="C43" s="43">
        <v>6</v>
      </c>
      <c r="D43" s="43" t="s">
        <v>370</v>
      </c>
      <c r="E43" s="43" t="s">
        <v>957</v>
      </c>
      <c r="G43"/>
      <c r="H43"/>
      <c r="I43"/>
      <c r="J43"/>
      <c r="K43"/>
      <c r="L43"/>
      <c r="M43"/>
    </row>
    <row r="44" spans="1:13" ht="14" customHeight="1">
      <c r="A44" s="42">
        <v>2</v>
      </c>
      <c r="B44" s="43" t="s">
        <v>833</v>
      </c>
      <c r="C44" s="43">
        <v>7</v>
      </c>
      <c r="D44" s="43" t="s">
        <v>371</v>
      </c>
      <c r="E44" s="43" t="s">
        <v>769</v>
      </c>
      <c r="G44"/>
      <c r="H44"/>
      <c r="I44"/>
      <c r="J44"/>
      <c r="K44"/>
      <c r="L44"/>
      <c r="M44"/>
    </row>
    <row r="45" spans="1:13" ht="14" customHeight="1">
      <c r="A45" s="42">
        <v>2</v>
      </c>
      <c r="B45" s="43" t="s">
        <v>833</v>
      </c>
      <c r="C45" s="43">
        <v>8</v>
      </c>
      <c r="D45" s="43" t="s">
        <v>371</v>
      </c>
      <c r="E45" s="43" t="s">
        <v>1039</v>
      </c>
      <c r="G45"/>
      <c r="H45"/>
      <c r="I45"/>
      <c r="J45"/>
      <c r="K45"/>
      <c r="L45"/>
      <c r="M45"/>
    </row>
    <row r="46" spans="1:13" ht="14" customHeight="1">
      <c r="A46" s="42">
        <v>2</v>
      </c>
      <c r="B46" s="43" t="s">
        <v>833</v>
      </c>
      <c r="C46" s="43">
        <v>9</v>
      </c>
      <c r="D46" s="43" t="s">
        <v>371</v>
      </c>
      <c r="E46" s="43" t="s">
        <v>1037</v>
      </c>
      <c r="G46"/>
      <c r="H46"/>
      <c r="I46"/>
      <c r="J46"/>
      <c r="K46"/>
      <c r="L46"/>
      <c r="M46"/>
    </row>
    <row r="47" spans="1:13" ht="14" customHeight="1">
      <c r="A47" s="42">
        <v>2</v>
      </c>
      <c r="B47" s="43" t="s">
        <v>834</v>
      </c>
      <c r="C47" s="43">
        <v>1</v>
      </c>
      <c r="D47" s="43" t="s">
        <v>370</v>
      </c>
      <c r="E47" s="43" t="s">
        <v>736</v>
      </c>
      <c r="G47"/>
      <c r="H47"/>
      <c r="I47"/>
      <c r="J47"/>
      <c r="K47"/>
      <c r="L47"/>
      <c r="M47"/>
    </row>
    <row r="48" spans="1:13" ht="14" customHeight="1">
      <c r="A48" s="42">
        <v>2</v>
      </c>
      <c r="B48" s="43" t="s">
        <v>834</v>
      </c>
      <c r="C48" s="43">
        <v>2</v>
      </c>
      <c r="D48" s="43" t="s">
        <v>370</v>
      </c>
      <c r="E48" s="43" t="s">
        <v>685</v>
      </c>
      <c r="G48"/>
      <c r="H48"/>
      <c r="I48"/>
      <c r="J48"/>
      <c r="K48"/>
      <c r="L48"/>
      <c r="M48"/>
    </row>
    <row r="49" spans="1:13" ht="14" customHeight="1">
      <c r="A49" s="42">
        <v>2</v>
      </c>
      <c r="B49" s="43" t="s">
        <v>834</v>
      </c>
      <c r="C49" s="43">
        <v>3</v>
      </c>
      <c r="D49" s="43" t="s">
        <v>370</v>
      </c>
      <c r="E49" s="43" t="s">
        <v>639</v>
      </c>
      <c r="G49"/>
      <c r="H49"/>
      <c r="I49"/>
      <c r="J49"/>
      <c r="K49"/>
      <c r="L49"/>
      <c r="M49"/>
    </row>
    <row r="50" spans="1:13" ht="14" customHeight="1">
      <c r="A50" s="42">
        <v>2</v>
      </c>
      <c r="B50" s="43" t="s">
        <v>834</v>
      </c>
      <c r="C50" s="43">
        <v>4</v>
      </c>
      <c r="D50" s="43" t="s">
        <v>370</v>
      </c>
      <c r="E50" s="43" t="s">
        <v>638</v>
      </c>
      <c r="G50"/>
      <c r="H50"/>
      <c r="I50"/>
      <c r="J50"/>
      <c r="K50"/>
      <c r="L50"/>
      <c r="M50"/>
    </row>
    <row r="51" spans="1:13" ht="14" customHeight="1">
      <c r="A51" s="42">
        <v>2</v>
      </c>
      <c r="B51" s="43" t="s">
        <v>834</v>
      </c>
      <c r="C51" s="43">
        <v>5</v>
      </c>
      <c r="D51" s="43" t="s">
        <v>371</v>
      </c>
      <c r="E51" s="43" t="s">
        <v>684</v>
      </c>
      <c r="G51"/>
      <c r="H51"/>
      <c r="I51"/>
      <c r="J51"/>
      <c r="K51"/>
      <c r="L51"/>
      <c r="M51"/>
    </row>
    <row r="52" spans="1:13" ht="14" customHeight="1">
      <c r="A52" s="42">
        <v>2</v>
      </c>
      <c r="B52" s="43" t="s">
        <v>834</v>
      </c>
      <c r="C52" s="43">
        <v>6</v>
      </c>
      <c r="D52" s="43" t="s">
        <v>371</v>
      </c>
      <c r="E52" s="43" t="s">
        <v>1038</v>
      </c>
      <c r="G52"/>
      <c r="H52"/>
      <c r="I52"/>
      <c r="J52"/>
      <c r="K52"/>
      <c r="L52"/>
      <c r="M52"/>
    </row>
    <row r="53" spans="1:13" ht="14" customHeight="1">
      <c r="A53" s="42">
        <v>2</v>
      </c>
      <c r="B53" s="43" t="s">
        <v>834</v>
      </c>
      <c r="C53" s="43">
        <v>7</v>
      </c>
      <c r="D53" s="43" t="s">
        <v>371</v>
      </c>
      <c r="E53" s="43" t="s">
        <v>330</v>
      </c>
      <c r="G53"/>
      <c r="H53"/>
      <c r="I53"/>
      <c r="J53"/>
      <c r="K53"/>
      <c r="L53"/>
      <c r="M53"/>
    </row>
    <row r="54" spans="1:13" ht="14" customHeight="1">
      <c r="A54" s="42">
        <v>3</v>
      </c>
      <c r="B54" s="43" t="s">
        <v>832</v>
      </c>
      <c r="C54" s="43">
        <v>1</v>
      </c>
      <c r="D54" s="43" t="s">
        <v>369</v>
      </c>
      <c r="E54" s="43" t="s">
        <v>844</v>
      </c>
      <c r="G54"/>
      <c r="H54"/>
      <c r="I54"/>
      <c r="J54"/>
      <c r="K54"/>
      <c r="L54"/>
      <c r="M54"/>
    </row>
    <row r="55" spans="1:13" ht="14" customHeight="1">
      <c r="A55" s="42">
        <v>3</v>
      </c>
      <c r="B55" s="43" t="s">
        <v>832</v>
      </c>
      <c r="C55" s="43">
        <v>2</v>
      </c>
      <c r="D55" s="43" t="s">
        <v>369</v>
      </c>
      <c r="E55" s="43" t="s">
        <v>845</v>
      </c>
      <c r="G55"/>
      <c r="H55"/>
      <c r="I55"/>
      <c r="J55"/>
      <c r="K55"/>
      <c r="L55"/>
      <c r="M55"/>
    </row>
    <row r="56" spans="1:13" ht="14" customHeight="1">
      <c r="A56" s="42">
        <v>3</v>
      </c>
      <c r="B56" s="43" t="s">
        <v>832</v>
      </c>
      <c r="C56" s="43">
        <v>3</v>
      </c>
      <c r="D56" s="43" t="s">
        <v>369</v>
      </c>
      <c r="E56" s="43" t="s">
        <v>58</v>
      </c>
      <c r="G56"/>
      <c r="H56"/>
      <c r="I56"/>
      <c r="J56"/>
      <c r="K56"/>
      <c r="L56"/>
      <c r="M56"/>
    </row>
    <row r="57" spans="1:13" ht="14" customHeight="1">
      <c r="A57" s="42">
        <v>3</v>
      </c>
      <c r="B57" s="43" t="s">
        <v>832</v>
      </c>
      <c r="C57" s="43">
        <v>4</v>
      </c>
      <c r="D57" s="43" t="s">
        <v>369</v>
      </c>
      <c r="E57" s="43" t="s">
        <v>411</v>
      </c>
      <c r="G57"/>
      <c r="H57"/>
      <c r="I57"/>
      <c r="J57"/>
      <c r="K57"/>
      <c r="L57"/>
      <c r="M57"/>
    </row>
    <row r="58" spans="1:13" ht="14" customHeight="1">
      <c r="A58" s="42">
        <v>3</v>
      </c>
      <c r="B58" s="43" t="s">
        <v>832</v>
      </c>
      <c r="C58" s="43">
        <v>5</v>
      </c>
      <c r="D58" s="43" t="s">
        <v>370</v>
      </c>
      <c r="E58" s="43" t="s">
        <v>196</v>
      </c>
      <c r="G58"/>
      <c r="H58"/>
      <c r="I58"/>
      <c r="J58"/>
      <c r="K58"/>
      <c r="L58"/>
      <c r="M58"/>
    </row>
    <row r="59" spans="1:13" ht="14" customHeight="1">
      <c r="A59" s="42">
        <v>3</v>
      </c>
      <c r="B59" s="43" t="s">
        <v>832</v>
      </c>
      <c r="C59" s="43">
        <v>6</v>
      </c>
      <c r="D59" s="43" t="s">
        <v>370</v>
      </c>
      <c r="E59" s="43" t="s">
        <v>181</v>
      </c>
      <c r="G59"/>
      <c r="H59"/>
      <c r="I59"/>
      <c r="J59"/>
      <c r="K59"/>
      <c r="L59"/>
      <c r="M59"/>
    </row>
    <row r="60" spans="1:13" ht="14" customHeight="1">
      <c r="A60" s="42">
        <v>3</v>
      </c>
      <c r="B60" s="43" t="s">
        <v>832</v>
      </c>
      <c r="C60" s="43">
        <v>7</v>
      </c>
      <c r="D60" s="43" t="s">
        <v>370</v>
      </c>
      <c r="E60" s="43" t="s">
        <v>746</v>
      </c>
      <c r="G60"/>
      <c r="H60"/>
      <c r="I60"/>
      <c r="J60"/>
      <c r="K60"/>
      <c r="L60"/>
      <c r="M60"/>
    </row>
    <row r="61" spans="1:13" ht="14" customHeight="1">
      <c r="A61" s="42">
        <v>3</v>
      </c>
      <c r="B61" s="43" t="s">
        <v>832</v>
      </c>
      <c r="C61" s="43">
        <v>8</v>
      </c>
      <c r="D61" s="43" t="s">
        <v>371</v>
      </c>
      <c r="E61" s="43" t="s">
        <v>1040</v>
      </c>
      <c r="G61"/>
      <c r="H61"/>
      <c r="I61"/>
      <c r="J61"/>
      <c r="K61"/>
      <c r="L61"/>
      <c r="M61"/>
    </row>
    <row r="62" spans="1:13" ht="14" customHeight="1">
      <c r="A62" s="42">
        <v>3</v>
      </c>
      <c r="B62" s="43" t="s">
        <v>833</v>
      </c>
      <c r="C62" s="43">
        <v>1</v>
      </c>
      <c r="D62" s="43" t="s">
        <v>369</v>
      </c>
      <c r="E62" s="43" t="s">
        <v>65</v>
      </c>
      <c r="G62"/>
      <c r="H62"/>
      <c r="I62"/>
      <c r="J62"/>
      <c r="K62"/>
      <c r="L62"/>
      <c r="M62"/>
    </row>
    <row r="63" spans="1:13" ht="14" customHeight="1">
      <c r="A63" s="42">
        <v>3</v>
      </c>
      <c r="B63" s="43" t="s">
        <v>833</v>
      </c>
      <c r="C63" s="43">
        <v>2</v>
      </c>
      <c r="D63" s="43" t="s">
        <v>369</v>
      </c>
      <c r="E63" s="43" t="s">
        <v>47</v>
      </c>
      <c r="G63"/>
      <c r="H63"/>
      <c r="I63"/>
      <c r="J63"/>
      <c r="K63"/>
      <c r="L63"/>
      <c r="M63"/>
    </row>
    <row r="64" spans="1:13" ht="14" customHeight="1">
      <c r="A64" s="42">
        <v>3</v>
      </c>
      <c r="B64" s="43" t="s">
        <v>833</v>
      </c>
      <c r="C64" s="43">
        <v>3</v>
      </c>
      <c r="D64" s="43" t="s">
        <v>369</v>
      </c>
      <c r="E64" s="43" t="s">
        <v>30</v>
      </c>
      <c r="G64"/>
      <c r="H64"/>
      <c r="I64"/>
      <c r="J64"/>
      <c r="K64"/>
      <c r="L64"/>
      <c r="M64"/>
    </row>
    <row r="65" spans="1:13" ht="14" customHeight="1">
      <c r="A65" s="42">
        <v>3</v>
      </c>
      <c r="B65" s="43" t="s">
        <v>833</v>
      </c>
      <c r="C65" s="43">
        <v>4</v>
      </c>
      <c r="D65" s="43" t="s">
        <v>370</v>
      </c>
      <c r="E65" s="43" t="s">
        <v>960</v>
      </c>
      <c r="G65"/>
      <c r="H65"/>
      <c r="I65"/>
      <c r="J65"/>
      <c r="K65"/>
      <c r="L65"/>
      <c r="M65"/>
    </row>
    <row r="66" spans="1:13" ht="14" customHeight="1">
      <c r="A66" s="42">
        <v>3</v>
      </c>
      <c r="B66" s="43" t="s">
        <v>833</v>
      </c>
      <c r="C66" s="43">
        <v>5</v>
      </c>
      <c r="D66" s="43" t="s">
        <v>370</v>
      </c>
      <c r="E66" s="43" t="s">
        <v>227</v>
      </c>
      <c r="G66"/>
      <c r="H66"/>
      <c r="I66"/>
      <c r="J66"/>
      <c r="K66"/>
      <c r="L66"/>
      <c r="M66"/>
    </row>
    <row r="67" spans="1:13" ht="14" customHeight="1">
      <c r="A67" s="42">
        <v>3</v>
      </c>
      <c r="B67" s="43" t="s">
        <v>833</v>
      </c>
      <c r="C67" s="43">
        <v>6</v>
      </c>
      <c r="D67" s="43" t="s">
        <v>370</v>
      </c>
      <c r="E67" s="43" t="s">
        <v>186</v>
      </c>
      <c r="G67"/>
      <c r="H67"/>
      <c r="I67"/>
      <c r="J67"/>
      <c r="K67"/>
      <c r="L67"/>
      <c r="M67"/>
    </row>
    <row r="68" spans="1:13" ht="14" customHeight="1">
      <c r="A68" s="42">
        <v>3</v>
      </c>
      <c r="B68" s="43" t="s">
        <v>833</v>
      </c>
      <c r="C68" s="43">
        <v>7</v>
      </c>
      <c r="D68" s="43" t="s">
        <v>371</v>
      </c>
      <c r="E68" s="43" t="s">
        <v>1041</v>
      </c>
      <c r="G68"/>
      <c r="H68"/>
      <c r="I68"/>
      <c r="J68"/>
      <c r="K68"/>
      <c r="L68"/>
      <c r="M68"/>
    </row>
    <row r="69" spans="1:13" ht="14" customHeight="1">
      <c r="A69" s="42">
        <v>3</v>
      </c>
      <c r="B69" s="43" t="s">
        <v>833</v>
      </c>
      <c r="C69" s="43">
        <v>8</v>
      </c>
      <c r="D69" s="43" t="s">
        <v>371</v>
      </c>
      <c r="E69" s="43" t="s">
        <v>289</v>
      </c>
      <c r="G69"/>
      <c r="H69"/>
      <c r="I69"/>
      <c r="J69"/>
      <c r="K69"/>
      <c r="L69"/>
      <c r="M69"/>
    </row>
    <row r="70" spans="1:13" ht="14" customHeight="1">
      <c r="A70" s="42">
        <v>3</v>
      </c>
      <c r="B70" s="43" t="s">
        <v>833</v>
      </c>
      <c r="C70" s="43">
        <v>9</v>
      </c>
      <c r="D70" s="43" t="s">
        <v>371</v>
      </c>
      <c r="E70" s="43" t="s">
        <v>522</v>
      </c>
      <c r="G70"/>
      <c r="H70"/>
      <c r="I70"/>
      <c r="J70"/>
      <c r="K70"/>
      <c r="L70"/>
      <c r="M70"/>
    </row>
    <row r="71" spans="1:13" ht="14" customHeight="1">
      <c r="A71" s="42">
        <v>3</v>
      </c>
      <c r="B71" s="43" t="s">
        <v>834</v>
      </c>
      <c r="C71" s="43">
        <v>1</v>
      </c>
      <c r="D71" s="43" t="s">
        <v>369</v>
      </c>
      <c r="E71" s="43" t="s">
        <v>37</v>
      </c>
      <c r="G71"/>
      <c r="H71"/>
      <c r="I71"/>
      <c r="J71"/>
      <c r="K71"/>
      <c r="L71"/>
      <c r="M71"/>
    </row>
    <row r="72" spans="1:13" ht="14" customHeight="1">
      <c r="A72" s="42">
        <v>3</v>
      </c>
      <c r="B72" s="43" t="s">
        <v>834</v>
      </c>
      <c r="C72" s="43">
        <v>2</v>
      </c>
      <c r="D72" s="43" t="s">
        <v>370</v>
      </c>
      <c r="E72" s="43" t="s">
        <v>929</v>
      </c>
      <c r="G72"/>
      <c r="H72"/>
      <c r="I72"/>
      <c r="J72"/>
      <c r="K72"/>
      <c r="L72"/>
      <c r="M72"/>
    </row>
    <row r="73" spans="1:13" ht="14" customHeight="1">
      <c r="A73" s="42">
        <v>3</v>
      </c>
      <c r="B73" s="43" t="s">
        <v>834</v>
      </c>
      <c r="C73" s="43">
        <v>3</v>
      </c>
      <c r="D73" s="43" t="s">
        <v>370</v>
      </c>
      <c r="E73" s="43" t="s">
        <v>205</v>
      </c>
      <c r="G73"/>
      <c r="H73"/>
      <c r="I73"/>
      <c r="J73"/>
      <c r="K73"/>
      <c r="L73"/>
      <c r="M73"/>
    </row>
    <row r="74" spans="1:13" ht="14" customHeight="1">
      <c r="A74" s="42">
        <v>3</v>
      </c>
      <c r="B74" s="43" t="s">
        <v>834</v>
      </c>
      <c r="C74" s="43">
        <v>4</v>
      </c>
      <c r="D74" s="43" t="s">
        <v>371</v>
      </c>
      <c r="E74" s="43" t="s">
        <v>323</v>
      </c>
      <c r="G74"/>
      <c r="H74"/>
      <c r="I74"/>
      <c r="J74"/>
      <c r="K74"/>
      <c r="L74"/>
      <c r="M74"/>
    </row>
    <row r="75" spans="1:13" ht="14" customHeight="1">
      <c r="A75" s="42">
        <v>3</v>
      </c>
      <c r="B75" s="43" t="s">
        <v>834</v>
      </c>
      <c r="C75" s="43">
        <v>5</v>
      </c>
      <c r="D75" s="43" t="s">
        <v>371</v>
      </c>
      <c r="E75" s="43" t="s">
        <v>287</v>
      </c>
      <c r="G75"/>
      <c r="H75"/>
      <c r="I75"/>
      <c r="J75"/>
      <c r="K75"/>
      <c r="L75"/>
      <c r="M75"/>
    </row>
    <row r="76" spans="1:13" ht="14" customHeight="1">
      <c r="A76" s="42">
        <v>3</v>
      </c>
      <c r="B76" s="43" t="s">
        <v>834</v>
      </c>
      <c r="C76" s="43">
        <v>6</v>
      </c>
      <c r="D76" s="43" t="s">
        <v>371</v>
      </c>
      <c r="E76" s="43" t="s">
        <v>281</v>
      </c>
      <c r="G76"/>
      <c r="H76"/>
      <c r="I76"/>
      <c r="J76"/>
      <c r="K76"/>
      <c r="L76"/>
      <c r="M76"/>
    </row>
    <row r="77" spans="1:13" ht="14" customHeight="1">
      <c r="A77" s="42">
        <v>3</v>
      </c>
      <c r="B77" s="43" t="s">
        <v>834</v>
      </c>
      <c r="C77" s="43">
        <v>7</v>
      </c>
      <c r="D77" s="43" t="s">
        <v>371</v>
      </c>
      <c r="E77" s="43" t="s">
        <v>275</v>
      </c>
      <c r="G77"/>
      <c r="H77"/>
      <c r="I77"/>
      <c r="J77"/>
      <c r="K77"/>
      <c r="L77"/>
      <c r="M77"/>
    </row>
    <row r="78" spans="1:13" ht="14" customHeight="1">
      <c r="A78" s="42">
        <v>3</v>
      </c>
      <c r="B78" s="43" t="s">
        <v>834</v>
      </c>
      <c r="C78" s="43">
        <v>8</v>
      </c>
      <c r="D78" s="43" t="s">
        <v>371</v>
      </c>
      <c r="E78" s="43" t="s">
        <v>412</v>
      </c>
      <c r="G78"/>
      <c r="H78"/>
      <c r="I78"/>
      <c r="J78"/>
      <c r="K78"/>
      <c r="L78"/>
      <c r="M78"/>
    </row>
    <row r="79" spans="1:13" ht="14" customHeight="1">
      <c r="A79" s="42">
        <v>4</v>
      </c>
      <c r="B79" s="43" t="s">
        <v>832</v>
      </c>
      <c r="C79" s="43">
        <v>1</v>
      </c>
      <c r="D79" s="43" t="s">
        <v>369</v>
      </c>
      <c r="E79" s="43" t="s">
        <v>570</v>
      </c>
      <c r="G79"/>
      <c r="H79"/>
      <c r="I79"/>
      <c r="J79"/>
      <c r="K79"/>
      <c r="L79"/>
      <c r="M79"/>
    </row>
    <row r="80" spans="1:13" ht="14" customHeight="1">
      <c r="A80" s="42">
        <v>4</v>
      </c>
      <c r="B80" s="43" t="s">
        <v>832</v>
      </c>
      <c r="C80" s="43">
        <v>2</v>
      </c>
      <c r="D80" s="43" t="s">
        <v>369</v>
      </c>
      <c r="E80" s="43" t="s">
        <v>574</v>
      </c>
      <c r="G80"/>
      <c r="H80"/>
      <c r="I80"/>
      <c r="J80"/>
      <c r="K80"/>
      <c r="L80"/>
      <c r="M80"/>
    </row>
    <row r="81" spans="1:13" ht="14" customHeight="1">
      <c r="A81" s="42">
        <v>4</v>
      </c>
      <c r="B81" s="43" t="s">
        <v>832</v>
      </c>
      <c r="C81" s="43">
        <v>3</v>
      </c>
      <c r="D81" s="43" t="s">
        <v>369</v>
      </c>
      <c r="E81" s="43" t="s">
        <v>583</v>
      </c>
      <c r="G81"/>
      <c r="H81"/>
      <c r="I81"/>
      <c r="J81"/>
      <c r="K81"/>
      <c r="L81"/>
      <c r="M81"/>
    </row>
    <row r="82" spans="1:13" ht="14" customHeight="1">
      <c r="A82" s="42">
        <v>4</v>
      </c>
      <c r="B82" s="43" t="s">
        <v>832</v>
      </c>
      <c r="C82" s="43">
        <v>4</v>
      </c>
      <c r="D82" s="43" t="s">
        <v>370</v>
      </c>
      <c r="E82" s="43" t="s">
        <v>640</v>
      </c>
      <c r="G82"/>
      <c r="H82"/>
      <c r="I82"/>
      <c r="J82"/>
      <c r="K82"/>
      <c r="L82"/>
      <c r="M82"/>
    </row>
    <row r="83" spans="1:13" ht="14" customHeight="1">
      <c r="A83" s="42">
        <v>4</v>
      </c>
      <c r="B83" s="43" t="s">
        <v>832</v>
      </c>
      <c r="C83" s="43">
        <v>5</v>
      </c>
      <c r="D83" s="43" t="s">
        <v>370</v>
      </c>
      <c r="E83" s="43" t="s">
        <v>629</v>
      </c>
      <c r="G83"/>
      <c r="H83"/>
      <c r="I83"/>
      <c r="J83"/>
      <c r="K83"/>
      <c r="L83"/>
      <c r="M83"/>
    </row>
    <row r="84" spans="1:13" ht="14" customHeight="1">
      <c r="A84" s="42">
        <v>4</v>
      </c>
      <c r="B84" s="43" t="s">
        <v>832</v>
      </c>
      <c r="C84" s="43">
        <v>6</v>
      </c>
      <c r="D84" s="43" t="s">
        <v>370</v>
      </c>
      <c r="E84" s="43" t="s">
        <v>636</v>
      </c>
      <c r="G84"/>
      <c r="H84"/>
      <c r="I84"/>
      <c r="J84"/>
      <c r="K84"/>
      <c r="L84"/>
      <c r="M84"/>
    </row>
    <row r="85" spans="1:13" ht="14" customHeight="1">
      <c r="A85" s="42">
        <v>4</v>
      </c>
      <c r="B85" s="43" t="s">
        <v>832</v>
      </c>
      <c r="C85" s="43">
        <v>7</v>
      </c>
      <c r="D85" s="43" t="s">
        <v>371</v>
      </c>
      <c r="E85" s="43" t="s">
        <v>644</v>
      </c>
      <c r="G85"/>
      <c r="H85"/>
      <c r="I85"/>
      <c r="J85"/>
      <c r="K85"/>
      <c r="L85"/>
      <c r="M85"/>
    </row>
    <row r="86" spans="1:13" ht="14" customHeight="1">
      <c r="A86" s="42">
        <v>4</v>
      </c>
      <c r="B86" s="43" t="s">
        <v>832</v>
      </c>
      <c r="C86" s="43">
        <v>8</v>
      </c>
      <c r="D86" s="43" t="s">
        <v>371</v>
      </c>
      <c r="E86" s="43" t="s">
        <v>657</v>
      </c>
      <c r="G86"/>
      <c r="H86"/>
      <c r="I86"/>
      <c r="J86"/>
      <c r="K86"/>
      <c r="L86"/>
      <c r="M86"/>
    </row>
    <row r="87" spans="1:13" ht="14" customHeight="1">
      <c r="A87" s="42">
        <v>4</v>
      </c>
      <c r="B87" s="43" t="s">
        <v>832</v>
      </c>
      <c r="C87" s="43">
        <v>9</v>
      </c>
      <c r="D87" s="43" t="s">
        <v>371</v>
      </c>
      <c r="E87" s="43" t="s">
        <v>332</v>
      </c>
      <c r="G87"/>
      <c r="H87"/>
      <c r="I87"/>
      <c r="J87"/>
      <c r="K87"/>
      <c r="L87"/>
      <c r="M87"/>
    </row>
    <row r="88" spans="1:13" ht="14" customHeight="1">
      <c r="A88" s="42">
        <v>4</v>
      </c>
      <c r="B88" s="43" t="s">
        <v>833</v>
      </c>
      <c r="C88" s="43">
        <v>1</v>
      </c>
      <c r="D88" s="43" t="s">
        <v>369</v>
      </c>
      <c r="E88" s="43" t="s">
        <v>584</v>
      </c>
      <c r="G88"/>
      <c r="H88"/>
      <c r="I88"/>
      <c r="J88"/>
      <c r="K88"/>
      <c r="L88"/>
      <c r="M88"/>
    </row>
    <row r="89" spans="1:13" ht="14" customHeight="1">
      <c r="A89" s="42">
        <v>4</v>
      </c>
      <c r="B89" s="43" t="s">
        <v>833</v>
      </c>
      <c r="C89" s="43">
        <v>2</v>
      </c>
      <c r="D89" s="43" t="s">
        <v>369</v>
      </c>
      <c r="E89" s="43" t="s">
        <v>118</v>
      </c>
      <c r="G89"/>
      <c r="H89"/>
      <c r="I89"/>
      <c r="J89"/>
      <c r="K89"/>
      <c r="L89"/>
      <c r="M89"/>
    </row>
    <row r="90" spans="1:13" ht="14" customHeight="1">
      <c r="A90" s="42">
        <v>4</v>
      </c>
      <c r="B90" s="43" t="s">
        <v>833</v>
      </c>
      <c r="C90" s="43">
        <v>3</v>
      </c>
      <c r="D90" s="43" t="s">
        <v>369</v>
      </c>
      <c r="E90" s="43" t="s">
        <v>104</v>
      </c>
      <c r="G90"/>
      <c r="H90"/>
      <c r="I90"/>
      <c r="J90"/>
      <c r="K90"/>
      <c r="L90"/>
      <c r="M90"/>
    </row>
    <row r="91" spans="1:13" ht="14" customHeight="1">
      <c r="A91" s="42">
        <v>4</v>
      </c>
      <c r="B91" s="43" t="s">
        <v>833</v>
      </c>
      <c r="C91" s="43">
        <v>4</v>
      </c>
      <c r="D91" s="43" t="s">
        <v>369</v>
      </c>
      <c r="E91" s="43" t="s">
        <v>961</v>
      </c>
      <c r="G91"/>
      <c r="H91"/>
      <c r="I91"/>
      <c r="J91"/>
      <c r="K91"/>
      <c r="L91"/>
      <c r="M91"/>
    </row>
    <row r="92" spans="1:13" ht="14" customHeight="1">
      <c r="A92" s="42">
        <v>4</v>
      </c>
      <c r="B92" s="43" t="s">
        <v>833</v>
      </c>
      <c r="C92" s="43">
        <v>5</v>
      </c>
      <c r="D92" s="43" t="s">
        <v>370</v>
      </c>
      <c r="E92" s="43" t="s">
        <v>228</v>
      </c>
      <c r="G92"/>
      <c r="H92"/>
      <c r="I92"/>
      <c r="J92"/>
      <c r="K92"/>
      <c r="L92"/>
      <c r="M92"/>
    </row>
    <row r="93" spans="1:13" ht="14" customHeight="1">
      <c r="A93" s="42">
        <v>4</v>
      </c>
      <c r="B93" s="43" t="s">
        <v>833</v>
      </c>
      <c r="C93" s="43">
        <v>6</v>
      </c>
      <c r="D93" s="43" t="s">
        <v>371</v>
      </c>
      <c r="E93" s="43" t="s">
        <v>773</v>
      </c>
      <c r="G93"/>
      <c r="H93"/>
      <c r="I93"/>
      <c r="J93"/>
      <c r="K93"/>
      <c r="L93"/>
      <c r="M93"/>
    </row>
    <row r="94" spans="1:13" ht="14" customHeight="1">
      <c r="A94" s="42">
        <v>4</v>
      </c>
      <c r="B94" s="43" t="s">
        <v>833</v>
      </c>
      <c r="C94" s="43">
        <v>7</v>
      </c>
      <c r="D94" s="43" t="s">
        <v>371</v>
      </c>
      <c r="E94" s="43" t="s">
        <v>643</v>
      </c>
      <c r="G94"/>
      <c r="H94"/>
      <c r="I94"/>
      <c r="J94"/>
      <c r="K94"/>
      <c r="L94"/>
      <c r="M94"/>
    </row>
    <row r="95" spans="1:13" ht="14" customHeight="1">
      <c r="A95" s="42">
        <v>4</v>
      </c>
      <c r="B95" s="43" t="s">
        <v>834</v>
      </c>
      <c r="C95" s="43">
        <v>1</v>
      </c>
      <c r="D95" s="43" t="s">
        <v>369</v>
      </c>
      <c r="E95" s="43" t="s">
        <v>588</v>
      </c>
      <c r="G95"/>
      <c r="H95"/>
      <c r="I95"/>
      <c r="J95"/>
      <c r="K95"/>
      <c r="L95"/>
      <c r="M95"/>
    </row>
    <row r="96" spans="1:13" ht="14" customHeight="1">
      <c r="A96" s="42">
        <v>4</v>
      </c>
      <c r="B96" s="43" t="s">
        <v>834</v>
      </c>
      <c r="C96" s="43">
        <v>2</v>
      </c>
      <c r="D96" s="43" t="s">
        <v>370</v>
      </c>
      <c r="E96" s="43" t="s">
        <v>735</v>
      </c>
      <c r="G96"/>
      <c r="H96"/>
      <c r="I96"/>
      <c r="J96"/>
      <c r="K96"/>
      <c r="L96"/>
      <c r="M96"/>
    </row>
    <row r="97" spans="1:13" ht="14" customHeight="1">
      <c r="A97" s="42">
        <v>4</v>
      </c>
      <c r="B97" s="43" t="s">
        <v>834</v>
      </c>
      <c r="C97" s="43">
        <v>3</v>
      </c>
      <c r="D97" s="43" t="s">
        <v>370</v>
      </c>
      <c r="E97" s="43" t="s">
        <v>678</v>
      </c>
      <c r="G97"/>
      <c r="H97"/>
      <c r="I97"/>
      <c r="J97"/>
      <c r="K97"/>
      <c r="L97"/>
      <c r="M97"/>
    </row>
    <row r="98" spans="1:13" ht="14" customHeight="1">
      <c r="A98" s="42">
        <v>4</v>
      </c>
      <c r="B98" s="43" t="s">
        <v>834</v>
      </c>
      <c r="C98" s="43">
        <v>4</v>
      </c>
      <c r="D98" s="43" t="s">
        <v>370</v>
      </c>
      <c r="E98" s="43" t="s">
        <v>221</v>
      </c>
      <c r="G98"/>
      <c r="H98"/>
      <c r="I98"/>
      <c r="J98"/>
      <c r="K98"/>
      <c r="L98"/>
      <c r="M98"/>
    </row>
    <row r="99" spans="1:13" ht="14" customHeight="1">
      <c r="A99" s="42">
        <v>4</v>
      </c>
      <c r="B99" s="43" t="s">
        <v>834</v>
      </c>
      <c r="C99" s="43">
        <v>5</v>
      </c>
      <c r="D99" s="43" t="s">
        <v>370</v>
      </c>
      <c r="E99" s="43" t="s">
        <v>962</v>
      </c>
      <c r="G99"/>
      <c r="H99"/>
      <c r="I99"/>
      <c r="J99"/>
      <c r="K99"/>
      <c r="L99"/>
      <c r="M99"/>
    </row>
    <row r="100" spans="1:13" ht="14" customHeight="1">
      <c r="A100" s="42">
        <v>4</v>
      </c>
      <c r="B100" s="43" t="s">
        <v>834</v>
      </c>
      <c r="C100" s="43">
        <v>6</v>
      </c>
      <c r="D100" s="43" t="s">
        <v>371</v>
      </c>
      <c r="E100" s="43" t="s">
        <v>1043</v>
      </c>
      <c r="G100"/>
      <c r="H100"/>
      <c r="I100"/>
      <c r="J100"/>
      <c r="K100"/>
      <c r="L100"/>
      <c r="M100"/>
    </row>
    <row r="101" spans="1:13" ht="14" customHeight="1">
      <c r="A101" s="42">
        <v>4</v>
      </c>
      <c r="B101" s="43" t="s">
        <v>834</v>
      </c>
      <c r="C101" s="43">
        <v>7</v>
      </c>
      <c r="D101" s="43" t="s">
        <v>371</v>
      </c>
      <c r="E101" s="43" t="s">
        <v>324</v>
      </c>
      <c r="G101"/>
      <c r="H101"/>
      <c r="I101"/>
      <c r="J101"/>
      <c r="K101"/>
      <c r="L101"/>
      <c r="M101"/>
    </row>
    <row r="102" spans="1:13" ht="14" customHeight="1">
      <c r="A102" s="42">
        <v>4</v>
      </c>
      <c r="B102" s="43" t="s">
        <v>834</v>
      </c>
      <c r="C102" s="43">
        <v>8</v>
      </c>
      <c r="D102" s="43" t="s">
        <v>371</v>
      </c>
      <c r="E102" s="43" t="s">
        <v>314</v>
      </c>
      <c r="G102"/>
      <c r="H102"/>
      <c r="I102"/>
      <c r="J102"/>
      <c r="K102"/>
      <c r="L102"/>
      <c r="M102"/>
    </row>
    <row r="103" spans="1:13" ht="14" customHeight="1">
      <c r="A103" s="42">
        <v>4</v>
      </c>
      <c r="B103" s="43" t="s">
        <v>834</v>
      </c>
      <c r="C103" s="43">
        <v>9</v>
      </c>
      <c r="D103" s="43" t="s">
        <v>371</v>
      </c>
      <c r="E103" s="43" t="s">
        <v>1042</v>
      </c>
      <c r="G103"/>
      <c r="H103"/>
      <c r="I103"/>
      <c r="J103"/>
      <c r="K103"/>
      <c r="L103"/>
      <c r="M103"/>
    </row>
    <row r="104" spans="1:13" ht="14" customHeight="1">
      <c r="A104" s="42">
        <v>5</v>
      </c>
      <c r="B104" s="43" t="s">
        <v>832</v>
      </c>
      <c r="C104" s="43">
        <v>1</v>
      </c>
      <c r="D104" s="43" t="s">
        <v>369</v>
      </c>
      <c r="E104" s="43" t="s">
        <v>33</v>
      </c>
      <c r="G104"/>
      <c r="H104"/>
      <c r="I104"/>
      <c r="J104"/>
      <c r="K104"/>
      <c r="L104"/>
      <c r="M104"/>
    </row>
    <row r="105" spans="1:13" ht="14" customHeight="1">
      <c r="A105" s="42">
        <v>5</v>
      </c>
      <c r="B105" s="43" t="s">
        <v>832</v>
      </c>
      <c r="C105" s="43">
        <v>2</v>
      </c>
      <c r="D105" s="43" t="s">
        <v>369</v>
      </c>
      <c r="E105" s="43" t="s">
        <v>380</v>
      </c>
      <c r="G105"/>
      <c r="H105"/>
      <c r="I105"/>
      <c r="J105"/>
      <c r="K105"/>
      <c r="L105"/>
      <c r="M105"/>
    </row>
    <row r="106" spans="1:13" ht="14" customHeight="1">
      <c r="A106" s="42">
        <v>5</v>
      </c>
      <c r="B106" s="43" t="s">
        <v>832</v>
      </c>
      <c r="C106" s="43">
        <v>3</v>
      </c>
      <c r="D106" s="43" t="s">
        <v>369</v>
      </c>
      <c r="E106" s="43" t="s">
        <v>418</v>
      </c>
      <c r="G106"/>
      <c r="H106"/>
      <c r="I106"/>
      <c r="J106"/>
      <c r="K106"/>
      <c r="L106"/>
      <c r="M106"/>
    </row>
    <row r="107" spans="1:13" ht="14" customHeight="1">
      <c r="A107" s="42">
        <v>5</v>
      </c>
      <c r="B107" s="43" t="s">
        <v>832</v>
      </c>
      <c r="C107" s="43">
        <v>4</v>
      </c>
      <c r="D107" s="43" t="s">
        <v>370</v>
      </c>
      <c r="E107" s="43" t="s">
        <v>963</v>
      </c>
      <c r="G107"/>
      <c r="H107"/>
      <c r="I107"/>
      <c r="J107"/>
      <c r="K107"/>
      <c r="L107"/>
      <c r="M107"/>
    </row>
    <row r="108" spans="1:13" ht="14" customHeight="1">
      <c r="A108" s="42">
        <v>5</v>
      </c>
      <c r="B108" s="43" t="s">
        <v>832</v>
      </c>
      <c r="C108" s="43">
        <v>5</v>
      </c>
      <c r="D108" s="43" t="s">
        <v>370</v>
      </c>
      <c r="E108" s="43" t="s">
        <v>172</v>
      </c>
      <c r="G108"/>
      <c r="H108"/>
      <c r="I108"/>
      <c r="J108"/>
      <c r="K108"/>
      <c r="L108"/>
      <c r="M108"/>
    </row>
    <row r="109" spans="1:13" ht="14" customHeight="1">
      <c r="A109" s="42">
        <v>5</v>
      </c>
      <c r="B109" s="43" t="s">
        <v>832</v>
      </c>
      <c r="C109" s="43">
        <v>6</v>
      </c>
      <c r="D109" s="43" t="s">
        <v>370</v>
      </c>
      <c r="E109" s="43" t="s">
        <v>755</v>
      </c>
      <c r="G109"/>
      <c r="H109"/>
      <c r="I109"/>
      <c r="J109"/>
      <c r="K109"/>
      <c r="L109"/>
      <c r="M109"/>
    </row>
    <row r="110" spans="1:13" ht="14" customHeight="1">
      <c r="A110" s="42">
        <v>5</v>
      </c>
      <c r="B110" s="43" t="s">
        <v>832</v>
      </c>
      <c r="C110" s="43">
        <v>7</v>
      </c>
      <c r="D110" s="43" t="s">
        <v>370</v>
      </c>
      <c r="E110" s="43" t="s">
        <v>419</v>
      </c>
      <c r="G110"/>
      <c r="H110"/>
      <c r="I110"/>
      <c r="J110"/>
      <c r="K110"/>
      <c r="L110"/>
      <c r="M110"/>
    </row>
    <row r="111" spans="1:13" ht="14" customHeight="1">
      <c r="A111" s="42">
        <v>5</v>
      </c>
      <c r="B111" s="43" t="s">
        <v>832</v>
      </c>
      <c r="C111" s="43">
        <v>8</v>
      </c>
      <c r="D111" s="43" t="s">
        <v>371</v>
      </c>
      <c r="E111" s="43" t="s">
        <v>1044</v>
      </c>
      <c r="G111"/>
      <c r="H111"/>
      <c r="I111"/>
      <c r="J111"/>
      <c r="K111"/>
      <c r="L111"/>
      <c r="M111"/>
    </row>
    <row r="112" spans="1:13" ht="14" customHeight="1">
      <c r="A112" s="42">
        <v>5</v>
      </c>
      <c r="B112" s="43" t="s">
        <v>833</v>
      </c>
      <c r="C112" s="43">
        <v>1</v>
      </c>
      <c r="D112" s="43" t="s">
        <v>369</v>
      </c>
      <c r="E112" s="43" t="s">
        <v>26</v>
      </c>
      <c r="G112"/>
      <c r="H112"/>
      <c r="I112"/>
      <c r="J112"/>
      <c r="K112"/>
      <c r="L112"/>
      <c r="M112"/>
    </row>
    <row r="113" spans="1:13" ht="14" customHeight="1">
      <c r="A113" s="42">
        <v>5</v>
      </c>
      <c r="B113" s="43" t="s">
        <v>833</v>
      </c>
      <c r="C113" s="43">
        <v>2</v>
      </c>
      <c r="D113" s="43" t="s">
        <v>369</v>
      </c>
      <c r="E113" s="43" t="s">
        <v>16</v>
      </c>
      <c r="G113"/>
      <c r="H113"/>
      <c r="I113"/>
      <c r="J113"/>
      <c r="K113"/>
      <c r="L113"/>
      <c r="M113"/>
    </row>
    <row r="114" spans="1:13" ht="14" customHeight="1">
      <c r="A114" s="42">
        <v>5</v>
      </c>
      <c r="B114" s="43" t="s">
        <v>833</v>
      </c>
      <c r="C114" s="43">
        <v>3</v>
      </c>
      <c r="D114" s="43" t="s">
        <v>370</v>
      </c>
      <c r="E114" s="43" t="s">
        <v>189</v>
      </c>
      <c r="G114"/>
      <c r="H114"/>
      <c r="I114"/>
      <c r="J114"/>
      <c r="K114"/>
      <c r="L114"/>
      <c r="M114"/>
    </row>
    <row r="115" spans="1:13" ht="14" customHeight="1">
      <c r="A115" s="42">
        <v>5</v>
      </c>
      <c r="B115" s="43" t="s">
        <v>833</v>
      </c>
      <c r="C115" s="43">
        <v>4</v>
      </c>
      <c r="D115" s="43" t="s">
        <v>370</v>
      </c>
      <c r="E115" s="43" t="s">
        <v>177</v>
      </c>
      <c r="G115"/>
      <c r="H115"/>
      <c r="I115"/>
      <c r="J115"/>
      <c r="K115"/>
      <c r="L115"/>
      <c r="M115"/>
    </row>
    <row r="116" spans="1:13" ht="14" customHeight="1">
      <c r="A116" s="42">
        <v>5</v>
      </c>
      <c r="B116" s="43" t="s">
        <v>833</v>
      </c>
      <c r="C116" s="43">
        <v>5</v>
      </c>
      <c r="D116" s="43" t="s">
        <v>370</v>
      </c>
      <c r="E116" s="43" t="s">
        <v>420</v>
      </c>
      <c r="G116"/>
      <c r="H116"/>
      <c r="I116"/>
      <c r="J116"/>
      <c r="K116"/>
      <c r="L116"/>
      <c r="M116"/>
    </row>
    <row r="117" spans="1:13" ht="14" customHeight="1">
      <c r="A117" s="42">
        <v>5</v>
      </c>
      <c r="B117" s="43" t="s">
        <v>833</v>
      </c>
      <c r="C117" s="43">
        <v>6</v>
      </c>
      <c r="D117" s="43" t="s">
        <v>371</v>
      </c>
      <c r="E117" s="43" t="s">
        <v>797</v>
      </c>
      <c r="G117"/>
      <c r="H117"/>
      <c r="I117"/>
      <c r="J117"/>
      <c r="K117"/>
      <c r="L117"/>
      <c r="M117"/>
    </row>
    <row r="118" spans="1:13" ht="14" customHeight="1">
      <c r="A118" s="42">
        <v>5</v>
      </c>
      <c r="B118" s="43" t="s">
        <v>833</v>
      </c>
      <c r="C118" s="43">
        <v>7</v>
      </c>
      <c r="D118" s="43" t="s">
        <v>371</v>
      </c>
      <c r="E118" s="43" t="s">
        <v>803</v>
      </c>
      <c r="G118"/>
      <c r="H118"/>
      <c r="I118"/>
      <c r="J118"/>
      <c r="K118"/>
      <c r="L118"/>
      <c r="M118"/>
    </row>
    <row r="119" spans="1:13" ht="14" customHeight="1">
      <c r="A119" s="42">
        <v>5</v>
      </c>
      <c r="B119" s="43" t="s">
        <v>833</v>
      </c>
      <c r="C119" s="43">
        <v>8</v>
      </c>
      <c r="D119" s="43" t="s">
        <v>371</v>
      </c>
      <c r="E119" s="43" t="s">
        <v>1045</v>
      </c>
      <c r="G119"/>
      <c r="H119"/>
      <c r="I119"/>
      <c r="J119"/>
      <c r="K119"/>
      <c r="L119"/>
      <c r="M119"/>
    </row>
    <row r="120" spans="1:13" ht="14" customHeight="1">
      <c r="A120" s="42">
        <v>5</v>
      </c>
      <c r="B120" s="43" t="s">
        <v>833</v>
      </c>
      <c r="C120" s="43">
        <v>9</v>
      </c>
      <c r="D120" s="43" t="s">
        <v>371</v>
      </c>
      <c r="E120" s="43" t="s">
        <v>1046</v>
      </c>
      <c r="G120"/>
      <c r="H120"/>
      <c r="I120"/>
      <c r="J120"/>
      <c r="K120"/>
      <c r="L120"/>
      <c r="M120"/>
    </row>
    <row r="121" spans="1:13" ht="14" customHeight="1">
      <c r="A121" s="42">
        <v>5</v>
      </c>
      <c r="B121" s="43" t="s">
        <v>834</v>
      </c>
      <c r="C121" s="43">
        <v>1</v>
      </c>
      <c r="D121" s="43" t="s">
        <v>369</v>
      </c>
      <c r="E121" s="43" t="s">
        <v>847</v>
      </c>
      <c r="G121"/>
      <c r="H121"/>
      <c r="I121"/>
      <c r="J121"/>
      <c r="K121"/>
      <c r="L121"/>
      <c r="M121"/>
    </row>
    <row r="122" spans="1:13" ht="14" customHeight="1">
      <c r="A122" s="42">
        <v>5</v>
      </c>
      <c r="B122" s="43" t="s">
        <v>834</v>
      </c>
      <c r="C122" s="43">
        <v>2</v>
      </c>
      <c r="D122" s="43" t="s">
        <v>369</v>
      </c>
      <c r="E122" s="43" t="s">
        <v>40</v>
      </c>
      <c r="G122"/>
      <c r="H122"/>
      <c r="I122"/>
      <c r="J122"/>
      <c r="K122"/>
      <c r="L122"/>
      <c r="M122"/>
    </row>
    <row r="123" spans="1:13" ht="14" customHeight="1">
      <c r="A123" s="42">
        <v>5</v>
      </c>
      <c r="B123" s="43" t="s">
        <v>834</v>
      </c>
      <c r="C123" s="43">
        <v>3</v>
      </c>
      <c r="D123" s="43" t="s">
        <v>369</v>
      </c>
      <c r="E123" s="43" t="s">
        <v>381</v>
      </c>
      <c r="G123"/>
      <c r="H123"/>
      <c r="I123"/>
      <c r="J123"/>
      <c r="K123"/>
      <c r="L123"/>
      <c r="M123"/>
    </row>
    <row r="124" spans="1:13" ht="14" customHeight="1">
      <c r="A124" s="42">
        <v>5</v>
      </c>
      <c r="B124" s="43" t="s">
        <v>834</v>
      </c>
      <c r="C124" s="43">
        <v>4</v>
      </c>
      <c r="D124" s="43" t="s">
        <v>370</v>
      </c>
      <c r="E124" s="43" t="s">
        <v>188</v>
      </c>
      <c r="G124"/>
      <c r="H124"/>
      <c r="I124"/>
      <c r="J124"/>
      <c r="K124"/>
      <c r="L124"/>
      <c r="M124"/>
    </row>
    <row r="125" spans="1:13" ht="14" customHeight="1">
      <c r="A125" s="42">
        <v>5</v>
      </c>
      <c r="B125" s="43" t="s">
        <v>834</v>
      </c>
      <c r="C125" s="43">
        <v>5</v>
      </c>
      <c r="D125" s="43" t="s">
        <v>371</v>
      </c>
      <c r="E125" s="43" t="s">
        <v>1047</v>
      </c>
      <c r="G125"/>
      <c r="H125"/>
      <c r="I125"/>
      <c r="J125"/>
      <c r="K125"/>
      <c r="L125"/>
      <c r="M125"/>
    </row>
    <row r="126" spans="1:13" ht="14" customHeight="1">
      <c r="A126" s="42">
        <v>5</v>
      </c>
      <c r="B126" s="43" t="s">
        <v>834</v>
      </c>
      <c r="C126" s="43">
        <v>6</v>
      </c>
      <c r="D126" s="43" t="s">
        <v>371</v>
      </c>
      <c r="E126" s="43" t="s">
        <v>277</v>
      </c>
      <c r="G126"/>
      <c r="H126"/>
      <c r="I126"/>
      <c r="J126"/>
      <c r="K126"/>
      <c r="L126"/>
      <c r="M126"/>
    </row>
    <row r="127" spans="1:13" ht="14" customHeight="1">
      <c r="A127" s="42">
        <v>5</v>
      </c>
      <c r="B127" s="43" t="s">
        <v>834</v>
      </c>
      <c r="C127" s="43">
        <v>7</v>
      </c>
      <c r="D127" s="43" t="s">
        <v>371</v>
      </c>
      <c r="E127" s="43" t="s">
        <v>273</v>
      </c>
      <c r="G127"/>
      <c r="H127"/>
      <c r="I127"/>
      <c r="J127"/>
      <c r="K127"/>
      <c r="L127"/>
      <c r="M127"/>
    </row>
    <row r="128" spans="1:13" ht="14" customHeight="1">
      <c r="A128" s="42">
        <v>5</v>
      </c>
      <c r="B128" s="43" t="s">
        <v>834</v>
      </c>
      <c r="C128" s="43">
        <v>8</v>
      </c>
      <c r="D128" s="43" t="s">
        <v>371</v>
      </c>
      <c r="E128" s="43" t="s">
        <v>269</v>
      </c>
      <c r="G128"/>
      <c r="H128"/>
      <c r="I128"/>
      <c r="J128"/>
      <c r="K128"/>
      <c r="L128"/>
      <c r="M128"/>
    </row>
    <row r="129" spans="1:13" ht="14" customHeight="1">
      <c r="A129" s="42">
        <v>6</v>
      </c>
      <c r="B129" s="43" t="s">
        <v>832</v>
      </c>
      <c r="C129" s="43">
        <v>1</v>
      </c>
      <c r="D129" s="43" t="s">
        <v>369</v>
      </c>
      <c r="E129" s="43" t="s">
        <v>106</v>
      </c>
      <c r="G129"/>
      <c r="H129"/>
      <c r="I129"/>
      <c r="J129"/>
      <c r="K129"/>
      <c r="L129"/>
      <c r="M129"/>
    </row>
    <row r="130" spans="1:13" ht="14" customHeight="1">
      <c r="A130" s="42">
        <v>6</v>
      </c>
      <c r="B130" s="43" t="s">
        <v>832</v>
      </c>
      <c r="C130" s="43">
        <v>2</v>
      </c>
      <c r="D130" s="43" t="s">
        <v>369</v>
      </c>
      <c r="E130" s="43" t="s">
        <v>96</v>
      </c>
      <c r="G130"/>
      <c r="H130"/>
      <c r="I130"/>
      <c r="J130"/>
      <c r="K130"/>
      <c r="L130"/>
      <c r="M130"/>
    </row>
    <row r="131" spans="1:13" ht="14" customHeight="1">
      <c r="A131" s="42">
        <v>6</v>
      </c>
      <c r="B131" s="43" t="s">
        <v>832</v>
      </c>
      <c r="C131" s="43">
        <v>3</v>
      </c>
      <c r="D131" s="43" t="s">
        <v>369</v>
      </c>
      <c r="E131" s="43" t="s">
        <v>964</v>
      </c>
      <c r="G131"/>
      <c r="H131"/>
      <c r="I131"/>
      <c r="J131"/>
      <c r="K131"/>
      <c r="L131"/>
      <c r="M131"/>
    </row>
    <row r="132" spans="1:13" ht="14" customHeight="1">
      <c r="A132" s="42">
        <v>6</v>
      </c>
      <c r="B132" s="43" t="s">
        <v>832</v>
      </c>
      <c r="C132" s="43">
        <v>4</v>
      </c>
      <c r="D132" s="43" t="s">
        <v>370</v>
      </c>
      <c r="E132" s="43" t="s">
        <v>732</v>
      </c>
      <c r="G132"/>
      <c r="H132"/>
      <c r="I132"/>
      <c r="J132"/>
      <c r="K132"/>
      <c r="L132"/>
      <c r="M132"/>
    </row>
    <row r="133" spans="1:13" ht="14" customHeight="1">
      <c r="A133" s="42">
        <v>6</v>
      </c>
      <c r="B133" s="43" t="s">
        <v>832</v>
      </c>
      <c r="C133" s="43">
        <v>5</v>
      </c>
      <c r="D133" s="43" t="s">
        <v>370</v>
      </c>
      <c r="E133" s="43" t="s">
        <v>633</v>
      </c>
      <c r="G133"/>
      <c r="H133"/>
      <c r="I133"/>
      <c r="J133"/>
      <c r="K133"/>
      <c r="L133"/>
      <c r="M133"/>
    </row>
    <row r="134" spans="1:13" ht="14" customHeight="1">
      <c r="A134" s="42">
        <v>6</v>
      </c>
      <c r="B134" s="43" t="s">
        <v>832</v>
      </c>
      <c r="C134" s="43">
        <v>6</v>
      </c>
      <c r="D134" s="43" t="s">
        <v>370</v>
      </c>
      <c r="E134" s="43" t="s">
        <v>968</v>
      </c>
      <c r="G134"/>
      <c r="H134"/>
      <c r="I134"/>
      <c r="J134"/>
      <c r="K134"/>
      <c r="L134"/>
      <c r="M134"/>
    </row>
    <row r="135" spans="1:13" ht="14" customHeight="1">
      <c r="A135" s="42">
        <v>6</v>
      </c>
      <c r="B135" s="43" t="s">
        <v>832</v>
      </c>
      <c r="C135" s="43">
        <v>7</v>
      </c>
      <c r="D135" s="43" t="s">
        <v>371</v>
      </c>
      <c r="E135" s="43" t="s">
        <v>1051</v>
      </c>
      <c r="G135"/>
      <c r="H135"/>
      <c r="I135"/>
      <c r="J135"/>
      <c r="K135"/>
      <c r="L135"/>
      <c r="M135"/>
    </row>
    <row r="136" spans="1:13" ht="14" customHeight="1">
      <c r="A136" s="42">
        <v>6</v>
      </c>
      <c r="B136" s="43" t="s">
        <v>833</v>
      </c>
      <c r="C136" s="43">
        <v>1</v>
      </c>
      <c r="D136" s="43" t="s">
        <v>369</v>
      </c>
      <c r="E136" s="43" t="s">
        <v>569</v>
      </c>
      <c r="G136"/>
      <c r="H136"/>
      <c r="I136"/>
      <c r="J136"/>
      <c r="K136"/>
      <c r="L136"/>
      <c r="M136"/>
    </row>
    <row r="137" spans="1:13" ht="14" customHeight="1">
      <c r="A137" s="42">
        <v>6</v>
      </c>
      <c r="B137" s="43" t="s">
        <v>833</v>
      </c>
      <c r="C137" s="43">
        <v>2</v>
      </c>
      <c r="D137" s="43" t="s">
        <v>369</v>
      </c>
      <c r="E137" s="43" t="s">
        <v>965</v>
      </c>
      <c r="G137"/>
      <c r="H137"/>
      <c r="I137"/>
      <c r="J137"/>
      <c r="K137"/>
      <c r="L137"/>
      <c r="M137"/>
    </row>
    <row r="138" spans="1:13" ht="14" customHeight="1">
      <c r="A138" s="42">
        <v>6</v>
      </c>
      <c r="B138" s="43" t="s">
        <v>833</v>
      </c>
      <c r="C138" s="43">
        <v>3</v>
      </c>
      <c r="D138" s="43" t="s">
        <v>369</v>
      </c>
      <c r="E138" s="43" t="s">
        <v>101</v>
      </c>
      <c r="G138"/>
      <c r="H138"/>
      <c r="I138"/>
      <c r="J138"/>
      <c r="K138"/>
      <c r="L138"/>
      <c r="M138"/>
    </row>
    <row r="139" spans="1:13" ht="14" customHeight="1">
      <c r="A139" s="42">
        <v>6</v>
      </c>
      <c r="B139" s="43" t="s">
        <v>833</v>
      </c>
      <c r="C139" s="43">
        <v>4</v>
      </c>
      <c r="D139" s="43" t="s">
        <v>370</v>
      </c>
      <c r="E139" s="43" t="s">
        <v>631</v>
      </c>
      <c r="G139"/>
      <c r="H139"/>
      <c r="I139"/>
      <c r="J139"/>
      <c r="K139"/>
      <c r="L139"/>
      <c r="M139"/>
    </row>
    <row r="140" spans="1:13" ht="14" customHeight="1">
      <c r="A140" s="42">
        <v>6</v>
      </c>
      <c r="B140" s="43" t="s">
        <v>833</v>
      </c>
      <c r="C140" s="43">
        <v>5</v>
      </c>
      <c r="D140" s="43" t="s">
        <v>370</v>
      </c>
      <c r="E140" s="43" t="s">
        <v>218</v>
      </c>
      <c r="G140"/>
      <c r="H140"/>
      <c r="I140"/>
      <c r="J140"/>
      <c r="K140"/>
      <c r="L140"/>
      <c r="M140"/>
    </row>
    <row r="141" spans="1:13" ht="14" customHeight="1">
      <c r="A141" s="42">
        <v>6</v>
      </c>
      <c r="B141" s="43" t="s">
        <v>833</v>
      </c>
      <c r="C141" s="43">
        <v>6</v>
      </c>
      <c r="D141" s="43" t="s">
        <v>371</v>
      </c>
      <c r="E141" s="43" t="s">
        <v>672</v>
      </c>
      <c r="G141"/>
      <c r="H141"/>
      <c r="I141"/>
      <c r="J141"/>
      <c r="K141"/>
      <c r="L141"/>
      <c r="M141"/>
    </row>
    <row r="142" spans="1:13" ht="14" customHeight="1">
      <c r="A142" s="42">
        <v>6</v>
      </c>
      <c r="B142" s="43" t="s">
        <v>833</v>
      </c>
      <c r="C142" s="43">
        <v>7</v>
      </c>
      <c r="D142" s="43" t="s">
        <v>371</v>
      </c>
      <c r="E142" s="43" t="s">
        <v>649</v>
      </c>
      <c r="G142"/>
      <c r="H142"/>
      <c r="I142"/>
      <c r="J142"/>
      <c r="K142"/>
      <c r="L142"/>
      <c r="M142"/>
    </row>
    <row r="143" spans="1:13" ht="14" customHeight="1">
      <c r="A143" s="42">
        <v>6</v>
      </c>
      <c r="B143" s="43" t="s">
        <v>833</v>
      </c>
      <c r="C143" s="43">
        <v>8</v>
      </c>
      <c r="D143" s="43" t="s">
        <v>371</v>
      </c>
      <c r="E143" s="43" t="s">
        <v>1052</v>
      </c>
      <c r="G143"/>
      <c r="H143"/>
      <c r="I143"/>
      <c r="J143"/>
      <c r="K143"/>
      <c r="L143"/>
      <c r="M143"/>
    </row>
    <row r="144" spans="1:13" ht="14" customHeight="1">
      <c r="A144" s="42">
        <v>6</v>
      </c>
      <c r="B144" s="43" t="s">
        <v>833</v>
      </c>
      <c r="C144" s="43">
        <v>9</v>
      </c>
      <c r="D144" s="43" t="s">
        <v>371</v>
      </c>
      <c r="E144" s="43" t="s">
        <v>1050</v>
      </c>
      <c r="G144"/>
      <c r="H144"/>
      <c r="I144"/>
      <c r="J144"/>
      <c r="K144"/>
      <c r="L144"/>
      <c r="M144"/>
    </row>
    <row r="145" spans="1:13" ht="14" customHeight="1">
      <c r="A145" s="42">
        <v>6</v>
      </c>
      <c r="B145" s="43" t="s">
        <v>834</v>
      </c>
      <c r="C145" s="43">
        <v>1</v>
      </c>
      <c r="D145" s="43" t="s">
        <v>369</v>
      </c>
      <c r="E145" s="43" t="s">
        <v>562</v>
      </c>
      <c r="G145"/>
      <c r="H145"/>
      <c r="I145"/>
      <c r="J145"/>
      <c r="K145"/>
      <c r="L145"/>
      <c r="M145"/>
    </row>
    <row r="146" spans="1:13" ht="14" customHeight="1">
      <c r="A146" s="42">
        <v>6</v>
      </c>
      <c r="B146" s="43" t="s">
        <v>834</v>
      </c>
      <c r="C146" s="43">
        <v>2</v>
      </c>
      <c r="D146" s="43" t="s">
        <v>369</v>
      </c>
      <c r="E146" s="43" t="s">
        <v>560</v>
      </c>
      <c r="G146"/>
      <c r="H146"/>
      <c r="I146"/>
      <c r="J146"/>
      <c r="K146"/>
      <c r="L146"/>
      <c r="M146"/>
    </row>
    <row r="147" spans="1:13" ht="14" customHeight="1">
      <c r="A147" s="42">
        <v>6</v>
      </c>
      <c r="B147" s="43" t="s">
        <v>834</v>
      </c>
      <c r="C147" s="43">
        <v>3</v>
      </c>
      <c r="D147" s="43" t="s">
        <v>370</v>
      </c>
      <c r="E147" s="43" t="s">
        <v>967</v>
      </c>
      <c r="G147"/>
      <c r="H147"/>
      <c r="I147"/>
      <c r="J147"/>
      <c r="K147"/>
      <c r="L147"/>
      <c r="M147"/>
    </row>
    <row r="148" spans="1:13" ht="14" customHeight="1">
      <c r="A148" s="42">
        <v>6</v>
      </c>
      <c r="B148" s="43" t="s">
        <v>834</v>
      </c>
      <c r="C148" s="43">
        <v>4</v>
      </c>
      <c r="D148" s="43" t="s">
        <v>370</v>
      </c>
      <c r="E148" s="43" t="s">
        <v>214</v>
      </c>
      <c r="G148"/>
      <c r="H148"/>
      <c r="I148"/>
      <c r="J148"/>
      <c r="K148"/>
      <c r="L148"/>
      <c r="M148"/>
    </row>
    <row r="149" spans="1:13" ht="14" customHeight="1">
      <c r="A149" s="42">
        <v>6</v>
      </c>
      <c r="B149" s="43" t="s">
        <v>834</v>
      </c>
      <c r="C149" s="43">
        <v>5</v>
      </c>
      <c r="D149" s="43" t="s">
        <v>370</v>
      </c>
      <c r="E149" s="43" t="s">
        <v>966</v>
      </c>
      <c r="G149"/>
      <c r="H149"/>
      <c r="I149"/>
      <c r="J149"/>
      <c r="K149"/>
      <c r="L149"/>
      <c r="M149"/>
    </row>
    <row r="150" spans="1:13" ht="14" customHeight="1">
      <c r="A150" s="42">
        <v>6</v>
      </c>
      <c r="B150" s="43" t="s">
        <v>834</v>
      </c>
      <c r="C150" s="43">
        <v>6</v>
      </c>
      <c r="D150" s="43" t="s">
        <v>371</v>
      </c>
      <c r="E150" s="43" t="s">
        <v>1049</v>
      </c>
      <c r="G150"/>
      <c r="H150"/>
      <c r="I150"/>
      <c r="J150"/>
      <c r="K150"/>
      <c r="L150"/>
      <c r="M150"/>
    </row>
    <row r="151" spans="1:13" ht="14" customHeight="1">
      <c r="A151" s="42">
        <v>6</v>
      </c>
      <c r="B151" s="43" t="s">
        <v>834</v>
      </c>
      <c r="C151" s="43">
        <v>7</v>
      </c>
      <c r="D151" s="43" t="s">
        <v>371</v>
      </c>
      <c r="E151" s="43" t="s">
        <v>1022</v>
      </c>
      <c r="G151"/>
      <c r="H151"/>
      <c r="I151"/>
      <c r="J151"/>
      <c r="K151"/>
      <c r="L151"/>
      <c r="M151"/>
    </row>
    <row r="152" spans="1:13" ht="14" customHeight="1">
      <c r="A152" s="42">
        <v>6</v>
      </c>
      <c r="B152" s="43" t="s">
        <v>834</v>
      </c>
      <c r="C152" s="43">
        <v>8</v>
      </c>
      <c r="D152" s="43" t="s">
        <v>371</v>
      </c>
      <c r="E152" s="43" t="s">
        <v>307</v>
      </c>
      <c r="G152"/>
      <c r="H152"/>
      <c r="I152"/>
      <c r="J152"/>
      <c r="K152"/>
      <c r="L152"/>
      <c r="M152"/>
    </row>
    <row r="153" spans="1:13" ht="14" customHeight="1">
      <c r="A153" s="42">
        <v>6</v>
      </c>
      <c r="B153" s="43" t="s">
        <v>834</v>
      </c>
      <c r="C153" s="43">
        <v>9</v>
      </c>
      <c r="D153" s="43" t="s">
        <v>371</v>
      </c>
      <c r="E153" s="43" t="s">
        <v>1048</v>
      </c>
      <c r="G153"/>
      <c r="H153"/>
      <c r="I153"/>
      <c r="J153"/>
      <c r="K153"/>
      <c r="L153"/>
      <c r="M153"/>
    </row>
    <row r="154" spans="1:13" ht="14" customHeight="1">
      <c r="A154" s="42">
        <v>7</v>
      </c>
      <c r="B154" s="43" t="s">
        <v>832</v>
      </c>
      <c r="C154" s="43">
        <v>1</v>
      </c>
      <c r="D154" s="43" t="s">
        <v>369</v>
      </c>
      <c r="E154" s="43" t="s">
        <v>7</v>
      </c>
      <c r="G154"/>
      <c r="H154"/>
      <c r="I154"/>
      <c r="J154"/>
      <c r="K154"/>
      <c r="L154"/>
      <c r="M154"/>
    </row>
    <row r="155" spans="1:13" ht="14" customHeight="1">
      <c r="A155" s="42">
        <v>7</v>
      </c>
      <c r="B155" s="43" t="s">
        <v>832</v>
      </c>
      <c r="C155" s="43">
        <v>2</v>
      </c>
      <c r="D155" s="43" t="s">
        <v>369</v>
      </c>
      <c r="E155" s="43" t="s">
        <v>19</v>
      </c>
      <c r="G155"/>
      <c r="H155"/>
      <c r="I155"/>
      <c r="J155"/>
      <c r="K155"/>
      <c r="L155"/>
      <c r="M155"/>
    </row>
    <row r="156" spans="1:13" ht="14" customHeight="1">
      <c r="A156" s="42">
        <v>7</v>
      </c>
      <c r="B156" s="43" t="s">
        <v>832</v>
      </c>
      <c r="C156" s="43">
        <v>3</v>
      </c>
      <c r="D156" s="43" t="s">
        <v>369</v>
      </c>
      <c r="E156" s="43" t="s">
        <v>422</v>
      </c>
      <c r="G156"/>
      <c r="H156"/>
      <c r="I156"/>
      <c r="J156"/>
      <c r="K156"/>
      <c r="L156"/>
      <c r="M156"/>
    </row>
    <row r="157" spans="1:13" ht="14" customHeight="1">
      <c r="A157" s="42">
        <v>7</v>
      </c>
      <c r="B157" s="43" t="s">
        <v>832</v>
      </c>
      <c r="C157" s="43">
        <v>4</v>
      </c>
      <c r="D157" s="43" t="s">
        <v>370</v>
      </c>
      <c r="E157" s="43" t="s">
        <v>764</v>
      </c>
      <c r="G157"/>
      <c r="H157"/>
      <c r="I157"/>
      <c r="J157"/>
      <c r="K157"/>
      <c r="L157"/>
      <c r="M157"/>
    </row>
    <row r="158" spans="1:13" ht="14" customHeight="1">
      <c r="A158" s="42">
        <v>7</v>
      </c>
      <c r="B158" s="43" t="s">
        <v>832</v>
      </c>
      <c r="C158" s="43">
        <v>5</v>
      </c>
      <c r="D158" s="43" t="s">
        <v>371</v>
      </c>
      <c r="E158" s="43" t="s">
        <v>1014</v>
      </c>
      <c r="G158"/>
      <c r="H158"/>
      <c r="I158"/>
      <c r="J158"/>
      <c r="K158"/>
      <c r="L158"/>
      <c r="M158"/>
    </row>
    <row r="159" spans="1:13" ht="14" customHeight="1">
      <c r="A159" s="42">
        <v>7</v>
      </c>
      <c r="B159" s="43" t="s">
        <v>832</v>
      </c>
      <c r="C159" s="43">
        <v>6</v>
      </c>
      <c r="D159" s="43" t="s">
        <v>371</v>
      </c>
      <c r="E159" s="43" t="s">
        <v>262</v>
      </c>
      <c r="G159"/>
      <c r="H159"/>
      <c r="I159"/>
      <c r="J159"/>
      <c r="K159"/>
      <c r="L159"/>
      <c r="M159"/>
    </row>
    <row r="160" spans="1:13" ht="14" customHeight="1">
      <c r="A160" s="42">
        <v>7</v>
      </c>
      <c r="B160" s="43" t="s">
        <v>832</v>
      </c>
      <c r="C160" s="43">
        <v>7</v>
      </c>
      <c r="D160" s="43" t="s">
        <v>371</v>
      </c>
      <c r="E160" s="43" t="s">
        <v>1024</v>
      </c>
      <c r="G160"/>
      <c r="H160"/>
      <c r="I160"/>
      <c r="J160"/>
      <c r="K160"/>
      <c r="L160"/>
      <c r="M160"/>
    </row>
    <row r="161" spans="1:13" ht="14" customHeight="1">
      <c r="A161" s="42">
        <v>7</v>
      </c>
      <c r="B161" s="43" t="s">
        <v>832</v>
      </c>
      <c r="C161" s="43">
        <v>8</v>
      </c>
      <c r="D161" s="43" t="s">
        <v>371</v>
      </c>
      <c r="E161" s="43" t="s">
        <v>1055</v>
      </c>
      <c r="G161"/>
      <c r="H161"/>
      <c r="I161"/>
      <c r="J161"/>
      <c r="K161"/>
      <c r="L161"/>
      <c r="M161"/>
    </row>
    <row r="162" spans="1:13" ht="14" customHeight="1">
      <c r="A162" s="42">
        <v>7</v>
      </c>
      <c r="B162" s="43" t="s">
        <v>832</v>
      </c>
      <c r="C162" s="43">
        <v>9</v>
      </c>
      <c r="D162" s="43" t="s">
        <v>371</v>
      </c>
      <c r="E162" s="43" t="s">
        <v>1056</v>
      </c>
      <c r="G162"/>
      <c r="H162"/>
      <c r="I162"/>
      <c r="J162"/>
      <c r="K162"/>
      <c r="L162"/>
      <c r="M162"/>
    </row>
    <row r="163" spans="1:13" ht="14" customHeight="1">
      <c r="A163" s="42">
        <v>7</v>
      </c>
      <c r="B163" s="43" t="s">
        <v>833</v>
      </c>
      <c r="C163" s="43">
        <v>1</v>
      </c>
      <c r="D163" s="43" t="s">
        <v>369</v>
      </c>
      <c r="E163" s="43" t="s">
        <v>423</v>
      </c>
      <c r="G163"/>
      <c r="H163"/>
      <c r="I163"/>
      <c r="J163"/>
      <c r="K163"/>
      <c r="L163"/>
      <c r="M163"/>
    </row>
    <row r="164" spans="1:13" ht="14" customHeight="1">
      <c r="A164" s="42">
        <v>7</v>
      </c>
      <c r="B164" s="43" t="s">
        <v>833</v>
      </c>
      <c r="C164" s="43">
        <v>2</v>
      </c>
      <c r="D164" s="43" t="s">
        <v>370</v>
      </c>
      <c r="E164" s="43" t="s">
        <v>970</v>
      </c>
      <c r="G164"/>
      <c r="H164"/>
      <c r="I164"/>
      <c r="J164"/>
      <c r="K164"/>
      <c r="L164"/>
      <c r="M164"/>
    </row>
    <row r="165" spans="1:13" ht="14" customHeight="1">
      <c r="A165" s="42">
        <v>7</v>
      </c>
      <c r="B165" s="43" t="s">
        <v>833</v>
      </c>
      <c r="C165" s="43">
        <v>3</v>
      </c>
      <c r="D165" s="43" t="s">
        <v>370</v>
      </c>
      <c r="E165" s="43" t="s">
        <v>166</v>
      </c>
      <c r="G165"/>
      <c r="H165"/>
      <c r="I165"/>
      <c r="J165"/>
      <c r="K165"/>
      <c r="L165"/>
      <c r="M165"/>
    </row>
    <row r="166" spans="1:13" ht="14" customHeight="1">
      <c r="A166" s="42">
        <v>7</v>
      </c>
      <c r="B166" s="43" t="s">
        <v>833</v>
      </c>
      <c r="C166" s="43">
        <v>4</v>
      </c>
      <c r="D166" s="43" t="s">
        <v>370</v>
      </c>
      <c r="E166" s="43" t="s">
        <v>931</v>
      </c>
      <c r="G166"/>
      <c r="H166"/>
      <c r="I166"/>
      <c r="J166"/>
      <c r="K166"/>
      <c r="L166"/>
      <c r="M166"/>
    </row>
    <row r="167" spans="1:13" ht="14" customHeight="1">
      <c r="A167" s="42">
        <v>7</v>
      </c>
      <c r="B167" s="43" t="s">
        <v>833</v>
      </c>
      <c r="C167" s="43">
        <v>5</v>
      </c>
      <c r="D167" s="43" t="s">
        <v>370</v>
      </c>
      <c r="E167" s="43" t="s">
        <v>933</v>
      </c>
      <c r="G167"/>
      <c r="H167"/>
      <c r="I167"/>
      <c r="J167"/>
      <c r="K167"/>
      <c r="L167"/>
      <c r="M167"/>
    </row>
    <row r="168" spans="1:13" ht="14" customHeight="1">
      <c r="A168" s="42">
        <v>7</v>
      </c>
      <c r="B168" s="43" t="s">
        <v>833</v>
      </c>
      <c r="C168" s="43">
        <v>6</v>
      </c>
      <c r="D168" s="43" t="s">
        <v>371</v>
      </c>
      <c r="E168" s="43" t="s">
        <v>1053</v>
      </c>
      <c r="G168"/>
      <c r="H168"/>
      <c r="I168"/>
      <c r="J168"/>
      <c r="K168"/>
      <c r="L168"/>
      <c r="M168"/>
    </row>
    <row r="169" spans="1:13" ht="14" customHeight="1">
      <c r="A169" s="42">
        <v>7</v>
      </c>
      <c r="B169" s="43" t="s">
        <v>833</v>
      </c>
      <c r="C169" s="43">
        <v>7</v>
      </c>
      <c r="D169" s="43" t="s">
        <v>371</v>
      </c>
      <c r="E169" s="43" t="s">
        <v>805</v>
      </c>
      <c r="G169"/>
      <c r="H169"/>
      <c r="I169"/>
      <c r="J169"/>
      <c r="K169"/>
      <c r="L169"/>
      <c r="M169"/>
    </row>
    <row r="170" spans="1:13" ht="14" customHeight="1">
      <c r="A170" s="42">
        <v>7</v>
      </c>
      <c r="B170" s="43" t="s">
        <v>833</v>
      </c>
      <c r="C170" s="43">
        <v>8</v>
      </c>
      <c r="D170" s="43" t="s">
        <v>371</v>
      </c>
      <c r="E170" s="43" t="s">
        <v>387</v>
      </c>
      <c r="G170"/>
      <c r="H170"/>
      <c r="I170"/>
      <c r="J170"/>
      <c r="K170"/>
      <c r="L170"/>
      <c r="M170"/>
    </row>
    <row r="171" spans="1:13" ht="14" customHeight="1">
      <c r="A171" s="42">
        <v>7</v>
      </c>
      <c r="B171" s="43" t="s">
        <v>833</v>
      </c>
      <c r="C171" s="43">
        <v>9</v>
      </c>
      <c r="D171" s="43" t="s">
        <v>371</v>
      </c>
      <c r="E171" s="43" t="s">
        <v>1054</v>
      </c>
      <c r="G171"/>
      <c r="H171"/>
      <c r="I171"/>
      <c r="J171"/>
      <c r="K171"/>
      <c r="L171"/>
      <c r="M171"/>
    </row>
    <row r="172" spans="1:13" ht="14" customHeight="1">
      <c r="A172" s="42">
        <v>7</v>
      </c>
      <c r="B172" s="43" t="s">
        <v>834</v>
      </c>
      <c r="C172" s="43">
        <v>1</v>
      </c>
      <c r="D172" s="43" t="s">
        <v>369</v>
      </c>
      <c r="E172" s="43" t="s">
        <v>62</v>
      </c>
      <c r="G172"/>
      <c r="H172"/>
      <c r="I172"/>
      <c r="J172"/>
      <c r="K172"/>
      <c r="L172"/>
      <c r="M172"/>
    </row>
    <row r="173" spans="1:13" ht="14" customHeight="1">
      <c r="A173" s="42">
        <v>7</v>
      </c>
      <c r="B173" s="43" t="s">
        <v>834</v>
      </c>
      <c r="C173" s="43">
        <v>2</v>
      </c>
      <c r="D173" s="43" t="s">
        <v>369</v>
      </c>
      <c r="E173" s="43" t="s">
        <v>400</v>
      </c>
      <c r="G173"/>
      <c r="H173"/>
      <c r="I173"/>
      <c r="J173"/>
      <c r="K173"/>
      <c r="L173"/>
      <c r="M173"/>
    </row>
    <row r="174" spans="1:13" ht="14" customHeight="1">
      <c r="A174" s="42">
        <v>7</v>
      </c>
      <c r="B174" s="43" t="s">
        <v>834</v>
      </c>
      <c r="C174" s="43">
        <v>3</v>
      </c>
      <c r="D174" s="43" t="s">
        <v>369</v>
      </c>
      <c r="E174" s="43" t="s">
        <v>401</v>
      </c>
      <c r="G174"/>
      <c r="H174"/>
      <c r="I174"/>
      <c r="J174"/>
      <c r="K174"/>
      <c r="L174"/>
      <c r="M174"/>
    </row>
    <row r="175" spans="1:13" ht="14" customHeight="1">
      <c r="A175" s="42">
        <v>7</v>
      </c>
      <c r="B175" s="43" t="s">
        <v>834</v>
      </c>
      <c r="C175" s="43">
        <v>4</v>
      </c>
      <c r="D175" s="43" t="s">
        <v>369</v>
      </c>
      <c r="E175" s="43" t="s">
        <v>849</v>
      </c>
      <c r="G175"/>
      <c r="H175"/>
      <c r="I175"/>
      <c r="J175"/>
      <c r="K175"/>
      <c r="L175"/>
      <c r="M175"/>
    </row>
    <row r="176" spans="1:13" ht="14" customHeight="1">
      <c r="A176" s="42">
        <v>7</v>
      </c>
      <c r="B176" s="43" t="s">
        <v>834</v>
      </c>
      <c r="C176" s="43">
        <v>5</v>
      </c>
      <c r="D176" s="43" t="s">
        <v>370</v>
      </c>
      <c r="E176" s="43" t="s">
        <v>154</v>
      </c>
      <c r="G176"/>
      <c r="H176"/>
      <c r="I176"/>
      <c r="J176"/>
      <c r="K176"/>
      <c r="L176"/>
      <c r="M176"/>
    </row>
    <row r="177" spans="1:13" ht="14" customHeight="1">
      <c r="A177" s="42">
        <v>7</v>
      </c>
      <c r="B177" s="43" t="s">
        <v>834</v>
      </c>
      <c r="C177" s="43">
        <v>6</v>
      </c>
      <c r="D177" s="43" t="s">
        <v>370</v>
      </c>
      <c r="E177" s="43" t="s">
        <v>932</v>
      </c>
      <c r="G177"/>
      <c r="H177"/>
      <c r="I177"/>
      <c r="J177"/>
      <c r="K177"/>
      <c r="L177"/>
      <c r="M177"/>
    </row>
    <row r="178" spans="1:13" ht="14" customHeight="1">
      <c r="A178" s="42">
        <v>7</v>
      </c>
      <c r="B178" s="43" t="s">
        <v>834</v>
      </c>
      <c r="C178" s="43">
        <v>7</v>
      </c>
      <c r="D178" s="43" t="s">
        <v>370</v>
      </c>
      <c r="E178" s="43" t="s">
        <v>934</v>
      </c>
      <c r="G178"/>
      <c r="H178"/>
      <c r="I178"/>
      <c r="J178"/>
      <c r="K178"/>
      <c r="L178"/>
      <c r="M178"/>
    </row>
    <row r="179" spans="1:13" ht="14" customHeight="1">
      <c r="A179" s="42">
        <v>8</v>
      </c>
      <c r="B179" s="43" t="s">
        <v>832</v>
      </c>
      <c r="C179" s="43">
        <v>1</v>
      </c>
      <c r="D179" s="43" t="s">
        <v>369</v>
      </c>
      <c r="E179" s="43" t="s">
        <v>972</v>
      </c>
      <c r="G179"/>
      <c r="H179"/>
      <c r="I179"/>
      <c r="J179"/>
      <c r="K179"/>
      <c r="L179"/>
      <c r="M179"/>
    </row>
    <row r="180" spans="1:13" ht="14" customHeight="1">
      <c r="A180" s="42">
        <v>8</v>
      </c>
      <c r="B180" s="43" t="s">
        <v>832</v>
      </c>
      <c r="C180" s="43">
        <v>2</v>
      </c>
      <c r="D180" s="43" t="s">
        <v>369</v>
      </c>
      <c r="E180" s="43" t="s">
        <v>95</v>
      </c>
      <c r="G180"/>
      <c r="H180"/>
      <c r="I180"/>
      <c r="J180"/>
      <c r="K180"/>
      <c r="L180"/>
      <c r="M180"/>
    </row>
    <row r="181" spans="1:13" ht="14" customHeight="1">
      <c r="A181" s="42">
        <v>8</v>
      </c>
      <c r="B181" s="43" t="s">
        <v>832</v>
      </c>
      <c r="C181" s="43">
        <v>3</v>
      </c>
      <c r="D181" s="43" t="s">
        <v>369</v>
      </c>
      <c r="E181" s="43" t="s">
        <v>64</v>
      </c>
      <c r="G181"/>
      <c r="H181"/>
      <c r="I181"/>
      <c r="J181"/>
      <c r="K181"/>
      <c r="L181"/>
      <c r="M181"/>
    </row>
    <row r="182" spans="1:13" ht="14" customHeight="1">
      <c r="A182" s="42">
        <v>8</v>
      </c>
      <c r="B182" s="43" t="s">
        <v>832</v>
      </c>
      <c r="C182" s="43">
        <v>4</v>
      </c>
      <c r="D182" s="43" t="s">
        <v>370</v>
      </c>
      <c r="E182" s="43" t="s">
        <v>979</v>
      </c>
      <c r="G182"/>
      <c r="H182"/>
      <c r="I182"/>
      <c r="J182"/>
      <c r="K182"/>
      <c r="L182"/>
      <c r="M182"/>
    </row>
    <row r="183" spans="1:13" ht="14" customHeight="1">
      <c r="A183" s="42">
        <v>8</v>
      </c>
      <c r="B183" s="43" t="s">
        <v>832</v>
      </c>
      <c r="C183" s="43">
        <v>5</v>
      </c>
      <c r="D183" s="43" t="s">
        <v>370</v>
      </c>
      <c r="E183" s="43" t="s">
        <v>978</v>
      </c>
      <c r="G183"/>
      <c r="H183"/>
      <c r="I183"/>
      <c r="J183"/>
      <c r="K183"/>
      <c r="L183"/>
      <c r="M183"/>
    </row>
    <row r="184" spans="1:13" ht="14" customHeight="1">
      <c r="A184" s="42">
        <v>8</v>
      </c>
      <c r="B184" s="43" t="s">
        <v>832</v>
      </c>
      <c r="C184" s="43">
        <v>6</v>
      </c>
      <c r="D184" s="43" t="s">
        <v>370</v>
      </c>
      <c r="E184" s="43" t="s">
        <v>977</v>
      </c>
      <c r="G184"/>
      <c r="H184"/>
      <c r="I184"/>
      <c r="J184"/>
      <c r="K184"/>
      <c r="L184"/>
      <c r="M184"/>
    </row>
    <row r="185" spans="1:13" ht="14" customHeight="1">
      <c r="A185" s="42">
        <v>8</v>
      </c>
      <c r="B185" s="43" t="s">
        <v>832</v>
      </c>
      <c r="C185" s="43">
        <v>7</v>
      </c>
      <c r="D185" s="43" t="s">
        <v>370</v>
      </c>
      <c r="E185" s="43" t="s">
        <v>976</v>
      </c>
      <c r="G185"/>
      <c r="H185"/>
      <c r="I185"/>
      <c r="J185"/>
      <c r="K185"/>
      <c r="L185"/>
      <c r="M185"/>
    </row>
    <row r="186" spans="1:13" ht="14" customHeight="1">
      <c r="A186" s="42">
        <v>8</v>
      </c>
      <c r="B186" s="43" t="s">
        <v>832</v>
      </c>
      <c r="C186" s="43">
        <v>8</v>
      </c>
      <c r="D186" s="43" t="s">
        <v>370</v>
      </c>
      <c r="E186" s="43" t="s">
        <v>206</v>
      </c>
      <c r="G186"/>
      <c r="H186"/>
      <c r="I186"/>
      <c r="J186"/>
      <c r="K186"/>
      <c r="L186"/>
      <c r="M186"/>
    </row>
    <row r="187" spans="1:13" ht="14" customHeight="1">
      <c r="A187" s="42">
        <v>8</v>
      </c>
      <c r="B187" s="43" t="s">
        <v>832</v>
      </c>
      <c r="C187" s="43">
        <v>9</v>
      </c>
      <c r="D187" s="43" t="s">
        <v>370</v>
      </c>
      <c r="E187" s="43" t="s">
        <v>974</v>
      </c>
      <c r="G187"/>
      <c r="H187"/>
      <c r="I187"/>
      <c r="J187"/>
      <c r="K187"/>
      <c r="L187"/>
      <c r="M187"/>
    </row>
    <row r="188" spans="1:13" ht="14" customHeight="1">
      <c r="A188" s="42">
        <v>8</v>
      </c>
      <c r="B188" s="43" t="s">
        <v>833</v>
      </c>
      <c r="C188" s="43">
        <v>1</v>
      </c>
      <c r="D188" s="43" t="s">
        <v>369</v>
      </c>
      <c r="E188" s="43" t="s">
        <v>91</v>
      </c>
      <c r="G188"/>
      <c r="H188"/>
      <c r="I188"/>
      <c r="J188"/>
      <c r="K188"/>
      <c r="L188"/>
      <c r="M188"/>
    </row>
    <row r="189" spans="1:13" ht="14" customHeight="1">
      <c r="A189" s="42">
        <v>8</v>
      </c>
      <c r="B189" s="43" t="s">
        <v>833</v>
      </c>
      <c r="C189" s="43">
        <v>2</v>
      </c>
      <c r="D189" s="43" t="s">
        <v>369</v>
      </c>
      <c r="E189" s="43" t="s">
        <v>506</v>
      </c>
      <c r="G189"/>
      <c r="H189"/>
      <c r="I189"/>
      <c r="J189"/>
      <c r="K189"/>
      <c r="L189"/>
      <c r="M189"/>
    </row>
    <row r="190" spans="1:13" ht="14" customHeight="1">
      <c r="A190" s="42">
        <v>8</v>
      </c>
      <c r="B190" s="43" t="s">
        <v>833</v>
      </c>
      <c r="C190" s="43">
        <v>3</v>
      </c>
      <c r="D190" s="43" t="s">
        <v>370</v>
      </c>
      <c r="E190" s="43" t="s">
        <v>975</v>
      </c>
      <c r="G190"/>
      <c r="H190"/>
      <c r="I190"/>
      <c r="J190"/>
      <c r="K190"/>
      <c r="L190"/>
      <c r="M190"/>
    </row>
    <row r="191" spans="1:13" ht="14" customHeight="1">
      <c r="A191" s="42">
        <v>8</v>
      </c>
      <c r="B191" s="43" t="s">
        <v>833</v>
      </c>
      <c r="C191" s="43">
        <v>4</v>
      </c>
      <c r="D191" s="43" t="s">
        <v>371</v>
      </c>
      <c r="E191" s="43" t="s">
        <v>674</v>
      </c>
      <c r="G191"/>
      <c r="H191"/>
      <c r="I191"/>
      <c r="J191"/>
      <c r="K191"/>
      <c r="L191"/>
      <c r="M191"/>
    </row>
    <row r="192" spans="1:13" ht="14" customHeight="1">
      <c r="A192" s="42">
        <v>8</v>
      </c>
      <c r="B192" s="43" t="s">
        <v>833</v>
      </c>
      <c r="C192" s="43">
        <v>5</v>
      </c>
      <c r="D192" s="43" t="s">
        <v>371</v>
      </c>
      <c r="E192" s="43" t="s">
        <v>1060</v>
      </c>
      <c r="G192"/>
      <c r="H192"/>
      <c r="I192"/>
      <c r="J192"/>
      <c r="K192"/>
      <c r="L192"/>
      <c r="M192"/>
    </row>
    <row r="193" spans="1:13" ht="14" customHeight="1">
      <c r="A193" s="42">
        <v>8</v>
      </c>
      <c r="B193" s="43" t="s">
        <v>833</v>
      </c>
      <c r="C193" s="43">
        <v>6</v>
      </c>
      <c r="D193" s="43" t="s">
        <v>371</v>
      </c>
      <c r="E193" s="43" t="s">
        <v>1059</v>
      </c>
      <c r="G193"/>
      <c r="H193"/>
      <c r="I193"/>
      <c r="J193"/>
      <c r="K193"/>
      <c r="L193"/>
      <c r="M193"/>
    </row>
    <row r="194" spans="1:13" ht="14" customHeight="1">
      <c r="A194" s="42">
        <v>8</v>
      </c>
      <c r="B194" s="43" t="s">
        <v>833</v>
      </c>
      <c r="C194" s="43">
        <v>7</v>
      </c>
      <c r="D194" s="43" t="s">
        <v>371</v>
      </c>
      <c r="E194" s="43" t="s">
        <v>1026</v>
      </c>
      <c r="G194"/>
      <c r="H194"/>
      <c r="I194"/>
      <c r="J194"/>
      <c r="K194"/>
      <c r="L194"/>
      <c r="M194"/>
    </row>
    <row r="195" spans="1:13" ht="14" customHeight="1">
      <c r="A195" s="42">
        <v>8</v>
      </c>
      <c r="B195" s="43" t="s">
        <v>833</v>
      </c>
      <c r="C195" s="43">
        <v>8</v>
      </c>
      <c r="D195" s="43" t="s">
        <v>371</v>
      </c>
      <c r="E195" s="43" t="s">
        <v>303</v>
      </c>
      <c r="G195"/>
      <c r="H195"/>
      <c r="I195"/>
      <c r="J195"/>
      <c r="K195"/>
      <c r="L195"/>
      <c r="M195"/>
    </row>
    <row r="196" spans="1:13" ht="14" customHeight="1">
      <c r="A196" s="42">
        <v>8</v>
      </c>
      <c r="B196" s="43" t="s">
        <v>834</v>
      </c>
      <c r="C196" s="43">
        <v>1</v>
      </c>
      <c r="D196" s="43" t="s">
        <v>369</v>
      </c>
      <c r="E196" s="43" t="s">
        <v>605</v>
      </c>
      <c r="G196"/>
      <c r="H196"/>
      <c r="I196"/>
      <c r="J196"/>
      <c r="K196"/>
      <c r="L196"/>
      <c r="M196"/>
    </row>
    <row r="197" spans="1:13" ht="14" customHeight="1">
      <c r="A197" s="42">
        <v>8</v>
      </c>
      <c r="B197" s="43" t="s">
        <v>834</v>
      </c>
      <c r="C197" s="43">
        <v>2</v>
      </c>
      <c r="D197" s="43" t="s">
        <v>369</v>
      </c>
      <c r="E197" s="43" t="s">
        <v>973</v>
      </c>
      <c r="G197"/>
      <c r="H197"/>
      <c r="I197"/>
      <c r="J197"/>
      <c r="K197"/>
      <c r="L197"/>
      <c r="M197"/>
    </row>
    <row r="198" spans="1:13" ht="14" customHeight="1">
      <c r="A198" s="42">
        <v>8</v>
      </c>
      <c r="B198" s="43" t="s">
        <v>834</v>
      </c>
      <c r="C198" s="43">
        <v>3</v>
      </c>
      <c r="D198" s="43" t="s">
        <v>369</v>
      </c>
      <c r="E198" s="43" t="s">
        <v>971</v>
      </c>
      <c r="G198"/>
      <c r="H198"/>
      <c r="I198"/>
      <c r="J198"/>
      <c r="K198"/>
      <c r="L198"/>
      <c r="M198"/>
    </row>
    <row r="199" spans="1:13" ht="14" customHeight="1">
      <c r="A199" s="42">
        <v>8</v>
      </c>
      <c r="B199" s="43" t="s">
        <v>834</v>
      </c>
      <c r="C199" s="43">
        <v>4</v>
      </c>
      <c r="D199" s="43" t="s">
        <v>370</v>
      </c>
      <c r="E199" s="43" t="s">
        <v>687</v>
      </c>
      <c r="G199"/>
      <c r="H199"/>
      <c r="I199"/>
      <c r="J199"/>
      <c r="K199"/>
      <c r="L199"/>
      <c r="M199"/>
    </row>
    <row r="200" spans="1:13" ht="14" customHeight="1">
      <c r="A200" s="42">
        <v>8</v>
      </c>
      <c r="B200" s="43" t="s">
        <v>834</v>
      </c>
      <c r="C200" s="43">
        <v>5</v>
      </c>
      <c r="D200" s="43" t="s">
        <v>371</v>
      </c>
      <c r="E200" s="43" t="s">
        <v>1058</v>
      </c>
      <c r="G200"/>
      <c r="H200"/>
      <c r="I200"/>
      <c r="J200"/>
      <c r="K200"/>
      <c r="L200"/>
      <c r="M200"/>
    </row>
    <row r="201" spans="1:13" ht="14" customHeight="1">
      <c r="A201" s="42">
        <v>8</v>
      </c>
      <c r="B201" s="43" t="s">
        <v>834</v>
      </c>
      <c r="C201" s="43">
        <v>6</v>
      </c>
      <c r="D201" s="43" t="s">
        <v>371</v>
      </c>
      <c r="E201" s="43" t="s">
        <v>316</v>
      </c>
      <c r="G201"/>
      <c r="H201"/>
      <c r="I201"/>
      <c r="J201"/>
      <c r="K201"/>
      <c r="L201"/>
      <c r="M201"/>
    </row>
    <row r="202" spans="1:13" ht="14" customHeight="1">
      <c r="A202" s="42">
        <v>8</v>
      </c>
      <c r="B202" s="43" t="s">
        <v>834</v>
      </c>
      <c r="C202" s="43">
        <v>7</v>
      </c>
      <c r="D202" s="43" t="s">
        <v>371</v>
      </c>
      <c r="E202" s="43" t="s">
        <v>297</v>
      </c>
      <c r="G202"/>
      <c r="H202"/>
      <c r="I202"/>
      <c r="J202"/>
      <c r="K202"/>
      <c r="L202"/>
      <c r="M202"/>
    </row>
    <row r="203" spans="1:13" ht="14" customHeight="1">
      <c r="A203" s="42">
        <v>8</v>
      </c>
      <c r="B203" s="43" t="s">
        <v>834</v>
      </c>
      <c r="C203" s="43">
        <v>8</v>
      </c>
      <c r="D203" s="43" t="s">
        <v>371</v>
      </c>
      <c r="E203" s="43" t="s">
        <v>1057</v>
      </c>
      <c r="G203"/>
      <c r="H203"/>
      <c r="I203"/>
      <c r="J203"/>
      <c r="K203"/>
      <c r="L203"/>
      <c r="M203"/>
    </row>
    <row r="204" spans="1:13" ht="14" customHeight="1">
      <c r="A204" s="42">
        <v>9</v>
      </c>
      <c r="B204" s="43" t="s">
        <v>832</v>
      </c>
      <c r="C204" s="43">
        <v>1</v>
      </c>
      <c r="D204" s="43" t="s">
        <v>369</v>
      </c>
      <c r="E204" s="43" t="s">
        <v>426</v>
      </c>
      <c r="G204"/>
      <c r="H204"/>
      <c r="I204"/>
      <c r="J204"/>
      <c r="K204"/>
      <c r="L204"/>
      <c r="M204"/>
    </row>
    <row r="205" spans="1:13" ht="14" customHeight="1">
      <c r="A205" s="42">
        <v>9</v>
      </c>
      <c r="B205" s="43" t="s">
        <v>832</v>
      </c>
      <c r="C205" s="43">
        <v>2</v>
      </c>
      <c r="D205" s="43" t="s">
        <v>369</v>
      </c>
      <c r="E205" s="43" t="s">
        <v>428</v>
      </c>
      <c r="G205"/>
      <c r="H205"/>
      <c r="I205"/>
      <c r="J205"/>
      <c r="K205"/>
      <c r="L205"/>
      <c r="M205"/>
    </row>
    <row r="206" spans="1:13" ht="14" customHeight="1">
      <c r="A206" s="42">
        <v>9</v>
      </c>
      <c r="B206" s="43" t="s">
        <v>832</v>
      </c>
      <c r="C206" s="43">
        <v>3</v>
      </c>
      <c r="D206" s="43" t="s">
        <v>369</v>
      </c>
      <c r="E206" s="43" t="s">
        <v>855</v>
      </c>
      <c r="G206"/>
      <c r="H206"/>
      <c r="I206"/>
      <c r="J206"/>
      <c r="K206"/>
      <c r="L206"/>
      <c r="M206"/>
    </row>
    <row r="207" spans="1:13" ht="14" customHeight="1">
      <c r="A207" s="42">
        <v>9</v>
      </c>
      <c r="B207" s="43" t="s">
        <v>832</v>
      </c>
      <c r="C207" s="43">
        <v>4</v>
      </c>
      <c r="D207" s="43" t="s">
        <v>371</v>
      </c>
      <c r="E207" s="43" t="s">
        <v>405</v>
      </c>
      <c r="G207"/>
      <c r="H207"/>
      <c r="I207"/>
      <c r="J207"/>
      <c r="K207"/>
      <c r="L207"/>
      <c r="M207"/>
    </row>
    <row r="208" spans="1:13" ht="14" customHeight="1">
      <c r="A208" s="42">
        <v>9</v>
      </c>
      <c r="B208" s="43" t="s">
        <v>832</v>
      </c>
      <c r="C208" s="43">
        <v>5</v>
      </c>
      <c r="D208" s="43" t="s">
        <v>371</v>
      </c>
      <c r="E208" s="43" t="s">
        <v>430</v>
      </c>
      <c r="G208"/>
      <c r="H208"/>
      <c r="I208"/>
      <c r="J208"/>
      <c r="K208"/>
      <c r="L208"/>
      <c r="M208"/>
    </row>
    <row r="209" spans="1:26" ht="14" customHeight="1">
      <c r="A209" s="42">
        <v>9</v>
      </c>
      <c r="B209" s="43" t="s">
        <v>832</v>
      </c>
      <c r="C209" s="43">
        <v>6</v>
      </c>
      <c r="D209" s="43" t="s">
        <v>371</v>
      </c>
      <c r="E209" s="43" t="s">
        <v>1062</v>
      </c>
      <c r="G209"/>
      <c r="H209"/>
      <c r="I209"/>
      <c r="J209"/>
      <c r="K209"/>
      <c r="L209"/>
      <c r="M209"/>
    </row>
    <row r="210" spans="1:26" ht="14" customHeight="1">
      <c r="A210" s="42">
        <v>9</v>
      </c>
      <c r="B210" s="43" t="s">
        <v>832</v>
      </c>
      <c r="C210" s="43">
        <v>7</v>
      </c>
      <c r="D210" s="43" t="s">
        <v>371</v>
      </c>
      <c r="E210" s="43" t="s">
        <v>1063</v>
      </c>
      <c r="G210"/>
      <c r="H210"/>
      <c r="I210"/>
      <c r="J210"/>
      <c r="K210"/>
      <c r="L210"/>
      <c r="M210"/>
    </row>
    <row r="211" spans="1:26" ht="14" customHeight="1">
      <c r="A211" s="42">
        <v>9</v>
      </c>
      <c r="B211" s="43" t="s">
        <v>832</v>
      </c>
      <c r="C211" s="43">
        <v>8</v>
      </c>
      <c r="D211" s="43" t="s">
        <v>371</v>
      </c>
      <c r="E211" s="43" t="s">
        <v>1064</v>
      </c>
      <c r="G211"/>
      <c r="H211"/>
      <c r="I211"/>
      <c r="J211"/>
      <c r="K211"/>
      <c r="L211"/>
      <c r="M211"/>
    </row>
    <row r="212" spans="1:26" ht="14" customHeight="1">
      <c r="A212" s="42">
        <v>9</v>
      </c>
      <c r="B212" s="43" t="s">
        <v>832</v>
      </c>
      <c r="C212" s="43">
        <v>9</v>
      </c>
      <c r="D212" s="43" t="s">
        <v>371</v>
      </c>
      <c r="E212" s="43" t="s">
        <v>1065</v>
      </c>
      <c r="G212"/>
      <c r="H212"/>
      <c r="I212"/>
      <c r="J212"/>
      <c r="K212"/>
      <c r="L212"/>
      <c r="M212"/>
    </row>
    <row r="213" spans="1:26" ht="14" customHeight="1">
      <c r="A213" s="42">
        <v>9</v>
      </c>
      <c r="B213" s="43" t="s">
        <v>833</v>
      </c>
      <c r="C213" s="43">
        <v>1</v>
      </c>
      <c r="D213" s="43" t="s">
        <v>369</v>
      </c>
      <c r="E213" s="43" t="s">
        <v>43</v>
      </c>
      <c r="G213"/>
      <c r="H213"/>
      <c r="I213"/>
      <c r="J213"/>
      <c r="K213"/>
      <c r="L213"/>
      <c r="M213"/>
    </row>
    <row r="214" spans="1:26" ht="14" customHeight="1">
      <c r="A214" s="42">
        <v>9</v>
      </c>
      <c r="B214" s="43" t="s">
        <v>833</v>
      </c>
      <c r="C214" s="43">
        <v>2</v>
      </c>
      <c r="D214" s="43" t="s">
        <v>369</v>
      </c>
      <c r="E214" s="43" t="s">
        <v>427</v>
      </c>
      <c r="G214"/>
      <c r="H214"/>
      <c r="I214"/>
      <c r="J214"/>
      <c r="K214"/>
      <c r="L214"/>
      <c r="M214"/>
    </row>
    <row r="215" spans="1:26" ht="14" customHeight="1">
      <c r="A215" s="42">
        <v>9</v>
      </c>
      <c r="B215" s="43" t="s">
        <v>833</v>
      </c>
      <c r="C215" s="43">
        <v>3</v>
      </c>
      <c r="D215" s="43" t="s">
        <v>369</v>
      </c>
      <c r="E215" s="43" t="s">
        <v>853</v>
      </c>
      <c r="G215"/>
      <c r="H215"/>
      <c r="I215"/>
      <c r="J215"/>
      <c r="K215"/>
      <c r="L215"/>
      <c r="M215"/>
    </row>
    <row r="216" spans="1:26" ht="14" customHeight="1">
      <c r="A216" s="42">
        <v>9</v>
      </c>
      <c r="B216" s="43" t="s">
        <v>833</v>
      </c>
      <c r="C216" s="43">
        <v>4</v>
      </c>
      <c r="D216" s="43" t="s">
        <v>370</v>
      </c>
      <c r="E216" s="43" t="s">
        <v>429</v>
      </c>
      <c r="G216"/>
      <c r="H216"/>
      <c r="I216"/>
      <c r="J216"/>
      <c r="K216"/>
      <c r="L216"/>
      <c r="M216"/>
    </row>
    <row r="217" spans="1:26" ht="14" customHeight="1">
      <c r="A217" s="42">
        <v>9</v>
      </c>
      <c r="B217" s="43" t="s">
        <v>833</v>
      </c>
      <c r="C217" s="43">
        <v>5</v>
      </c>
      <c r="D217" s="43" t="s">
        <v>370</v>
      </c>
      <c r="E217" s="43" t="s">
        <v>938</v>
      </c>
      <c r="G217"/>
      <c r="H217"/>
      <c r="I217"/>
      <c r="J217"/>
      <c r="K217"/>
      <c r="L217"/>
      <c r="M217"/>
    </row>
    <row r="218" spans="1:26" ht="14" customHeight="1">
      <c r="A218" s="42">
        <v>9</v>
      </c>
      <c r="B218" s="43" t="s">
        <v>833</v>
      </c>
      <c r="C218" s="43">
        <v>6</v>
      </c>
      <c r="D218" s="43" t="s">
        <v>370</v>
      </c>
      <c r="E218" s="43" t="s">
        <v>940</v>
      </c>
      <c r="G218"/>
      <c r="H218"/>
      <c r="I218"/>
      <c r="J218"/>
      <c r="K218"/>
      <c r="L218"/>
      <c r="M218"/>
    </row>
    <row r="219" spans="1:26" ht="14" customHeight="1">
      <c r="A219" s="42">
        <v>9</v>
      </c>
      <c r="B219" s="43" t="s">
        <v>833</v>
      </c>
      <c r="C219" s="43">
        <v>7</v>
      </c>
      <c r="D219" s="43" t="s">
        <v>371</v>
      </c>
      <c r="E219" s="43" t="s">
        <v>1061</v>
      </c>
      <c r="G219"/>
      <c r="H219"/>
      <c r="I219"/>
      <c r="J219"/>
      <c r="K219"/>
      <c r="L219"/>
      <c r="M219"/>
    </row>
    <row r="220" spans="1:26" ht="14" customHeight="1">
      <c r="A220" s="42">
        <v>9</v>
      </c>
      <c r="B220" s="43" t="s">
        <v>833</v>
      </c>
      <c r="C220" s="43">
        <v>8</v>
      </c>
      <c r="D220" s="43" t="s">
        <v>371</v>
      </c>
      <c r="E220" s="43" t="s">
        <v>406</v>
      </c>
      <c r="G220"/>
      <c r="H220"/>
      <c r="I220"/>
      <c r="J220"/>
      <c r="K220"/>
      <c r="L220"/>
      <c r="M220"/>
    </row>
    <row r="221" spans="1:26" ht="14" customHeight="1">
      <c r="A221" s="42">
        <v>9</v>
      </c>
      <c r="B221" s="43" t="s">
        <v>833</v>
      </c>
      <c r="C221" s="43">
        <v>9</v>
      </c>
      <c r="D221" s="43" t="s">
        <v>371</v>
      </c>
      <c r="E221" s="43" t="s">
        <v>431</v>
      </c>
      <c r="G221"/>
      <c r="H221"/>
      <c r="I221"/>
      <c r="J221"/>
      <c r="K221"/>
      <c r="L221"/>
      <c r="M221"/>
    </row>
    <row r="222" spans="1:26" ht="14" customHeight="1">
      <c r="A222" s="42">
        <v>9</v>
      </c>
      <c r="B222" s="43" t="s">
        <v>834</v>
      </c>
      <c r="C222" s="43">
        <v>1</v>
      </c>
      <c r="D222" s="43" t="s">
        <v>369</v>
      </c>
      <c r="E222" s="43" t="s">
        <v>852</v>
      </c>
      <c r="G222"/>
      <c r="H222"/>
      <c r="I222"/>
      <c r="J222"/>
      <c r="K222"/>
      <c r="L222"/>
      <c r="M222"/>
    </row>
    <row r="223" spans="1:26" ht="14" customHeight="1">
      <c r="A223" s="42">
        <v>9</v>
      </c>
      <c r="B223" s="43" t="s">
        <v>834</v>
      </c>
      <c r="C223" s="43">
        <v>2</v>
      </c>
      <c r="D223" s="43" t="s">
        <v>369</v>
      </c>
      <c r="E223" s="43" t="s">
        <v>854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4" customHeight="1">
      <c r="A224" s="42">
        <v>9</v>
      </c>
      <c r="B224" s="43" t="s">
        <v>834</v>
      </c>
      <c r="C224" s="43">
        <v>3</v>
      </c>
      <c r="D224" s="43" t="s">
        <v>370</v>
      </c>
      <c r="E224" s="43" t="s">
        <v>981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4" customHeight="1">
      <c r="A225" s="42">
        <v>9</v>
      </c>
      <c r="B225" s="43" t="s">
        <v>834</v>
      </c>
      <c r="C225" s="43">
        <v>4</v>
      </c>
      <c r="D225" s="43" t="s">
        <v>370</v>
      </c>
      <c r="E225" s="43" t="s">
        <v>740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4" customHeight="1">
      <c r="A226" s="42">
        <v>9</v>
      </c>
      <c r="B226" s="43" t="s">
        <v>834</v>
      </c>
      <c r="C226" s="43">
        <v>5</v>
      </c>
      <c r="D226" s="43" t="s">
        <v>370</v>
      </c>
      <c r="E226" s="43" t="s">
        <v>936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4" customHeight="1">
      <c r="A227" s="42">
        <v>9</v>
      </c>
      <c r="B227" s="43" t="s">
        <v>834</v>
      </c>
      <c r="C227" s="43">
        <v>6</v>
      </c>
      <c r="D227" s="43" t="s">
        <v>370</v>
      </c>
      <c r="E227" s="43" t="s">
        <v>937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4" customHeight="1">
      <c r="A228" s="42">
        <v>9</v>
      </c>
      <c r="B228" s="43" t="s">
        <v>834</v>
      </c>
      <c r="C228" s="43">
        <v>7</v>
      </c>
      <c r="D228" s="43" t="s">
        <v>370</v>
      </c>
      <c r="E228" s="43" t="s">
        <v>939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4" customHeight="1">
      <c r="A229" s="42">
        <v>10</v>
      </c>
      <c r="B229" s="43" t="s">
        <v>832</v>
      </c>
      <c r="C229" s="43">
        <v>1</v>
      </c>
      <c r="D229" s="43" t="s">
        <v>369</v>
      </c>
      <c r="E229" s="43" t="s">
        <v>986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4" customHeight="1">
      <c r="A230" s="42">
        <v>10</v>
      </c>
      <c r="B230" s="43" t="s">
        <v>832</v>
      </c>
      <c r="C230" s="43">
        <v>2</v>
      </c>
      <c r="D230" s="43" t="s">
        <v>369</v>
      </c>
      <c r="E230" s="43" t="s">
        <v>69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4" customHeight="1">
      <c r="A231" s="42">
        <v>10</v>
      </c>
      <c r="B231" s="43" t="s">
        <v>832</v>
      </c>
      <c r="C231" s="43">
        <v>3</v>
      </c>
      <c r="D231" s="43" t="s">
        <v>370</v>
      </c>
      <c r="E231" s="43" t="s">
        <v>927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4" customHeight="1">
      <c r="A232" s="42">
        <v>10</v>
      </c>
      <c r="B232" s="43" t="s">
        <v>832</v>
      </c>
      <c r="C232" s="43">
        <v>4</v>
      </c>
      <c r="D232" s="43" t="s">
        <v>370</v>
      </c>
      <c r="E232" s="43" t="s">
        <v>208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4" customHeight="1">
      <c r="A233" s="42">
        <v>10</v>
      </c>
      <c r="B233" s="43" t="s">
        <v>832</v>
      </c>
      <c r="C233" s="43">
        <v>5</v>
      </c>
      <c r="D233" s="43" t="s">
        <v>370</v>
      </c>
      <c r="E233" s="43" t="s">
        <v>200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4" customHeight="1">
      <c r="A234" s="42">
        <v>10</v>
      </c>
      <c r="B234" s="43" t="s">
        <v>832</v>
      </c>
      <c r="C234" s="43">
        <v>6</v>
      </c>
      <c r="D234" s="43" t="s">
        <v>370</v>
      </c>
      <c r="E234" s="43" t="s">
        <v>190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4" customHeight="1">
      <c r="A235" s="42">
        <v>10</v>
      </c>
      <c r="B235" s="43" t="s">
        <v>832</v>
      </c>
      <c r="C235" s="43">
        <v>7</v>
      </c>
      <c r="D235" s="43" t="s">
        <v>370</v>
      </c>
      <c r="E235" s="43" t="s">
        <v>987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4" customHeight="1">
      <c r="A236" s="42">
        <v>10</v>
      </c>
      <c r="B236" s="43" t="s">
        <v>832</v>
      </c>
      <c r="C236" s="43">
        <v>8</v>
      </c>
      <c r="D236" s="43" t="s">
        <v>371</v>
      </c>
      <c r="E236" s="43" t="s">
        <v>326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4" customHeight="1">
      <c r="A237" s="42">
        <v>10</v>
      </c>
      <c r="B237" s="43" t="s">
        <v>832</v>
      </c>
      <c r="C237" s="43">
        <v>9</v>
      </c>
      <c r="D237" s="43" t="s">
        <v>371</v>
      </c>
      <c r="E237" s="43" t="s">
        <v>283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" customHeight="1">
      <c r="A238" s="42">
        <v>10</v>
      </c>
      <c r="B238" s="43" t="s">
        <v>833</v>
      </c>
      <c r="C238" s="43">
        <v>1</v>
      </c>
      <c r="D238" s="43" t="s">
        <v>369</v>
      </c>
      <c r="E238" s="43" t="s">
        <v>984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4" customHeight="1">
      <c r="A239" s="42">
        <v>10</v>
      </c>
      <c r="B239" s="43" t="s">
        <v>833</v>
      </c>
      <c r="C239" s="43">
        <v>2</v>
      </c>
      <c r="D239" s="43" t="s">
        <v>370</v>
      </c>
      <c r="E239" s="43" t="s">
        <v>989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4" customHeight="1">
      <c r="A240" s="42">
        <v>10</v>
      </c>
      <c r="B240" s="43" t="s">
        <v>833</v>
      </c>
      <c r="C240" s="43">
        <v>3</v>
      </c>
      <c r="D240" s="43" t="s">
        <v>371</v>
      </c>
      <c r="E240" s="43" t="s">
        <v>1069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4" customHeight="1">
      <c r="A241" s="42">
        <v>10</v>
      </c>
      <c r="B241" s="43" t="s">
        <v>833</v>
      </c>
      <c r="C241" s="43">
        <v>4</v>
      </c>
      <c r="D241" s="43" t="s">
        <v>371</v>
      </c>
      <c r="E241" s="43" t="s">
        <v>1068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4" customHeight="1">
      <c r="A242" s="42">
        <v>10</v>
      </c>
      <c r="B242" s="43" t="s">
        <v>833</v>
      </c>
      <c r="C242" s="43">
        <v>5</v>
      </c>
      <c r="D242" s="43" t="s">
        <v>371</v>
      </c>
      <c r="E242" s="43" t="s">
        <v>1067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4" customHeight="1">
      <c r="A243" s="42">
        <v>10</v>
      </c>
      <c r="B243" s="43" t="s">
        <v>833</v>
      </c>
      <c r="C243" s="43">
        <v>6</v>
      </c>
      <c r="D243" s="43" t="s">
        <v>371</v>
      </c>
      <c r="E243" s="43" t="s">
        <v>681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4" customHeight="1">
      <c r="A244" s="42">
        <v>10</v>
      </c>
      <c r="B244" s="43" t="s">
        <v>833</v>
      </c>
      <c r="C244" s="43">
        <v>7</v>
      </c>
      <c r="D244" s="43" t="s">
        <v>371</v>
      </c>
      <c r="E244" s="43" t="s">
        <v>292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4" customHeight="1">
      <c r="A245" s="42">
        <v>10</v>
      </c>
      <c r="B245" s="43" t="s">
        <v>833</v>
      </c>
      <c r="C245" s="43">
        <v>8</v>
      </c>
      <c r="D245" s="43" t="s">
        <v>371</v>
      </c>
      <c r="E245" s="43" t="s">
        <v>802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4" customHeight="1">
      <c r="A246" s="42">
        <v>10</v>
      </c>
      <c r="B246" s="43" t="s">
        <v>834</v>
      </c>
      <c r="C246" s="43">
        <v>1</v>
      </c>
      <c r="D246" s="43" t="s">
        <v>369</v>
      </c>
      <c r="E246" s="43" t="s">
        <v>985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4" customHeight="1">
      <c r="A247" s="42">
        <v>10</v>
      </c>
      <c r="B247" s="43" t="s">
        <v>834</v>
      </c>
      <c r="C247" s="43">
        <v>2</v>
      </c>
      <c r="D247" s="43" t="s">
        <v>369</v>
      </c>
      <c r="E247" s="43" t="s">
        <v>983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 s="42">
        <v>10</v>
      </c>
      <c r="B248" s="43" t="s">
        <v>834</v>
      </c>
      <c r="C248" s="43">
        <v>3</v>
      </c>
      <c r="D248" s="43" t="s">
        <v>369</v>
      </c>
      <c r="E248" s="43" t="s">
        <v>60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 s="42">
        <v>10</v>
      </c>
      <c r="B249" s="43" t="s">
        <v>834</v>
      </c>
      <c r="C249" s="43">
        <v>4</v>
      </c>
      <c r="D249" s="43" t="s">
        <v>369</v>
      </c>
      <c r="E249" s="43" t="s">
        <v>45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 s="42">
        <v>10</v>
      </c>
      <c r="B250" s="43" t="s">
        <v>834</v>
      </c>
      <c r="C250" s="43">
        <v>5</v>
      </c>
      <c r="D250" s="43" t="s">
        <v>369</v>
      </c>
      <c r="E250" s="43" t="s">
        <v>481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 s="42">
        <v>10</v>
      </c>
      <c r="B251" s="43" t="s">
        <v>834</v>
      </c>
      <c r="C251" s="43">
        <v>6</v>
      </c>
      <c r="D251" s="43" t="s">
        <v>370</v>
      </c>
      <c r="E251" s="43" t="s">
        <v>990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 s="42">
        <v>10</v>
      </c>
      <c r="B252" s="43" t="s">
        <v>834</v>
      </c>
      <c r="C252" s="43">
        <v>7</v>
      </c>
      <c r="D252" s="43" t="s">
        <v>370</v>
      </c>
      <c r="E252" s="43" t="s">
        <v>988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 s="42">
        <v>10</v>
      </c>
      <c r="B253" s="43" t="s">
        <v>834</v>
      </c>
      <c r="C253" s="43">
        <v>8</v>
      </c>
      <c r="D253" s="43" t="s">
        <v>371</v>
      </c>
      <c r="E253" s="43" t="s">
        <v>1066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 s="42">
        <v>11</v>
      </c>
      <c r="B254" s="43" t="s">
        <v>832</v>
      </c>
      <c r="C254" s="43">
        <v>1</v>
      </c>
      <c r="D254" s="43" t="s">
        <v>369</v>
      </c>
      <c r="E254" s="43" t="s">
        <v>29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 s="42">
        <v>11</v>
      </c>
      <c r="B255" s="43" t="s">
        <v>832</v>
      </c>
      <c r="C255" s="43">
        <v>2</v>
      </c>
      <c r="D255" s="43" t="s">
        <v>369</v>
      </c>
      <c r="E255" s="43" t="s">
        <v>444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 s="42">
        <v>11</v>
      </c>
      <c r="B256" s="43" t="s">
        <v>832</v>
      </c>
      <c r="C256" s="43">
        <v>3</v>
      </c>
      <c r="D256" s="43" t="s">
        <v>370</v>
      </c>
      <c r="E256" s="43" t="s">
        <v>447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 s="42">
        <v>11</v>
      </c>
      <c r="B257" s="43" t="s">
        <v>832</v>
      </c>
      <c r="C257" s="43">
        <v>4</v>
      </c>
      <c r="D257" s="43" t="s">
        <v>370</v>
      </c>
      <c r="E257" s="43" t="s">
        <v>941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 s="42">
        <v>11</v>
      </c>
      <c r="B258" s="43" t="s">
        <v>832</v>
      </c>
      <c r="C258" s="43">
        <v>5</v>
      </c>
      <c r="D258" s="43" t="s">
        <v>371</v>
      </c>
      <c r="E258" s="43" t="s">
        <v>451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 s="42">
        <v>11</v>
      </c>
      <c r="B259" s="43" t="s">
        <v>832</v>
      </c>
      <c r="C259" s="43">
        <v>6</v>
      </c>
      <c r="D259" s="43" t="s">
        <v>371</v>
      </c>
      <c r="E259" s="43" t="s">
        <v>1071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 s="42">
        <v>11</v>
      </c>
      <c r="B260" s="43" t="s">
        <v>832</v>
      </c>
      <c r="C260" s="43">
        <v>7</v>
      </c>
      <c r="D260" s="43" t="s">
        <v>371</v>
      </c>
      <c r="E260" s="43" t="s">
        <v>1072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 s="42">
        <v>11</v>
      </c>
      <c r="B261" s="43" t="s">
        <v>832</v>
      </c>
      <c r="C261" s="43">
        <v>8</v>
      </c>
      <c r="D261" s="43" t="s">
        <v>371</v>
      </c>
      <c r="E261" s="43" t="s">
        <v>334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 s="42">
        <v>11</v>
      </c>
      <c r="B262" s="43" t="s">
        <v>832</v>
      </c>
      <c r="C262" s="43">
        <v>9</v>
      </c>
      <c r="D262" s="43" t="s">
        <v>371</v>
      </c>
      <c r="E262" s="43" t="s">
        <v>327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 s="42">
        <v>11</v>
      </c>
      <c r="B263" s="43" t="s">
        <v>833</v>
      </c>
      <c r="C263" s="43">
        <v>1</v>
      </c>
      <c r="D263" s="43" t="s">
        <v>369</v>
      </c>
      <c r="E263" s="43" t="s">
        <v>442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 s="42">
        <v>11</v>
      </c>
      <c r="B264" s="43" t="s">
        <v>833</v>
      </c>
      <c r="C264" s="43">
        <v>2</v>
      </c>
      <c r="D264" s="43" t="s">
        <v>369</v>
      </c>
      <c r="E264" s="43" t="s">
        <v>860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 s="42">
        <v>11</v>
      </c>
      <c r="B265" s="43" t="s">
        <v>833</v>
      </c>
      <c r="C265" s="43">
        <v>3</v>
      </c>
      <c r="D265" s="43" t="s">
        <v>370</v>
      </c>
      <c r="E265" s="43" t="s">
        <v>991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 s="42">
        <v>11</v>
      </c>
      <c r="B266" s="43" t="s">
        <v>833</v>
      </c>
      <c r="C266" s="43">
        <v>4</v>
      </c>
      <c r="D266" s="43" t="s">
        <v>370</v>
      </c>
      <c r="E266" s="43" t="s">
        <v>445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 s="42">
        <v>11</v>
      </c>
      <c r="B267" s="43" t="s">
        <v>833</v>
      </c>
      <c r="C267" s="43">
        <v>5</v>
      </c>
      <c r="D267" s="43" t="s">
        <v>370</v>
      </c>
      <c r="E267" s="43" t="s">
        <v>446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 s="42">
        <v>11</v>
      </c>
      <c r="B268" s="43" t="s">
        <v>833</v>
      </c>
      <c r="C268" s="43">
        <v>6</v>
      </c>
      <c r="D268" s="43" t="s">
        <v>371</v>
      </c>
      <c r="E268" s="43" t="s">
        <v>1070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 s="42">
        <v>11</v>
      </c>
      <c r="B269" s="43" t="s">
        <v>833</v>
      </c>
      <c r="C269" s="43">
        <v>7</v>
      </c>
      <c r="D269" s="43" t="s">
        <v>371</v>
      </c>
      <c r="E269" s="43" t="s">
        <v>449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 s="42">
        <v>11</v>
      </c>
      <c r="B270" s="43" t="s">
        <v>833</v>
      </c>
      <c r="C270" s="43">
        <v>8</v>
      </c>
      <c r="D270" s="43" t="s">
        <v>371</v>
      </c>
      <c r="E270" s="43" t="s">
        <v>450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 s="42">
        <v>11</v>
      </c>
      <c r="B271" s="43" t="s">
        <v>834</v>
      </c>
      <c r="C271" s="43">
        <v>1</v>
      </c>
      <c r="D271" s="43" t="s">
        <v>369</v>
      </c>
      <c r="E271" s="43" t="s">
        <v>441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 s="42">
        <v>11</v>
      </c>
      <c r="B272" s="43" t="s">
        <v>834</v>
      </c>
      <c r="C272" s="43">
        <v>2</v>
      </c>
      <c r="D272" s="43" t="s">
        <v>369</v>
      </c>
      <c r="E272" s="43" t="s">
        <v>443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 s="42">
        <v>11</v>
      </c>
      <c r="B273" s="43" t="s">
        <v>834</v>
      </c>
      <c r="C273" s="43">
        <v>3</v>
      </c>
      <c r="D273" s="43" t="s">
        <v>369</v>
      </c>
      <c r="E273" s="43" t="s">
        <v>861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 s="42">
        <v>11</v>
      </c>
      <c r="B274" s="43" t="s">
        <v>834</v>
      </c>
      <c r="C274" s="43">
        <v>4</v>
      </c>
      <c r="D274" s="43" t="s">
        <v>369</v>
      </c>
      <c r="E274" s="43" t="s">
        <v>119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 s="42">
        <v>11</v>
      </c>
      <c r="B275" s="43" t="s">
        <v>834</v>
      </c>
      <c r="C275" s="43">
        <v>5</v>
      </c>
      <c r="D275" s="43" t="s">
        <v>370</v>
      </c>
      <c r="E275" s="43" t="s">
        <v>448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 s="42">
        <v>11</v>
      </c>
      <c r="B276" s="43" t="s">
        <v>834</v>
      </c>
      <c r="C276" s="43">
        <v>6</v>
      </c>
      <c r="D276" s="43" t="s">
        <v>370</v>
      </c>
      <c r="E276" s="43" t="s">
        <v>992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 s="42">
        <v>11</v>
      </c>
      <c r="B277" s="43" t="s">
        <v>834</v>
      </c>
      <c r="C277" s="43">
        <v>7</v>
      </c>
      <c r="D277" s="43" t="s">
        <v>370</v>
      </c>
      <c r="E277" s="43" t="s">
        <v>230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 s="42">
        <v>11</v>
      </c>
      <c r="B278" s="43" t="s">
        <v>834</v>
      </c>
      <c r="C278" s="43">
        <v>8</v>
      </c>
      <c r="D278" s="43" t="s">
        <v>371</v>
      </c>
      <c r="E278" s="43" t="s">
        <v>452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 s="42">
        <v>12</v>
      </c>
      <c r="B279" s="43" t="s">
        <v>832</v>
      </c>
      <c r="C279" s="43">
        <v>1</v>
      </c>
      <c r="D279" s="43" t="s">
        <v>369</v>
      </c>
      <c r="E279" s="43" t="s">
        <v>610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 s="42">
        <v>12</v>
      </c>
      <c r="B280" s="43" t="s">
        <v>832</v>
      </c>
      <c r="C280" s="43">
        <v>2</v>
      </c>
      <c r="D280" s="43" t="s">
        <v>370</v>
      </c>
      <c r="E280" s="43" t="s">
        <v>930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 s="42">
        <v>12</v>
      </c>
      <c r="B281" s="43" t="s">
        <v>832</v>
      </c>
      <c r="C281" s="43">
        <v>3</v>
      </c>
      <c r="D281" s="43" t="s">
        <v>370</v>
      </c>
      <c r="E281" s="43" t="s">
        <v>751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 s="42">
        <v>12</v>
      </c>
      <c r="B282" s="43" t="s">
        <v>832</v>
      </c>
      <c r="C282" s="43">
        <v>4</v>
      </c>
      <c r="D282" s="43" t="s">
        <v>371</v>
      </c>
      <c r="E282" s="43" t="s">
        <v>682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 s="42">
        <v>12</v>
      </c>
      <c r="B283" s="43" t="s">
        <v>832</v>
      </c>
      <c r="C283" s="43">
        <v>5</v>
      </c>
      <c r="D283" s="43" t="s">
        <v>371</v>
      </c>
      <c r="E283" s="43" t="s">
        <v>646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 s="42">
        <v>12</v>
      </c>
      <c r="B284" s="43" t="s">
        <v>832</v>
      </c>
      <c r="C284" s="43">
        <v>6</v>
      </c>
      <c r="D284" s="43" t="s">
        <v>371</v>
      </c>
      <c r="E284" s="43" t="s">
        <v>274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 s="42">
        <v>12</v>
      </c>
      <c r="B285" s="43" t="s">
        <v>832</v>
      </c>
      <c r="C285" s="43">
        <v>7</v>
      </c>
      <c r="D285" s="43" t="s">
        <v>371</v>
      </c>
      <c r="E285" s="43" t="s">
        <v>1073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 s="42">
        <v>12</v>
      </c>
      <c r="B286" s="43" t="s">
        <v>833</v>
      </c>
      <c r="C286" s="43">
        <v>1</v>
      </c>
      <c r="D286" s="43" t="s">
        <v>369</v>
      </c>
      <c r="E286" s="43" t="s">
        <v>66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 s="42">
        <v>12</v>
      </c>
      <c r="B287" s="43" t="s">
        <v>833</v>
      </c>
      <c r="C287" s="43">
        <v>2</v>
      </c>
      <c r="D287" s="43" t="s">
        <v>369</v>
      </c>
      <c r="E287" s="43" t="s">
        <v>59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 s="42">
        <v>12</v>
      </c>
      <c r="B288" s="43" t="s">
        <v>833</v>
      </c>
      <c r="C288" s="43">
        <v>3</v>
      </c>
      <c r="D288" s="43" t="s">
        <v>369</v>
      </c>
      <c r="E288" s="43" t="s">
        <v>38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 s="42">
        <v>12</v>
      </c>
      <c r="B289" s="43" t="s">
        <v>833</v>
      </c>
      <c r="C289" s="43">
        <v>4</v>
      </c>
      <c r="D289" s="43" t="s">
        <v>369</v>
      </c>
      <c r="E289" s="43" t="s">
        <v>571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 s="42">
        <v>12</v>
      </c>
      <c r="B290" s="43" t="s">
        <v>833</v>
      </c>
      <c r="C290" s="43">
        <v>5</v>
      </c>
      <c r="D290" s="43" t="s">
        <v>369</v>
      </c>
      <c r="E290" s="43" t="s">
        <v>630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 s="42">
        <v>12</v>
      </c>
      <c r="B291" s="43" t="s">
        <v>833</v>
      </c>
      <c r="C291" s="43">
        <v>6</v>
      </c>
      <c r="D291" s="43" t="s">
        <v>370</v>
      </c>
      <c r="E291" s="43" t="s">
        <v>231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 s="42">
        <v>12</v>
      </c>
      <c r="B292" s="43" t="s">
        <v>833</v>
      </c>
      <c r="C292" s="43">
        <v>7</v>
      </c>
      <c r="D292" s="43" t="s">
        <v>371</v>
      </c>
      <c r="E292" s="43" t="s">
        <v>1074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 s="42">
        <v>12</v>
      </c>
      <c r="B293" s="43" t="s">
        <v>833</v>
      </c>
      <c r="C293" s="43">
        <v>8</v>
      </c>
      <c r="D293" s="43" t="s">
        <v>371</v>
      </c>
      <c r="E293" s="43" t="s">
        <v>794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 s="42">
        <v>12</v>
      </c>
      <c r="B294" s="43" t="s">
        <v>833</v>
      </c>
      <c r="C294" s="43">
        <v>9</v>
      </c>
      <c r="D294" s="43" t="s">
        <v>371</v>
      </c>
      <c r="E294" s="43" t="s">
        <v>793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 s="42">
        <v>12</v>
      </c>
      <c r="B295" s="43" t="s">
        <v>834</v>
      </c>
      <c r="C295" s="43">
        <v>1</v>
      </c>
      <c r="D295" s="43" t="s">
        <v>369</v>
      </c>
      <c r="E295" s="43" t="s">
        <v>48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 s="42">
        <v>12</v>
      </c>
      <c r="B296" s="43" t="s">
        <v>834</v>
      </c>
      <c r="C296" s="43">
        <v>2</v>
      </c>
      <c r="D296" s="43" t="s">
        <v>369</v>
      </c>
      <c r="E296" s="43" t="s">
        <v>28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 s="42">
        <v>12</v>
      </c>
      <c r="B297" s="43" t="s">
        <v>834</v>
      </c>
      <c r="C297" s="43">
        <v>3</v>
      </c>
      <c r="D297" s="43" t="s">
        <v>370</v>
      </c>
      <c r="E297" s="43" t="s">
        <v>192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 s="42">
        <v>12</v>
      </c>
      <c r="B298" s="43" t="s">
        <v>834</v>
      </c>
      <c r="C298" s="43">
        <v>4</v>
      </c>
      <c r="D298" s="43" t="s">
        <v>370</v>
      </c>
      <c r="E298" s="43" t="s">
        <v>184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 s="42">
        <v>12</v>
      </c>
      <c r="B299" s="43" t="s">
        <v>834</v>
      </c>
      <c r="C299" s="43">
        <v>5</v>
      </c>
      <c r="D299" s="43" t="s">
        <v>370</v>
      </c>
      <c r="E299" s="43" t="s">
        <v>180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 s="42">
        <v>12</v>
      </c>
      <c r="B300" s="43" t="s">
        <v>834</v>
      </c>
      <c r="C300" s="43">
        <v>6</v>
      </c>
      <c r="D300" s="43" t="s">
        <v>370</v>
      </c>
      <c r="E300" s="43" t="s">
        <v>993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 s="42">
        <v>12</v>
      </c>
      <c r="B301" s="43" t="s">
        <v>834</v>
      </c>
      <c r="C301" s="43">
        <v>7</v>
      </c>
      <c r="D301" s="43" t="s">
        <v>370</v>
      </c>
      <c r="E301" s="43" t="s">
        <v>752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 s="42">
        <v>12</v>
      </c>
      <c r="B302" s="43" t="s">
        <v>834</v>
      </c>
      <c r="C302" s="43">
        <v>8</v>
      </c>
      <c r="D302" s="43" t="s">
        <v>371</v>
      </c>
      <c r="E302" s="43" t="s">
        <v>290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 s="42">
        <v>12</v>
      </c>
      <c r="B303" s="43" t="s">
        <v>834</v>
      </c>
      <c r="C303" s="43">
        <v>9</v>
      </c>
      <c r="D303" s="43" t="s">
        <v>371</v>
      </c>
      <c r="E303" s="43" t="s">
        <v>795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 s="42">
        <v>13</v>
      </c>
      <c r="B304" s="43" t="s">
        <v>832</v>
      </c>
      <c r="C304" s="43">
        <v>1</v>
      </c>
      <c r="D304" s="43" t="s">
        <v>369</v>
      </c>
      <c r="E304" s="43" t="s">
        <v>15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 s="42">
        <v>13</v>
      </c>
      <c r="B305" s="43" t="s">
        <v>832</v>
      </c>
      <c r="C305" s="43">
        <v>2</v>
      </c>
      <c r="D305" s="43" t="s">
        <v>369</v>
      </c>
      <c r="E305" s="43" t="s">
        <v>378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 s="42">
        <v>13</v>
      </c>
      <c r="B306" s="43" t="s">
        <v>832</v>
      </c>
      <c r="C306" s="43">
        <v>3</v>
      </c>
      <c r="D306" s="43" t="s">
        <v>369</v>
      </c>
      <c r="E306" s="43" t="s">
        <v>464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 s="42">
        <v>13</v>
      </c>
      <c r="B307" s="43" t="s">
        <v>832</v>
      </c>
      <c r="C307" s="43">
        <v>4</v>
      </c>
      <c r="D307" s="43" t="s">
        <v>369</v>
      </c>
      <c r="E307" s="43" t="s">
        <v>465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 s="42">
        <v>13</v>
      </c>
      <c r="B308" s="43" t="s">
        <v>832</v>
      </c>
      <c r="C308" s="43">
        <v>5</v>
      </c>
      <c r="D308" s="43" t="s">
        <v>369</v>
      </c>
      <c r="E308" s="43" t="s">
        <v>110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 s="42">
        <v>13</v>
      </c>
      <c r="B309" s="43" t="s">
        <v>832</v>
      </c>
      <c r="C309" s="43">
        <v>6</v>
      </c>
      <c r="D309" s="43" t="s">
        <v>370</v>
      </c>
      <c r="E309" s="43" t="s">
        <v>467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 s="42">
        <v>13</v>
      </c>
      <c r="B310" s="43" t="s">
        <v>832</v>
      </c>
      <c r="C310" s="43">
        <v>7</v>
      </c>
      <c r="D310" s="43" t="s">
        <v>370</v>
      </c>
      <c r="E310" s="43" t="s">
        <v>468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 s="42">
        <v>13</v>
      </c>
      <c r="B311" s="43" t="s">
        <v>832</v>
      </c>
      <c r="C311" s="43">
        <v>8</v>
      </c>
      <c r="D311" s="43" t="s">
        <v>370</v>
      </c>
      <c r="E311" s="43" t="s">
        <v>224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 s="42">
        <v>13</v>
      </c>
      <c r="B312" s="43" t="s">
        <v>832</v>
      </c>
      <c r="C312" s="43">
        <v>9</v>
      </c>
      <c r="D312" s="43" t="s">
        <v>371</v>
      </c>
      <c r="E312" s="43" t="s">
        <v>318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 s="42">
        <v>13</v>
      </c>
      <c r="B313" s="43" t="s">
        <v>833</v>
      </c>
      <c r="C313" s="43">
        <v>1</v>
      </c>
      <c r="D313" s="43" t="s">
        <v>369</v>
      </c>
      <c r="E313" s="43" t="s">
        <v>379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 s="42">
        <v>13</v>
      </c>
      <c r="B314" s="43" t="s">
        <v>833</v>
      </c>
      <c r="C314" s="43">
        <v>2</v>
      </c>
      <c r="D314" s="43" t="s">
        <v>370</v>
      </c>
      <c r="E314" s="43" t="s">
        <v>233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 s="42">
        <v>13</v>
      </c>
      <c r="B315" s="43" t="s">
        <v>833</v>
      </c>
      <c r="C315" s="43">
        <v>3</v>
      </c>
      <c r="D315" s="43" t="s">
        <v>370</v>
      </c>
      <c r="E315" s="43" t="s">
        <v>375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 s="42">
        <v>13</v>
      </c>
      <c r="B316" s="43" t="s">
        <v>833</v>
      </c>
      <c r="C316" s="43">
        <v>4</v>
      </c>
      <c r="D316" s="43" t="s">
        <v>370</v>
      </c>
      <c r="E316" s="43" t="s">
        <v>466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 s="42">
        <v>13</v>
      </c>
      <c r="B317" s="43" t="s">
        <v>833</v>
      </c>
      <c r="C317" s="43">
        <v>5</v>
      </c>
      <c r="D317" s="43" t="s">
        <v>370</v>
      </c>
      <c r="E317" s="43" t="s">
        <v>219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 s="42">
        <v>13</v>
      </c>
      <c r="B318" s="43" t="s">
        <v>833</v>
      </c>
      <c r="C318" s="43">
        <v>6</v>
      </c>
      <c r="D318" s="43" t="s">
        <v>371</v>
      </c>
      <c r="E318" s="43" t="s">
        <v>470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 s="42">
        <v>13</v>
      </c>
      <c r="B319" s="43" t="s">
        <v>833</v>
      </c>
      <c r="C319" s="43">
        <v>7</v>
      </c>
      <c r="D319" s="43" t="s">
        <v>371</v>
      </c>
      <c r="E319" s="43" t="s">
        <v>1077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 s="42">
        <v>13</v>
      </c>
      <c r="B320" s="43" t="s">
        <v>834</v>
      </c>
      <c r="C320" s="43">
        <v>1</v>
      </c>
      <c r="D320" s="43" t="s">
        <v>369</v>
      </c>
      <c r="E320" s="43" t="s">
        <v>121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 s="42">
        <v>13</v>
      </c>
      <c r="B321" s="43" t="s">
        <v>834</v>
      </c>
      <c r="C321" s="43">
        <v>2</v>
      </c>
      <c r="D321" s="43" t="s">
        <v>369</v>
      </c>
      <c r="E321" s="43" t="s">
        <v>103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 s="42">
        <v>13</v>
      </c>
      <c r="B322" s="43" t="s">
        <v>834</v>
      </c>
      <c r="C322" s="43">
        <v>3</v>
      </c>
      <c r="D322" s="43" t="s">
        <v>370</v>
      </c>
      <c r="E322" s="43" t="s">
        <v>234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 s="42">
        <v>13</v>
      </c>
      <c r="B323" s="43" t="s">
        <v>834</v>
      </c>
      <c r="C323" s="43">
        <v>4</v>
      </c>
      <c r="D323" s="43" t="s">
        <v>371</v>
      </c>
      <c r="E323" s="43" t="s">
        <v>1075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 s="42">
        <v>13</v>
      </c>
      <c r="B324" s="43" t="s">
        <v>834</v>
      </c>
      <c r="C324" s="43">
        <v>5</v>
      </c>
      <c r="D324" s="43" t="s">
        <v>371</v>
      </c>
      <c r="E324" s="43" t="s">
        <v>778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 s="42">
        <v>13</v>
      </c>
      <c r="B325" s="43" t="s">
        <v>834</v>
      </c>
      <c r="C325" s="43">
        <v>6</v>
      </c>
      <c r="D325" s="43" t="s">
        <v>371</v>
      </c>
      <c r="E325" s="43" t="s">
        <v>469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 s="42">
        <v>13</v>
      </c>
      <c r="B326" s="43" t="s">
        <v>834</v>
      </c>
      <c r="C326" s="43">
        <v>7</v>
      </c>
      <c r="D326" s="43" t="s">
        <v>371</v>
      </c>
      <c r="E326" s="43" t="s">
        <v>1076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 s="42">
        <v>13</v>
      </c>
      <c r="B327" s="43" t="s">
        <v>834</v>
      </c>
      <c r="C327" s="43">
        <v>8</v>
      </c>
      <c r="D327" s="43" t="s">
        <v>371</v>
      </c>
      <c r="E327" s="43" t="s">
        <v>329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 s="42">
        <v>13</v>
      </c>
      <c r="B328" s="43" t="s">
        <v>834</v>
      </c>
      <c r="C328" s="43">
        <v>9</v>
      </c>
      <c r="D328" s="43" t="s">
        <v>371</v>
      </c>
      <c r="E328" s="43" t="s">
        <v>312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 s="42">
        <v>14</v>
      </c>
      <c r="B329" s="43" t="s">
        <v>832</v>
      </c>
      <c r="C329" s="43">
        <v>1</v>
      </c>
      <c r="D329" s="43" t="s">
        <v>370</v>
      </c>
      <c r="E329" s="43" t="s">
        <v>175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 s="42">
        <v>14</v>
      </c>
      <c r="B330" s="43" t="s">
        <v>832</v>
      </c>
      <c r="C330" s="43">
        <v>2</v>
      </c>
      <c r="D330" s="43" t="s">
        <v>370</v>
      </c>
      <c r="E330" s="43" t="s">
        <v>171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 s="42">
        <v>14</v>
      </c>
      <c r="B331" s="43" t="s">
        <v>832</v>
      </c>
      <c r="C331" s="43">
        <v>3</v>
      </c>
      <c r="D331" s="43" t="s">
        <v>370</v>
      </c>
      <c r="E331" s="43" t="s">
        <v>808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 s="42">
        <v>14</v>
      </c>
      <c r="B332" s="43" t="s">
        <v>832</v>
      </c>
      <c r="C332" s="43">
        <v>4</v>
      </c>
      <c r="D332" s="43" t="s">
        <v>371</v>
      </c>
      <c r="E332" s="43" t="s">
        <v>1078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 s="42">
        <v>14</v>
      </c>
      <c r="B333" s="43" t="s">
        <v>832</v>
      </c>
      <c r="C333" s="43">
        <v>5</v>
      </c>
      <c r="D333" s="43" t="s">
        <v>371</v>
      </c>
      <c r="E333" s="43" t="s">
        <v>271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 s="42">
        <v>14</v>
      </c>
      <c r="B334" s="43" t="s">
        <v>832</v>
      </c>
      <c r="C334" s="43">
        <v>6</v>
      </c>
      <c r="D334" s="43" t="s">
        <v>371</v>
      </c>
      <c r="E334" s="43" t="s">
        <v>699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 s="42">
        <v>14</v>
      </c>
      <c r="B335" s="43" t="s">
        <v>832</v>
      </c>
      <c r="C335" s="43">
        <v>7</v>
      </c>
      <c r="D335" s="43" t="s">
        <v>371</v>
      </c>
      <c r="E335" s="43" t="s">
        <v>663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 s="42">
        <v>14</v>
      </c>
      <c r="B336" s="43" t="s">
        <v>832</v>
      </c>
      <c r="C336" s="43">
        <v>8</v>
      </c>
      <c r="D336" s="43" t="s">
        <v>371</v>
      </c>
      <c r="E336" s="43" t="s">
        <v>1080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 s="42">
        <v>14</v>
      </c>
      <c r="B337" s="43" t="s">
        <v>832</v>
      </c>
      <c r="C337" s="43">
        <v>9</v>
      </c>
      <c r="D337" s="43" t="s">
        <v>371</v>
      </c>
      <c r="E337" s="43" t="s">
        <v>1079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 s="42">
        <v>14</v>
      </c>
      <c r="B338" s="43" t="s">
        <v>833</v>
      </c>
      <c r="C338" s="43">
        <v>1</v>
      </c>
      <c r="D338" s="43" t="s">
        <v>369</v>
      </c>
      <c r="E338" s="43" t="s">
        <v>595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 s="42">
        <v>14</v>
      </c>
      <c r="B339" s="43" t="s">
        <v>833</v>
      </c>
      <c r="C339" s="43">
        <v>2</v>
      </c>
      <c r="D339" s="43" t="s">
        <v>369</v>
      </c>
      <c r="E339" s="43" t="s">
        <v>597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 s="42">
        <v>14</v>
      </c>
      <c r="B340" s="43" t="s">
        <v>833</v>
      </c>
      <c r="C340" s="43">
        <v>3</v>
      </c>
      <c r="D340" s="43" t="s">
        <v>369</v>
      </c>
      <c r="E340" s="43" t="s">
        <v>615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 s="42">
        <v>14</v>
      </c>
      <c r="B341" s="43" t="s">
        <v>833</v>
      </c>
      <c r="C341" s="43">
        <v>4</v>
      </c>
      <c r="D341" s="43" t="s">
        <v>370</v>
      </c>
      <c r="E341" s="43" t="s">
        <v>995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 s="42">
        <v>14</v>
      </c>
      <c r="B342" s="43" t="s">
        <v>833</v>
      </c>
      <c r="C342" s="43">
        <v>5</v>
      </c>
      <c r="D342" s="43" t="s">
        <v>371</v>
      </c>
      <c r="E342" s="43" t="s">
        <v>650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 s="42">
        <v>14</v>
      </c>
      <c r="B343" s="43" t="s">
        <v>833</v>
      </c>
      <c r="C343" s="43">
        <v>6</v>
      </c>
      <c r="D343" s="43" t="s">
        <v>371</v>
      </c>
      <c r="E343" s="43" t="s">
        <v>1008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 s="42">
        <v>14</v>
      </c>
      <c r="B344" s="43" t="s">
        <v>833</v>
      </c>
      <c r="C344" s="43">
        <v>7</v>
      </c>
      <c r="D344" s="43" t="s">
        <v>371</v>
      </c>
      <c r="E344" s="43" t="s">
        <v>1081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 s="42">
        <v>14</v>
      </c>
      <c r="B345" s="43" t="s">
        <v>834</v>
      </c>
      <c r="C345" s="43">
        <v>1</v>
      </c>
      <c r="D345" s="43" t="s">
        <v>369</v>
      </c>
      <c r="E345" s="43" t="s">
        <v>31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 s="42">
        <v>14</v>
      </c>
      <c r="B346" s="43" t="s">
        <v>834</v>
      </c>
      <c r="C346" s="43">
        <v>2</v>
      </c>
      <c r="D346" s="43" t="s">
        <v>369</v>
      </c>
      <c r="E346" s="43" t="s">
        <v>27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 s="42">
        <v>14</v>
      </c>
      <c r="B347" s="43" t="s">
        <v>834</v>
      </c>
      <c r="C347" s="43">
        <v>3</v>
      </c>
      <c r="D347" s="43" t="s">
        <v>369</v>
      </c>
      <c r="E347" s="43" t="s">
        <v>9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 s="42">
        <v>14</v>
      </c>
      <c r="B348" s="43" t="s">
        <v>834</v>
      </c>
      <c r="C348" s="43">
        <v>4</v>
      </c>
      <c r="D348" s="43" t="s">
        <v>369</v>
      </c>
      <c r="E348" s="43" t="s">
        <v>559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 s="42">
        <v>14</v>
      </c>
      <c r="B349" s="43" t="s">
        <v>834</v>
      </c>
      <c r="C349" s="43">
        <v>5</v>
      </c>
      <c r="D349" s="43" t="s">
        <v>369</v>
      </c>
      <c r="E349" s="43" t="s">
        <v>600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 s="42">
        <v>14</v>
      </c>
      <c r="B350" s="43" t="s">
        <v>834</v>
      </c>
      <c r="C350" s="43">
        <v>6</v>
      </c>
      <c r="D350" s="43" t="s">
        <v>370</v>
      </c>
      <c r="E350" s="43" t="s">
        <v>621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 s="42">
        <v>14</v>
      </c>
      <c r="B351" s="43" t="s">
        <v>834</v>
      </c>
      <c r="C351" s="43">
        <v>7</v>
      </c>
      <c r="D351" s="43" t="s">
        <v>370</v>
      </c>
      <c r="E351" s="43" t="s">
        <v>403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 s="42">
        <v>14</v>
      </c>
      <c r="B352" s="43" t="s">
        <v>834</v>
      </c>
      <c r="C352" s="43">
        <v>8</v>
      </c>
      <c r="D352" s="43" t="s">
        <v>370</v>
      </c>
      <c r="E352" s="43" t="s">
        <v>698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 s="42">
        <v>14</v>
      </c>
      <c r="B353" s="43" t="s">
        <v>834</v>
      </c>
      <c r="C353" s="43">
        <v>9</v>
      </c>
      <c r="D353" s="43" t="s">
        <v>370</v>
      </c>
      <c r="E353" s="43" t="s">
        <v>696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 s="42">
        <v>15</v>
      </c>
      <c r="B354" s="43" t="s">
        <v>832</v>
      </c>
      <c r="C354" s="43">
        <v>1</v>
      </c>
      <c r="D354" s="43" t="s">
        <v>369</v>
      </c>
      <c r="E354" s="43" t="s">
        <v>123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 s="42">
        <v>15</v>
      </c>
      <c r="B355" s="43" t="s">
        <v>832</v>
      </c>
      <c r="C355" s="43">
        <v>2</v>
      </c>
      <c r="D355" s="43" t="s">
        <v>369</v>
      </c>
      <c r="E355" s="43" t="s">
        <v>113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 s="42">
        <v>15</v>
      </c>
      <c r="B356" s="43" t="s">
        <v>832</v>
      </c>
      <c r="C356" s="43">
        <v>3</v>
      </c>
      <c r="D356" s="43" t="s">
        <v>369</v>
      </c>
      <c r="E356" s="43" t="s">
        <v>99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 s="42">
        <v>15</v>
      </c>
      <c r="B357" s="43" t="s">
        <v>832</v>
      </c>
      <c r="C357" s="43">
        <v>4</v>
      </c>
      <c r="D357" s="43" t="s">
        <v>370</v>
      </c>
      <c r="E357" s="43" t="s">
        <v>155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 s="42">
        <v>15</v>
      </c>
      <c r="B358" s="43" t="s">
        <v>832</v>
      </c>
      <c r="C358" s="43">
        <v>5</v>
      </c>
      <c r="D358" s="43" t="s">
        <v>370</v>
      </c>
      <c r="E358" s="43" t="s">
        <v>943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 s="42">
        <v>15</v>
      </c>
      <c r="B359" s="43" t="s">
        <v>832</v>
      </c>
      <c r="C359" s="43">
        <v>6</v>
      </c>
      <c r="D359" s="43" t="s">
        <v>370</v>
      </c>
      <c r="E359" s="43" t="s">
        <v>216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 s="42">
        <v>15</v>
      </c>
      <c r="B360" s="43" t="s">
        <v>832</v>
      </c>
      <c r="C360" s="43">
        <v>7</v>
      </c>
      <c r="D360" s="43" t="s">
        <v>370</v>
      </c>
      <c r="E360" s="43" t="s">
        <v>213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 s="42">
        <v>15</v>
      </c>
      <c r="B361" s="43" t="s">
        <v>832</v>
      </c>
      <c r="C361" s="43">
        <v>8</v>
      </c>
      <c r="D361" s="43" t="s">
        <v>371</v>
      </c>
      <c r="E361" s="43" t="s">
        <v>263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 s="42">
        <v>15</v>
      </c>
      <c r="B362" s="43" t="s">
        <v>833</v>
      </c>
      <c r="C362" s="43">
        <v>1</v>
      </c>
      <c r="D362" s="43" t="s">
        <v>369</v>
      </c>
      <c r="E362" s="43" t="s">
        <v>18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 s="42">
        <v>15</v>
      </c>
      <c r="B363" s="43" t="s">
        <v>833</v>
      </c>
      <c r="C363" s="43">
        <v>2</v>
      </c>
      <c r="D363" s="43" t="s">
        <v>369</v>
      </c>
      <c r="E363" s="43" t="s">
        <v>398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 s="42">
        <v>15</v>
      </c>
      <c r="B364" s="43" t="s">
        <v>833</v>
      </c>
      <c r="C364" s="43">
        <v>3</v>
      </c>
      <c r="D364" s="43" t="s">
        <v>369</v>
      </c>
      <c r="E364" s="43" t="s">
        <v>399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 s="42">
        <v>15</v>
      </c>
      <c r="B365" s="43" t="s">
        <v>833</v>
      </c>
      <c r="C365" s="43">
        <v>4</v>
      </c>
      <c r="D365" s="43" t="s">
        <v>370</v>
      </c>
      <c r="E365" s="43" t="s">
        <v>394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 s="42">
        <v>15</v>
      </c>
      <c r="B366" s="43" t="s">
        <v>833</v>
      </c>
      <c r="C366" s="43">
        <v>5</v>
      </c>
      <c r="D366" s="43" t="s">
        <v>370</v>
      </c>
      <c r="E366" s="43" t="s">
        <v>395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 s="42">
        <v>15</v>
      </c>
      <c r="B367" s="43" t="s">
        <v>833</v>
      </c>
      <c r="C367" s="43">
        <v>6</v>
      </c>
      <c r="D367" s="43" t="s">
        <v>370</v>
      </c>
      <c r="E367" s="43" t="s">
        <v>944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 s="42">
        <v>15</v>
      </c>
      <c r="B368" s="43" t="s">
        <v>833</v>
      </c>
      <c r="C368" s="43">
        <v>7</v>
      </c>
      <c r="D368" s="43" t="s">
        <v>371</v>
      </c>
      <c r="E368" s="43" t="s">
        <v>1029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 s="42">
        <v>15</v>
      </c>
      <c r="B369" s="43" t="s">
        <v>833</v>
      </c>
      <c r="C369" s="43">
        <v>8</v>
      </c>
      <c r="D369" s="43" t="s">
        <v>371</v>
      </c>
      <c r="E369" s="43" t="s">
        <v>304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 s="42">
        <v>15</v>
      </c>
      <c r="B370" s="43" t="s">
        <v>834</v>
      </c>
      <c r="C370" s="43">
        <v>1</v>
      </c>
      <c r="D370" s="43" t="s">
        <v>369</v>
      </c>
      <c r="E370" s="43" t="s">
        <v>112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 s="42">
        <v>15</v>
      </c>
      <c r="B371" s="43" t="s">
        <v>834</v>
      </c>
      <c r="C371" s="43">
        <v>2</v>
      </c>
      <c r="D371" s="43" t="s">
        <v>369</v>
      </c>
      <c r="E371" s="43" t="s">
        <v>92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 s="42">
        <v>15</v>
      </c>
      <c r="B372" s="43" t="s">
        <v>834</v>
      </c>
      <c r="C372" s="43">
        <v>3</v>
      </c>
      <c r="D372" s="43" t="s">
        <v>370</v>
      </c>
      <c r="E372" s="43" t="s">
        <v>945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 s="42">
        <v>15</v>
      </c>
      <c r="B373" s="43" t="s">
        <v>834</v>
      </c>
      <c r="C373" s="43">
        <v>4</v>
      </c>
      <c r="D373" s="43" t="s">
        <v>371</v>
      </c>
      <c r="E373" s="43" t="s">
        <v>386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 s="42">
        <v>15</v>
      </c>
      <c r="B374" s="43" t="s">
        <v>834</v>
      </c>
      <c r="C374" s="43">
        <v>5</v>
      </c>
      <c r="D374" s="43" t="s">
        <v>371</v>
      </c>
      <c r="E374" s="43" t="s">
        <v>1082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 s="42">
        <v>15</v>
      </c>
      <c r="B375" s="43" t="s">
        <v>834</v>
      </c>
      <c r="C375" s="43">
        <v>6</v>
      </c>
      <c r="D375" s="43" t="s">
        <v>371</v>
      </c>
      <c r="E375" s="43" t="s">
        <v>1083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 s="42">
        <v>15</v>
      </c>
      <c r="B376" s="43" t="s">
        <v>834</v>
      </c>
      <c r="C376" s="43">
        <v>7</v>
      </c>
      <c r="D376" s="43" t="s">
        <v>371</v>
      </c>
      <c r="E376" s="43" t="s">
        <v>1084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 s="42">
        <v>15</v>
      </c>
      <c r="B377" s="43" t="s">
        <v>834</v>
      </c>
      <c r="C377" s="43">
        <v>8</v>
      </c>
      <c r="D377" s="43" t="s">
        <v>371</v>
      </c>
      <c r="E377" s="43" t="s">
        <v>1085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 s="42">
        <v>15</v>
      </c>
      <c r="B378" s="43" t="s">
        <v>834</v>
      </c>
      <c r="C378" s="43">
        <v>9</v>
      </c>
      <c r="D378" s="43" t="s">
        <v>371</v>
      </c>
      <c r="E378" s="43" t="s">
        <v>310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 s="42">
        <v>16</v>
      </c>
      <c r="B379" s="43" t="s">
        <v>832</v>
      </c>
      <c r="C379" s="43">
        <v>1</v>
      </c>
      <c r="D379" s="43" t="s">
        <v>370</v>
      </c>
      <c r="E379" s="43" t="s">
        <v>1001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 s="42">
        <v>16</v>
      </c>
      <c r="B380" s="43" t="s">
        <v>832</v>
      </c>
      <c r="C380" s="43">
        <v>2</v>
      </c>
      <c r="D380" s="43" t="s">
        <v>370</v>
      </c>
      <c r="E380" s="43" t="s">
        <v>1000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 s="42">
        <v>16</v>
      </c>
      <c r="B381" s="43" t="s">
        <v>832</v>
      </c>
      <c r="C381" s="43">
        <v>3</v>
      </c>
      <c r="D381" s="43" t="s">
        <v>371</v>
      </c>
      <c r="E381" s="43" t="s">
        <v>776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 s="42">
        <v>16</v>
      </c>
      <c r="B382" s="43" t="s">
        <v>832</v>
      </c>
      <c r="C382" s="43">
        <v>4</v>
      </c>
      <c r="D382" s="43" t="s">
        <v>371</v>
      </c>
      <c r="E382" s="43" t="s">
        <v>810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 s="42">
        <v>16</v>
      </c>
      <c r="B383" s="43" t="s">
        <v>832</v>
      </c>
      <c r="C383" s="43">
        <v>5</v>
      </c>
      <c r="D383" s="43" t="s">
        <v>371</v>
      </c>
      <c r="E383" s="43" t="s">
        <v>666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 s="42">
        <v>16</v>
      </c>
      <c r="B384" s="43" t="s">
        <v>832</v>
      </c>
      <c r="C384" s="43">
        <v>6</v>
      </c>
      <c r="D384" s="43" t="s">
        <v>371</v>
      </c>
      <c r="E384" s="43" t="s">
        <v>1031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 s="42">
        <v>16</v>
      </c>
      <c r="B385" s="43" t="s">
        <v>832</v>
      </c>
      <c r="C385" s="43">
        <v>7</v>
      </c>
      <c r="D385" s="43" t="s">
        <v>371</v>
      </c>
      <c r="E385" s="43" t="s">
        <v>1088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 s="42">
        <v>16</v>
      </c>
      <c r="B386" s="43" t="s">
        <v>832</v>
      </c>
      <c r="C386" s="43">
        <v>8</v>
      </c>
      <c r="D386" s="43" t="s">
        <v>371</v>
      </c>
      <c r="E386" s="43" t="s">
        <v>1087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 s="42">
        <v>16</v>
      </c>
      <c r="B387" s="43" t="s">
        <v>833</v>
      </c>
      <c r="C387" s="43">
        <v>1</v>
      </c>
      <c r="D387" s="43" t="s">
        <v>369</v>
      </c>
      <c r="E387" s="43" t="s">
        <v>726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 s="42">
        <v>16</v>
      </c>
      <c r="B388" s="43" t="s">
        <v>833</v>
      </c>
      <c r="C388" s="43">
        <v>2</v>
      </c>
      <c r="D388" s="43" t="s">
        <v>369</v>
      </c>
      <c r="E388" s="43" t="s">
        <v>594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 s="42">
        <v>16</v>
      </c>
      <c r="B389" s="43" t="s">
        <v>833</v>
      </c>
      <c r="C389" s="43">
        <v>3</v>
      </c>
      <c r="D389" s="43" t="s">
        <v>369</v>
      </c>
      <c r="E389" s="43" t="s">
        <v>997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 s="42">
        <v>16</v>
      </c>
      <c r="B390" s="43" t="s">
        <v>833</v>
      </c>
      <c r="C390" s="43">
        <v>4</v>
      </c>
      <c r="D390" s="43" t="s">
        <v>369</v>
      </c>
      <c r="E390" s="43" t="s">
        <v>996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 s="42">
        <v>16</v>
      </c>
      <c r="B391" s="43" t="s">
        <v>833</v>
      </c>
      <c r="C391" s="43">
        <v>5</v>
      </c>
      <c r="D391" s="43" t="s">
        <v>370</v>
      </c>
      <c r="E391" s="43" t="s">
        <v>1003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 s="42">
        <v>16</v>
      </c>
      <c r="B392" s="43" t="s">
        <v>833</v>
      </c>
      <c r="C392" s="43">
        <v>6</v>
      </c>
      <c r="D392" s="43" t="s">
        <v>371</v>
      </c>
      <c r="E392" s="43" t="s">
        <v>258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 s="42">
        <v>16</v>
      </c>
      <c r="B393" s="43" t="s">
        <v>833</v>
      </c>
      <c r="C393" s="43">
        <v>7</v>
      </c>
      <c r="D393" s="43" t="s">
        <v>371</v>
      </c>
      <c r="E393" s="43" t="s">
        <v>404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 s="42">
        <v>16</v>
      </c>
      <c r="B394" s="43" t="s">
        <v>833</v>
      </c>
      <c r="C394" s="43">
        <v>8</v>
      </c>
      <c r="D394" s="43" t="s">
        <v>371</v>
      </c>
      <c r="E394" s="43" t="s">
        <v>1086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 s="42">
        <v>16</v>
      </c>
      <c r="B395" s="43" t="s">
        <v>834</v>
      </c>
      <c r="C395" s="43">
        <v>1</v>
      </c>
      <c r="D395" s="43" t="s">
        <v>369</v>
      </c>
      <c r="E395" s="43" t="s">
        <v>14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 s="42">
        <v>16</v>
      </c>
      <c r="B396" s="43" t="s">
        <v>834</v>
      </c>
      <c r="C396" s="43">
        <v>2</v>
      </c>
      <c r="D396" s="43" t="s">
        <v>369</v>
      </c>
      <c r="E396" s="43" t="s">
        <v>564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 s="42">
        <v>16</v>
      </c>
      <c r="B397" s="43" t="s">
        <v>834</v>
      </c>
      <c r="C397" s="43">
        <v>3</v>
      </c>
      <c r="D397" s="43" t="s">
        <v>369</v>
      </c>
      <c r="E397" s="43" t="s">
        <v>589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 s="42">
        <v>16</v>
      </c>
      <c r="B398" s="43" t="s">
        <v>834</v>
      </c>
      <c r="C398" s="43">
        <v>4</v>
      </c>
      <c r="D398" s="43" t="s">
        <v>369</v>
      </c>
      <c r="E398" s="43" t="s">
        <v>727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 s="42">
        <v>16</v>
      </c>
      <c r="B399" s="43" t="s">
        <v>834</v>
      </c>
      <c r="C399" s="43">
        <v>5</v>
      </c>
      <c r="D399" s="43" t="s">
        <v>370</v>
      </c>
      <c r="E399" s="43" t="s">
        <v>150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 s="42">
        <v>16</v>
      </c>
      <c r="B400" s="43" t="s">
        <v>834</v>
      </c>
      <c r="C400" s="43">
        <v>6</v>
      </c>
      <c r="D400" s="43" t="s">
        <v>370</v>
      </c>
      <c r="E400" s="43" t="s">
        <v>410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 s="42">
        <v>16</v>
      </c>
      <c r="B401" s="43" t="s">
        <v>834</v>
      </c>
      <c r="C401" s="43">
        <v>7</v>
      </c>
      <c r="D401" s="43" t="s">
        <v>370</v>
      </c>
      <c r="E401" s="43" t="s">
        <v>741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 s="42">
        <v>16</v>
      </c>
      <c r="B402" s="43" t="s">
        <v>834</v>
      </c>
      <c r="C402" s="43">
        <v>8</v>
      </c>
      <c r="D402" s="43" t="s">
        <v>370</v>
      </c>
      <c r="E402" s="43" t="s">
        <v>1002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 s="42">
        <v>16</v>
      </c>
      <c r="B403" s="43" t="s">
        <v>834</v>
      </c>
      <c r="C403" s="43">
        <v>9</v>
      </c>
      <c r="D403" s="43" t="s">
        <v>370</v>
      </c>
      <c r="E403" s="43" t="s">
        <v>999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 s="42">
        <v>17</v>
      </c>
      <c r="B404" s="43" t="s">
        <v>832</v>
      </c>
      <c r="C404" s="43">
        <v>1</v>
      </c>
      <c r="D404" s="43" t="s">
        <v>369</v>
      </c>
      <c r="E404" s="43" t="s">
        <v>11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 s="42">
        <v>17</v>
      </c>
      <c r="B405" s="43" t="s">
        <v>832</v>
      </c>
      <c r="C405" s="43">
        <v>2</v>
      </c>
      <c r="D405" s="43" t="s">
        <v>369</v>
      </c>
      <c r="E405" s="43" t="s">
        <v>863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 s="42">
        <v>17</v>
      </c>
      <c r="B406" s="43" t="s">
        <v>832</v>
      </c>
      <c r="C406" s="43">
        <v>3</v>
      </c>
      <c r="D406" s="43" t="s">
        <v>369</v>
      </c>
      <c r="E406" s="43" t="s">
        <v>864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 s="42">
        <v>17</v>
      </c>
      <c r="B407" s="43" t="s">
        <v>832</v>
      </c>
      <c r="C407" s="43">
        <v>4</v>
      </c>
      <c r="D407" s="43" t="s">
        <v>369</v>
      </c>
      <c r="E407" s="43" t="s">
        <v>865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 s="42">
        <v>17</v>
      </c>
      <c r="B408" s="43" t="s">
        <v>832</v>
      </c>
      <c r="C408" s="43">
        <v>5</v>
      </c>
      <c r="D408" s="43" t="s">
        <v>369</v>
      </c>
      <c r="E408" s="43" t="s">
        <v>116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 s="42">
        <v>17</v>
      </c>
      <c r="B409" s="43" t="s">
        <v>832</v>
      </c>
      <c r="C409" s="43">
        <v>6</v>
      </c>
      <c r="D409" s="43" t="s">
        <v>369</v>
      </c>
      <c r="E409" s="43" t="s">
        <v>56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 s="42">
        <v>17</v>
      </c>
      <c r="B410" s="43" t="s">
        <v>832</v>
      </c>
      <c r="C410" s="43">
        <v>7</v>
      </c>
      <c r="D410" s="43" t="s">
        <v>371</v>
      </c>
      <c r="E410" s="43" t="s">
        <v>244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 s="42">
        <v>17</v>
      </c>
      <c r="B411" s="43" t="s">
        <v>833</v>
      </c>
      <c r="C411" s="43">
        <v>1</v>
      </c>
      <c r="D411" s="43" t="s">
        <v>369</v>
      </c>
      <c r="E411" s="43" t="s">
        <v>89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 s="42">
        <v>17</v>
      </c>
      <c r="B412" s="43" t="s">
        <v>833</v>
      </c>
      <c r="C412" s="43">
        <v>2</v>
      </c>
      <c r="D412" s="43" t="s">
        <v>370</v>
      </c>
      <c r="E412" s="43" t="s">
        <v>135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 s="42">
        <v>17</v>
      </c>
      <c r="B413" s="43" t="s">
        <v>833</v>
      </c>
      <c r="C413" s="43">
        <v>3</v>
      </c>
      <c r="D413" s="43" t="s">
        <v>370</v>
      </c>
      <c r="E413" s="43" t="s">
        <v>917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 s="42">
        <v>17</v>
      </c>
      <c r="B414" s="43" t="s">
        <v>833</v>
      </c>
      <c r="C414" s="43">
        <v>4</v>
      </c>
      <c r="D414" s="43" t="s">
        <v>370</v>
      </c>
      <c r="E414" s="43" t="s">
        <v>918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 s="42">
        <v>17</v>
      </c>
      <c r="B415" s="43" t="s">
        <v>833</v>
      </c>
      <c r="C415" s="43">
        <v>5</v>
      </c>
      <c r="D415" s="43" t="s">
        <v>370</v>
      </c>
      <c r="E415" s="43" t="s">
        <v>919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 s="42">
        <v>17</v>
      </c>
      <c r="B416" s="43" t="s">
        <v>833</v>
      </c>
      <c r="C416" s="43">
        <v>6</v>
      </c>
      <c r="D416" s="43" t="s">
        <v>370</v>
      </c>
      <c r="E416" s="43" t="s">
        <v>920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 s="42">
        <v>17</v>
      </c>
      <c r="B417" s="43" t="s">
        <v>833</v>
      </c>
      <c r="C417" s="43">
        <v>7</v>
      </c>
      <c r="D417" s="43" t="s">
        <v>370</v>
      </c>
      <c r="E417" s="43" t="s">
        <v>921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 s="42">
        <v>17</v>
      </c>
      <c r="B418" s="43" t="s">
        <v>833</v>
      </c>
      <c r="C418" s="43">
        <v>8</v>
      </c>
      <c r="D418" s="43" t="s">
        <v>370</v>
      </c>
      <c r="E418" s="43" t="s">
        <v>210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 s="42">
        <v>17</v>
      </c>
      <c r="B419" s="43" t="s">
        <v>833</v>
      </c>
      <c r="C419" s="43">
        <v>9</v>
      </c>
      <c r="D419" s="43" t="s">
        <v>370</v>
      </c>
      <c r="E419" s="43" t="s">
        <v>201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 s="42">
        <v>17</v>
      </c>
      <c r="B420" s="43" t="s">
        <v>834</v>
      </c>
      <c r="C420" s="43">
        <v>1</v>
      </c>
      <c r="D420" s="43" t="s">
        <v>369</v>
      </c>
      <c r="E420" s="43" t="s">
        <v>67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 s="42">
        <v>17</v>
      </c>
      <c r="B421" s="43" t="s">
        <v>834</v>
      </c>
      <c r="C421" s="43">
        <v>2</v>
      </c>
      <c r="D421" s="43" t="s">
        <v>371</v>
      </c>
      <c r="E421" s="43" t="s">
        <v>1089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 s="42">
        <v>17</v>
      </c>
      <c r="B422" s="43" t="s">
        <v>834</v>
      </c>
      <c r="C422" s="43">
        <v>3</v>
      </c>
      <c r="D422" s="43" t="s">
        <v>371</v>
      </c>
      <c r="E422" s="43" t="s">
        <v>1090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 s="42">
        <v>17</v>
      </c>
      <c r="B423" s="43" t="s">
        <v>834</v>
      </c>
      <c r="C423" s="43">
        <v>4</v>
      </c>
      <c r="D423" s="43" t="s">
        <v>371</v>
      </c>
      <c r="E423" s="43" t="s">
        <v>1091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 s="42">
        <v>17</v>
      </c>
      <c r="B424" s="43" t="s">
        <v>834</v>
      </c>
      <c r="C424" s="43">
        <v>5</v>
      </c>
      <c r="D424" s="43" t="s">
        <v>371</v>
      </c>
      <c r="E424" s="43" t="s">
        <v>1007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 s="42">
        <v>17</v>
      </c>
      <c r="B425" s="43" t="s">
        <v>834</v>
      </c>
      <c r="C425" s="43">
        <v>6</v>
      </c>
      <c r="D425" s="43" t="s">
        <v>371</v>
      </c>
      <c r="E425" s="43" t="s">
        <v>813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 s="42">
        <v>17</v>
      </c>
      <c r="B426" s="43" t="s">
        <v>834</v>
      </c>
      <c r="C426" s="43">
        <v>7</v>
      </c>
      <c r="D426" s="43" t="s">
        <v>371</v>
      </c>
      <c r="E426" s="43" t="s">
        <v>301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 s="42">
        <v>17</v>
      </c>
      <c r="B427" s="43" t="s">
        <v>834</v>
      </c>
      <c r="C427" s="43">
        <v>8</v>
      </c>
      <c r="D427" s="43" t="s">
        <v>371</v>
      </c>
      <c r="E427" s="43" t="s">
        <v>300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 s="42">
        <v>17</v>
      </c>
      <c r="B428" s="43" t="s">
        <v>834</v>
      </c>
      <c r="C428" s="43">
        <v>9</v>
      </c>
      <c r="D428" s="43" t="s">
        <v>371</v>
      </c>
      <c r="E428" s="43" t="s">
        <v>293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 s="42">
        <v>18</v>
      </c>
      <c r="B429" s="43" t="s">
        <v>832</v>
      </c>
      <c r="C429" s="43">
        <v>1</v>
      </c>
      <c r="D429" s="43" t="s">
        <v>831</v>
      </c>
      <c r="E429" s="43" t="s">
        <v>730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 s="42">
        <v>18</v>
      </c>
      <c r="B430" s="43" t="s">
        <v>833</v>
      </c>
      <c r="C430" s="43">
        <v>1</v>
      </c>
      <c r="D430" s="43" t="s">
        <v>831</v>
      </c>
      <c r="E430" s="43" t="s">
        <v>474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 s="42">
        <v>19</v>
      </c>
      <c r="B431" s="43" t="s">
        <v>832</v>
      </c>
      <c r="C431" s="43">
        <v>1</v>
      </c>
      <c r="D431" s="43" t="s">
        <v>831</v>
      </c>
      <c r="E431" s="43" t="s">
        <v>731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 ht="15.5">
      <c r="A434"/>
      <c r="B434" s="92" t="s">
        <v>1841</v>
      </c>
      <c r="C434" s="92"/>
      <c r="D434" s="92"/>
      <c r="E434" s="92"/>
      <c r="F434" s="92"/>
      <c r="G434" s="92"/>
      <c r="H434" s="93"/>
      <c r="I434" s="92"/>
      <c r="J434" s="92"/>
      <c r="K434" s="92"/>
      <c r="L434" s="92"/>
      <c r="M434" s="92"/>
      <c r="N434" s="92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 ht="14.5">
      <c r="A435"/>
      <c r="B435" s="88" t="s">
        <v>1261</v>
      </c>
      <c r="C435" s="95" t="s">
        <v>1765</v>
      </c>
      <c r="D435" s="95"/>
      <c r="E435" s="95"/>
      <c r="F435" s="95" t="s">
        <v>1263</v>
      </c>
      <c r="G435" s="95"/>
      <c r="H435"/>
      <c r="I435" s="88" t="s">
        <v>1261</v>
      </c>
      <c r="J435" s="95" t="s">
        <v>1846</v>
      </c>
      <c r="K435" s="95"/>
      <c r="L435" s="95"/>
      <c r="M435" s="95" t="s">
        <v>1263</v>
      </c>
      <c r="N435" s="9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 ht="14.5">
      <c r="A436"/>
      <c r="B436" s="87">
        <v>1</v>
      </c>
      <c r="C436" s="97" t="s">
        <v>1295</v>
      </c>
      <c r="D436" s="97"/>
      <c r="E436" s="97"/>
      <c r="F436" s="97" t="s">
        <v>1266</v>
      </c>
      <c r="G436" s="97"/>
      <c r="H436"/>
      <c r="I436" s="87">
        <v>18</v>
      </c>
      <c r="J436" s="97" t="s">
        <v>1294</v>
      </c>
      <c r="K436" s="97"/>
      <c r="L436" s="97"/>
      <c r="M436" s="97" t="s">
        <v>1266</v>
      </c>
      <c r="N436" s="97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 ht="14.5">
      <c r="A437"/>
      <c r="B437" s="87">
        <v>2</v>
      </c>
      <c r="C437" s="97" t="s">
        <v>1267</v>
      </c>
      <c r="D437" s="97"/>
      <c r="E437" s="97"/>
      <c r="F437" s="97" t="s">
        <v>1266</v>
      </c>
      <c r="G437" s="97"/>
      <c r="H437"/>
      <c r="I437" s="87">
        <v>19</v>
      </c>
      <c r="J437" s="97" t="s">
        <v>1265</v>
      </c>
      <c r="K437" s="97"/>
      <c r="L437" s="97"/>
      <c r="M437" s="97" t="s">
        <v>1266</v>
      </c>
      <c r="N437" s="9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 ht="14.5">
      <c r="A438"/>
      <c r="B438" s="87">
        <v>3</v>
      </c>
      <c r="C438" s="97" t="s">
        <v>1842</v>
      </c>
      <c r="D438" s="97"/>
      <c r="E438" s="97"/>
      <c r="F438" s="97" t="s">
        <v>1271</v>
      </c>
      <c r="G438" s="97"/>
      <c r="H438"/>
      <c r="I438" s="87">
        <v>20</v>
      </c>
      <c r="J438" s="97" t="s">
        <v>1301</v>
      </c>
      <c r="K438" s="97"/>
      <c r="L438" s="97"/>
      <c r="M438" s="97" t="s">
        <v>1271</v>
      </c>
      <c r="N438" s="97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 ht="14.5">
      <c r="A439"/>
      <c r="B439" s="87">
        <v>4</v>
      </c>
      <c r="C439" s="97" t="s">
        <v>1302</v>
      </c>
      <c r="D439" s="97"/>
      <c r="E439" s="97"/>
      <c r="F439" s="97" t="s">
        <v>1271</v>
      </c>
      <c r="G439" s="97"/>
      <c r="H439"/>
      <c r="I439" s="87">
        <v>21</v>
      </c>
      <c r="J439" s="97" t="s">
        <v>1847</v>
      </c>
      <c r="K439" s="97"/>
      <c r="L439" s="97"/>
      <c r="M439" s="97" t="s">
        <v>1271</v>
      </c>
      <c r="N439" s="97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 ht="14.5">
      <c r="A440"/>
      <c r="B440" s="87">
        <v>5</v>
      </c>
      <c r="C440" s="97" t="s">
        <v>1273</v>
      </c>
      <c r="D440" s="97"/>
      <c r="E440" s="97"/>
      <c r="F440" s="97" t="s">
        <v>1271</v>
      </c>
      <c r="G440" s="97"/>
      <c r="H440"/>
      <c r="I440" s="87">
        <v>22</v>
      </c>
      <c r="J440" s="97" t="s">
        <v>1848</v>
      </c>
      <c r="K440" s="97"/>
      <c r="L440" s="97"/>
      <c r="M440" s="97" t="s">
        <v>1271</v>
      </c>
      <c r="N440" s="97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 ht="14.5">
      <c r="A441"/>
      <c r="B441" s="87">
        <v>6</v>
      </c>
      <c r="C441" s="97" t="s">
        <v>1282</v>
      </c>
      <c r="D441" s="97"/>
      <c r="E441" s="97"/>
      <c r="F441" s="97" t="s">
        <v>1271</v>
      </c>
      <c r="G441" s="97"/>
      <c r="H441"/>
      <c r="I441" s="87">
        <v>23</v>
      </c>
      <c r="J441" s="97" t="s">
        <v>1296</v>
      </c>
      <c r="K441" s="97"/>
      <c r="L441" s="97"/>
      <c r="M441" s="97" t="s">
        <v>1271</v>
      </c>
      <c r="N441" s="97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 ht="14.5">
      <c r="A442"/>
      <c r="B442" s="87">
        <v>7</v>
      </c>
      <c r="C442" s="97" t="s">
        <v>1843</v>
      </c>
      <c r="D442" s="97"/>
      <c r="E442" s="97"/>
      <c r="F442" s="97" t="s">
        <v>1271</v>
      </c>
      <c r="G442" s="97"/>
      <c r="H442"/>
      <c r="I442" s="87">
        <v>24</v>
      </c>
      <c r="J442" s="97" t="s">
        <v>1297</v>
      </c>
      <c r="K442" s="97"/>
      <c r="L442" s="97"/>
      <c r="M442" s="97" t="s">
        <v>1271</v>
      </c>
      <c r="N442" s="97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 ht="14.5">
      <c r="A443"/>
      <c r="B443" s="87">
        <v>8</v>
      </c>
      <c r="C443" s="97" t="s">
        <v>1300</v>
      </c>
      <c r="D443" s="97"/>
      <c r="E443" s="97"/>
      <c r="F443" s="97" t="s">
        <v>1271</v>
      </c>
      <c r="G443" s="97"/>
      <c r="H443"/>
      <c r="I443" s="87">
        <v>25</v>
      </c>
      <c r="J443" s="97" t="s">
        <v>1849</v>
      </c>
      <c r="K443" s="97"/>
      <c r="L443" s="97"/>
      <c r="M443" s="97" t="s">
        <v>1271</v>
      </c>
      <c r="N443" s="97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 ht="14.5">
      <c r="A444"/>
      <c r="B444" s="87">
        <v>9</v>
      </c>
      <c r="C444" s="97" t="s">
        <v>1275</v>
      </c>
      <c r="D444" s="97"/>
      <c r="E444" s="97"/>
      <c r="F444" s="97" t="s">
        <v>1271</v>
      </c>
      <c r="G444" s="97"/>
      <c r="H444"/>
      <c r="I444" s="87">
        <v>26</v>
      </c>
      <c r="J444" s="97" t="s">
        <v>1309</v>
      </c>
      <c r="K444" s="97"/>
      <c r="L444" s="97"/>
      <c r="M444" s="97" t="s">
        <v>1271</v>
      </c>
      <c r="N444" s="97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 ht="14.5">
      <c r="A445"/>
      <c r="B445" s="87">
        <v>10</v>
      </c>
      <c r="C445" s="97" t="s">
        <v>1844</v>
      </c>
      <c r="D445" s="97"/>
      <c r="E445" s="97"/>
      <c r="F445" s="97" t="s">
        <v>1271</v>
      </c>
      <c r="G445" s="97"/>
      <c r="H445"/>
      <c r="I445" s="87">
        <v>27</v>
      </c>
      <c r="J445" s="97" t="s">
        <v>1281</v>
      </c>
      <c r="K445" s="97"/>
      <c r="L445" s="97"/>
      <c r="M445" s="97" t="s">
        <v>1271</v>
      </c>
      <c r="N445" s="97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 ht="14.5">
      <c r="A446"/>
      <c r="B446" s="87">
        <v>11</v>
      </c>
      <c r="C446" s="97" t="s">
        <v>1845</v>
      </c>
      <c r="D446" s="97"/>
      <c r="E446" s="97"/>
      <c r="F446" s="97" t="s">
        <v>1271</v>
      </c>
      <c r="G446" s="97"/>
      <c r="H446"/>
      <c r="I446" s="87">
        <v>28</v>
      </c>
      <c r="J446" s="97" t="s">
        <v>1850</v>
      </c>
      <c r="K446" s="97"/>
      <c r="L446" s="97"/>
      <c r="M446" s="97" t="s">
        <v>1284</v>
      </c>
      <c r="N446" s="97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 ht="14.5">
      <c r="A447"/>
      <c r="B447" s="87">
        <v>12</v>
      </c>
      <c r="C447" s="97" t="s">
        <v>1288</v>
      </c>
      <c r="D447" s="97"/>
      <c r="E447" s="97"/>
      <c r="F447" s="97" t="s">
        <v>1284</v>
      </c>
      <c r="G447" s="97"/>
      <c r="H447"/>
      <c r="I447" s="87">
        <v>29</v>
      </c>
      <c r="J447" s="97" t="s">
        <v>1315</v>
      </c>
      <c r="K447" s="97"/>
      <c r="L447" s="97"/>
      <c r="M447" s="97" t="s">
        <v>1284</v>
      </c>
      <c r="N447" s="9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 ht="14.5">
      <c r="A448"/>
      <c r="B448" s="87">
        <v>13</v>
      </c>
      <c r="C448" s="97" t="s">
        <v>1317</v>
      </c>
      <c r="D448" s="97"/>
      <c r="E448" s="97"/>
      <c r="F448" s="97" t="s">
        <v>1284</v>
      </c>
      <c r="G448" s="97"/>
      <c r="H448"/>
      <c r="I448" s="87">
        <v>30</v>
      </c>
      <c r="J448" s="97" t="s">
        <v>1285</v>
      </c>
      <c r="K448" s="97"/>
      <c r="L448" s="97"/>
      <c r="M448" s="97" t="s">
        <v>1284</v>
      </c>
      <c r="N448" s="97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 ht="14.5">
      <c r="A449"/>
      <c r="B449" s="87">
        <v>14</v>
      </c>
      <c r="C449" s="97" t="s">
        <v>1287</v>
      </c>
      <c r="D449" s="97"/>
      <c r="E449" s="97"/>
      <c r="F449" s="97" t="s">
        <v>1284</v>
      </c>
      <c r="G449" s="97"/>
      <c r="H449"/>
      <c r="I449" s="87">
        <v>31</v>
      </c>
      <c r="J449" s="97" t="s">
        <v>1851</v>
      </c>
      <c r="K449" s="97"/>
      <c r="L449" s="97"/>
      <c r="M449" s="97" t="s">
        <v>1284</v>
      </c>
      <c r="N449" s="97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 ht="14.5">
      <c r="A450"/>
      <c r="B450" s="87">
        <v>15</v>
      </c>
      <c r="C450" s="97" t="s">
        <v>1291</v>
      </c>
      <c r="D450" s="97"/>
      <c r="E450" s="97"/>
      <c r="F450" s="97" t="s">
        <v>1284</v>
      </c>
      <c r="G450" s="97"/>
      <c r="H450"/>
      <c r="I450" s="87">
        <v>32</v>
      </c>
      <c r="J450" s="97" t="s">
        <v>1312</v>
      </c>
      <c r="K450" s="97"/>
      <c r="L450" s="97"/>
      <c r="M450" s="97" t="s">
        <v>1284</v>
      </c>
      <c r="N450" s="97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 ht="14.5">
      <c r="A451"/>
      <c r="B451" s="87">
        <v>16</v>
      </c>
      <c r="C451" s="97" t="s">
        <v>1283</v>
      </c>
      <c r="D451" s="97"/>
      <c r="E451" s="97"/>
      <c r="F451" s="97" t="s">
        <v>1284</v>
      </c>
      <c r="G451" s="97"/>
      <c r="H451"/>
      <c r="I451" s="87">
        <v>33</v>
      </c>
      <c r="J451" s="97" t="s">
        <v>1852</v>
      </c>
      <c r="K451" s="97"/>
      <c r="L451" s="97"/>
      <c r="M451" s="97" t="s">
        <v>1284</v>
      </c>
      <c r="N451" s="97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 ht="14.5">
      <c r="A452"/>
      <c r="B452" s="87">
        <v>17</v>
      </c>
      <c r="C452" s="97" t="s">
        <v>1286</v>
      </c>
      <c r="D452" s="97"/>
      <c r="E452" s="97"/>
      <c r="F452" s="97" t="s">
        <v>1284</v>
      </c>
      <c r="G452" s="97"/>
      <c r="H452"/>
      <c r="I452" s="87">
        <v>34</v>
      </c>
      <c r="J452" s="97" t="s">
        <v>1313</v>
      </c>
      <c r="K452" s="97"/>
      <c r="L452" s="97"/>
      <c r="M452" s="97" t="s">
        <v>1284</v>
      </c>
      <c r="N452" s="97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 ht="14.5">
      <c r="A454"/>
      <c r="B454" s="88" t="s">
        <v>1261</v>
      </c>
      <c r="C454" s="95" t="s">
        <v>1853</v>
      </c>
      <c r="D454" s="95"/>
      <c r="E454" s="95"/>
      <c r="F454" s="95" t="s">
        <v>1263</v>
      </c>
      <c r="G454" s="95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 ht="14.5">
      <c r="A455"/>
      <c r="B455" s="87">
        <v>35</v>
      </c>
      <c r="C455" s="97" t="s">
        <v>1268</v>
      </c>
      <c r="D455" s="97"/>
      <c r="E455" s="97"/>
      <c r="F455" s="97" t="s">
        <v>1266</v>
      </c>
      <c r="G455" s="97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 ht="14.5">
      <c r="A456"/>
      <c r="B456" s="87">
        <v>36</v>
      </c>
      <c r="C456" s="97" t="s">
        <v>1190</v>
      </c>
      <c r="D456" s="97"/>
      <c r="E456" s="97"/>
      <c r="F456" s="97" t="s">
        <v>1266</v>
      </c>
      <c r="G456" s="97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 ht="14.5">
      <c r="A457"/>
      <c r="B457" s="87">
        <v>37</v>
      </c>
      <c r="C457" s="97" t="s">
        <v>1276</v>
      </c>
      <c r="D457" s="97"/>
      <c r="E457" s="97"/>
      <c r="F457" s="97" t="s">
        <v>1271</v>
      </c>
      <c r="G457" s="9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 ht="14.5">
      <c r="A458"/>
      <c r="B458" s="87">
        <v>38</v>
      </c>
      <c r="C458" s="97" t="s">
        <v>1299</v>
      </c>
      <c r="D458" s="97"/>
      <c r="E458" s="97"/>
      <c r="F458" s="97" t="s">
        <v>1271</v>
      </c>
      <c r="G458" s="97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 ht="14.5">
      <c r="A459"/>
      <c r="B459" s="87">
        <v>39</v>
      </c>
      <c r="C459" s="97" t="s">
        <v>1307</v>
      </c>
      <c r="D459" s="97"/>
      <c r="E459" s="97"/>
      <c r="F459" s="97" t="s">
        <v>1271</v>
      </c>
      <c r="G459" s="97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 ht="14.5">
      <c r="A460"/>
      <c r="B460" s="87">
        <v>40</v>
      </c>
      <c r="C460" s="97" t="s">
        <v>1277</v>
      </c>
      <c r="D460" s="97"/>
      <c r="E460" s="97"/>
      <c r="F460" s="97" t="s">
        <v>1271</v>
      </c>
      <c r="G460" s="97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 ht="14.5">
      <c r="A461"/>
      <c r="B461" s="87">
        <v>41</v>
      </c>
      <c r="C461" s="97" t="s">
        <v>1306</v>
      </c>
      <c r="D461" s="97"/>
      <c r="E461" s="97"/>
      <c r="F461" s="97" t="s">
        <v>1271</v>
      </c>
      <c r="G461" s="97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 ht="14.5">
      <c r="A462"/>
      <c r="B462" s="87">
        <v>42</v>
      </c>
      <c r="C462" s="97" t="s">
        <v>1270</v>
      </c>
      <c r="D462" s="97"/>
      <c r="E462" s="97"/>
      <c r="F462" s="97" t="s">
        <v>1271</v>
      </c>
      <c r="G462" s="97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 ht="14.5">
      <c r="A463"/>
      <c r="B463" s="87">
        <v>43</v>
      </c>
      <c r="C463" s="97" t="s">
        <v>1854</v>
      </c>
      <c r="D463" s="97"/>
      <c r="E463" s="97"/>
      <c r="F463" s="97" t="s">
        <v>1271</v>
      </c>
      <c r="G463" s="97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 ht="14.5">
      <c r="A464"/>
      <c r="B464" s="87">
        <v>44</v>
      </c>
      <c r="C464" s="97" t="s">
        <v>1305</v>
      </c>
      <c r="D464" s="97"/>
      <c r="E464" s="97"/>
      <c r="F464" s="97" t="s">
        <v>1271</v>
      </c>
      <c r="G464" s="97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4.5">
      <c r="A465"/>
      <c r="B465" s="87">
        <v>45</v>
      </c>
      <c r="C465" s="97" t="s">
        <v>1855</v>
      </c>
      <c r="D465" s="97"/>
      <c r="E465" s="97"/>
      <c r="F465" s="97" t="s">
        <v>1271</v>
      </c>
      <c r="G465" s="97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4.5">
      <c r="A466"/>
      <c r="B466" s="87">
        <v>46</v>
      </c>
      <c r="C466" s="97" t="s">
        <v>1316</v>
      </c>
      <c r="D466" s="97"/>
      <c r="E466" s="97"/>
      <c r="F466" s="97" t="s">
        <v>1284</v>
      </c>
      <c r="G466" s="97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4.5">
      <c r="A467"/>
      <c r="B467" s="87">
        <v>47</v>
      </c>
      <c r="C467" s="97" t="s">
        <v>1308</v>
      </c>
      <c r="D467" s="97"/>
      <c r="E467" s="97"/>
      <c r="F467" s="97" t="s">
        <v>1284</v>
      </c>
      <c r="G467" s="9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4.5">
      <c r="A468"/>
      <c r="B468" s="87">
        <v>48</v>
      </c>
      <c r="C468" s="97" t="s">
        <v>1311</v>
      </c>
      <c r="D468" s="97"/>
      <c r="E468" s="97"/>
      <c r="F468" s="97" t="s">
        <v>1284</v>
      </c>
      <c r="G468" s="97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4.5">
      <c r="A469"/>
      <c r="B469" s="87">
        <v>49</v>
      </c>
      <c r="C469" s="97" t="s">
        <v>1856</v>
      </c>
      <c r="D469" s="97"/>
      <c r="E469" s="97"/>
      <c r="F469" s="97" t="s">
        <v>1284</v>
      </c>
      <c r="G469" s="97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4.5">
      <c r="A470"/>
      <c r="B470" s="87">
        <v>50</v>
      </c>
      <c r="C470" s="97" t="s">
        <v>1290</v>
      </c>
      <c r="D470" s="97"/>
      <c r="E470" s="97"/>
      <c r="F470" s="97" t="s">
        <v>1284</v>
      </c>
      <c r="G470" s="97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4.5">
      <c r="A471"/>
      <c r="B471" s="87">
        <v>51</v>
      </c>
      <c r="C471" s="97" t="s">
        <v>1314</v>
      </c>
      <c r="D471" s="97"/>
      <c r="E471" s="97"/>
      <c r="F471" s="97" t="s">
        <v>1284</v>
      </c>
      <c r="G471" s="97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4.5">
      <c r="A472"/>
      <c r="B472" s="87">
        <v>52</v>
      </c>
      <c r="C472" s="97" t="s">
        <v>1318</v>
      </c>
      <c r="D472" s="97"/>
      <c r="E472" s="97"/>
      <c r="F472" s="97" t="s">
        <v>1284</v>
      </c>
      <c r="G472" s="97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112">
    <mergeCell ref="C470:E470"/>
    <mergeCell ref="F470:G470"/>
    <mergeCell ref="C471:E471"/>
    <mergeCell ref="F471:G471"/>
    <mergeCell ref="C472:E472"/>
    <mergeCell ref="F472:G472"/>
    <mergeCell ref="C467:E467"/>
    <mergeCell ref="F467:G467"/>
    <mergeCell ref="C468:E468"/>
    <mergeCell ref="F468:G468"/>
    <mergeCell ref="C469:E469"/>
    <mergeCell ref="F469:G469"/>
    <mergeCell ref="C464:E464"/>
    <mergeCell ref="F464:G464"/>
    <mergeCell ref="C465:E465"/>
    <mergeCell ref="F465:G465"/>
    <mergeCell ref="C466:E466"/>
    <mergeCell ref="F466:G466"/>
    <mergeCell ref="C461:E461"/>
    <mergeCell ref="F461:G461"/>
    <mergeCell ref="C462:E462"/>
    <mergeCell ref="F462:G462"/>
    <mergeCell ref="C463:E463"/>
    <mergeCell ref="F463:G463"/>
    <mergeCell ref="C458:E458"/>
    <mergeCell ref="F458:G458"/>
    <mergeCell ref="C459:E459"/>
    <mergeCell ref="F459:G459"/>
    <mergeCell ref="C460:E460"/>
    <mergeCell ref="F460:G460"/>
    <mergeCell ref="C455:E455"/>
    <mergeCell ref="F455:G455"/>
    <mergeCell ref="C456:E456"/>
    <mergeCell ref="F456:G456"/>
    <mergeCell ref="C457:E457"/>
    <mergeCell ref="F457:G457"/>
    <mergeCell ref="M451:N451"/>
    <mergeCell ref="J452:L452"/>
    <mergeCell ref="M452:N452"/>
    <mergeCell ref="C454:E454"/>
    <mergeCell ref="F454:G454"/>
    <mergeCell ref="M448:N448"/>
    <mergeCell ref="J449:L449"/>
    <mergeCell ref="M449:N449"/>
    <mergeCell ref="J450:L450"/>
    <mergeCell ref="M450:N450"/>
    <mergeCell ref="C451:E451"/>
    <mergeCell ref="F451:G451"/>
    <mergeCell ref="C452:E452"/>
    <mergeCell ref="F452:G452"/>
    <mergeCell ref="M445:N445"/>
    <mergeCell ref="J446:L446"/>
    <mergeCell ref="M446:N446"/>
    <mergeCell ref="J447:L447"/>
    <mergeCell ref="M447:N447"/>
    <mergeCell ref="M442:N442"/>
    <mergeCell ref="J443:L443"/>
    <mergeCell ref="M443:N443"/>
    <mergeCell ref="J444:L444"/>
    <mergeCell ref="M444:N444"/>
    <mergeCell ref="C443:E443"/>
    <mergeCell ref="F443:G443"/>
    <mergeCell ref="C444:E444"/>
    <mergeCell ref="M439:N439"/>
    <mergeCell ref="J440:L440"/>
    <mergeCell ref="M440:N440"/>
    <mergeCell ref="J441:L441"/>
    <mergeCell ref="M441:N441"/>
    <mergeCell ref="M436:N436"/>
    <mergeCell ref="J437:L437"/>
    <mergeCell ref="M437:N437"/>
    <mergeCell ref="J438:L438"/>
    <mergeCell ref="M438:N438"/>
    <mergeCell ref="J445:L445"/>
    <mergeCell ref="J448:L448"/>
    <mergeCell ref="J451:L451"/>
    <mergeCell ref="C448:E448"/>
    <mergeCell ref="F448:G448"/>
    <mergeCell ref="C449:E449"/>
    <mergeCell ref="F449:G449"/>
    <mergeCell ref="C450:E450"/>
    <mergeCell ref="F450:G450"/>
    <mergeCell ref="C445:E445"/>
    <mergeCell ref="F445:G445"/>
    <mergeCell ref="C446:E446"/>
    <mergeCell ref="F446:G446"/>
    <mergeCell ref="C447:E447"/>
    <mergeCell ref="F447:G447"/>
    <mergeCell ref="A1:E1"/>
    <mergeCell ref="B434:N434"/>
    <mergeCell ref="C435:E435"/>
    <mergeCell ref="F435:G435"/>
    <mergeCell ref="M435:N435"/>
    <mergeCell ref="F444:G444"/>
    <mergeCell ref="C439:E439"/>
    <mergeCell ref="F439:G439"/>
    <mergeCell ref="C440:E440"/>
    <mergeCell ref="F440:G440"/>
    <mergeCell ref="C441:E441"/>
    <mergeCell ref="F441:G441"/>
    <mergeCell ref="C436:E436"/>
    <mergeCell ref="F436:G436"/>
    <mergeCell ref="C437:E437"/>
    <mergeCell ref="F437:G437"/>
    <mergeCell ref="C438:E438"/>
    <mergeCell ref="F438:G438"/>
    <mergeCell ref="J435:L435"/>
    <mergeCell ref="J436:L436"/>
    <mergeCell ref="J439:L439"/>
    <mergeCell ref="J442:L442"/>
    <mergeCell ref="C442:E442"/>
    <mergeCell ref="F442:G44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70BF-7A76-4CD2-BD70-1C3D373850C4}">
  <dimension ref="A1:Z2000"/>
  <sheetViews>
    <sheetView rightToLeft="1" workbookViewId="0">
      <pane ySplit="3" topLeftCell="A439" activePane="bottomLeft" state="frozen"/>
      <selection pane="bottomLeft" activeCell="M505" sqref="J505:N508"/>
    </sheetView>
  </sheetViews>
  <sheetFormatPr defaultRowHeight="14"/>
  <cols>
    <col min="1" max="1" width="4" style="44" customWidth="1"/>
    <col min="2" max="2" width="10" style="44" customWidth="1"/>
    <col min="3" max="3" width="5.6640625" style="44" customWidth="1"/>
    <col min="4" max="4" width="8.1640625" style="44" customWidth="1"/>
    <col min="5" max="5" width="29.5" style="44" customWidth="1"/>
    <col min="6" max="7" width="11.6640625" style="44" customWidth="1"/>
    <col min="8" max="8" width="4.1640625" style="44" customWidth="1"/>
    <col min="9" max="9" width="7.5" style="44" customWidth="1"/>
    <col min="10" max="12" width="15" style="44" customWidth="1"/>
    <col min="13" max="14" width="11.6640625" style="44" customWidth="1"/>
    <col min="15" max="16384" width="8.6640625" style="44"/>
  </cols>
  <sheetData>
    <row r="1" spans="1:13" ht="18" customHeight="1">
      <c r="A1" s="91" t="s">
        <v>1097</v>
      </c>
      <c r="B1" s="91"/>
      <c r="C1" s="91"/>
      <c r="D1" s="91"/>
      <c r="E1" s="91"/>
      <c r="G1"/>
      <c r="H1"/>
      <c r="I1"/>
      <c r="J1"/>
      <c r="K1"/>
      <c r="L1"/>
      <c r="M1"/>
    </row>
    <row r="2" spans="1:13" ht="14" customHeight="1">
      <c r="A2" s="45"/>
      <c r="B2" s="45"/>
      <c r="C2" s="45"/>
      <c r="D2" s="45"/>
      <c r="E2" s="45"/>
      <c r="G2"/>
      <c r="H2"/>
      <c r="I2"/>
      <c r="J2"/>
      <c r="K2"/>
      <c r="L2"/>
      <c r="M2"/>
    </row>
    <row r="3" spans="1:13" ht="14" customHeight="1">
      <c r="A3" s="2" t="s">
        <v>479</v>
      </c>
      <c r="B3" s="2" t="s">
        <v>6</v>
      </c>
      <c r="C3" s="2" t="s">
        <v>83</v>
      </c>
      <c r="D3" s="2" t="s">
        <v>84</v>
      </c>
      <c r="E3" s="2" t="s">
        <v>85</v>
      </c>
      <c r="G3"/>
      <c r="H3"/>
      <c r="I3"/>
      <c r="J3"/>
      <c r="K3"/>
      <c r="L3"/>
      <c r="M3"/>
    </row>
    <row r="4" spans="1:13" ht="14" customHeight="1">
      <c r="A4" s="42">
        <v>1</v>
      </c>
      <c r="B4" s="43" t="s">
        <v>832</v>
      </c>
      <c r="C4" s="43">
        <v>1</v>
      </c>
      <c r="D4" s="43" t="s">
        <v>369</v>
      </c>
      <c r="E4" s="43" t="s">
        <v>16</v>
      </c>
      <c r="G4"/>
      <c r="H4"/>
      <c r="I4"/>
      <c r="J4"/>
      <c r="K4"/>
      <c r="L4"/>
      <c r="M4"/>
    </row>
    <row r="5" spans="1:13" ht="14" customHeight="1">
      <c r="A5" s="42">
        <v>1</v>
      </c>
      <c r="B5" s="43" t="s">
        <v>832</v>
      </c>
      <c r="C5" s="43">
        <v>2</v>
      </c>
      <c r="D5" s="43" t="s">
        <v>711</v>
      </c>
      <c r="E5" s="43" t="s">
        <v>323</v>
      </c>
      <c r="G5"/>
      <c r="H5"/>
      <c r="I5"/>
      <c r="J5"/>
      <c r="K5"/>
      <c r="L5"/>
      <c r="M5"/>
    </row>
    <row r="6" spans="1:13" ht="14" customHeight="1">
      <c r="A6" s="42">
        <v>1</v>
      </c>
      <c r="B6" s="43" t="s">
        <v>832</v>
      </c>
      <c r="C6" s="43">
        <v>3</v>
      </c>
      <c r="D6" s="43" t="s">
        <v>711</v>
      </c>
      <c r="E6" s="43" t="s">
        <v>289</v>
      </c>
      <c r="G6"/>
      <c r="H6"/>
      <c r="I6"/>
      <c r="J6"/>
      <c r="K6"/>
      <c r="L6"/>
      <c r="M6"/>
    </row>
    <row r="7" spans="1:13" ht="14" customHeight="1">
      <c r="A7" s="42">
        <v>1</v>
      </c>
      <c r="B7" s="43" t="s">
        <v>832</v>
      </c>
      <c r="C7" s="43">
        <v>4</v>
      </c>
      <c r="D7" s="43" t="s">
        <v>711</v>
      </c>
      <c r="E7" s="43" t="s">
        <v>287</v>
      </c>
      <c r="G7"/>
      <c r="H7"/>
      <c r="I7"/>
      <c r="J7"/>
      <c r="K7"/>
      <c r="L7"/>
      <c r="M7"/>
    </row>
    <row r="8" spans="1:13" ht="14" customHeight="1">
      <c r="A8" s="42">
        <v>1</v>
      </c>
      <c r="B8" s="43" t="s">
        <v>832</v>
      </c>
      <c r="C8" s="43">
        <v>5</v>
      </c>
      <c r="D8" s="43" t="s">
        <v>712</v>
      </c>
      <c r="E8" s="43" t="s">
        <v>1093</v>
      </c>
      <c r="G8"/>
      <c r="H8"/>
      <c r="I8"/>
      <c r="J8"/>
      <c r="K8"/>
      <c r="L8"/>
      <c r="M8"/>
    </row>
    <row r="9" spans="1:13" ht="14" customHeight="1">
      <c r="A9" s="42">
        <v>1</v>
      </c>
      <c r="B9" s="43" t="s">
        <v>832</v>
      </c>
      <c r="C9" s="43">
        <v>6</v>
      </c>
      <c r="D9" s="43" t="s">
        <v>712</v>
      </c>
      <c r="E9" s="43" t="s">
        <v>354</v>
      </c>
      <c r="G9"/>
      <c r="H9"/>
      <c r="I9"/>
      <c r="J9"/>
      <c r="K9"/>
      <c r="L9"/>
      <c r="M9"/>
    </row>
    <row r="10" spans="1:13" ht="14" customHeight="1">
      <c r="A10" s="42">
        <v>1</v>
      </c>
      <c r="B10" s="43" t="s">
        <v>832</v>
      </c>
      <c r="C10" s="43">
        <v>7</v>
      </c>
      <c r="D10" s="43" t="s">
        <v>712</v>
      </c>
      <c r="E10" s="43" t="s">
        <v>342</v>
      </c>
      <c r="G10"/>
      <c r="H10"/>
      <c r="I10"/>
      <c r="J10"/>
      <c r="K10"/>
      <c r="L10"/>
      <c r="M10"/>
    </row>
    <row r="11" spans="1:13" ht="14" customHeight="1">
      <c r="A11" s="42">
        <v>1</v>
      </c>
      <c r="B11" s="43" t="s">
        <v>832</v>
      </c>
      <c r="C11" s="43">
        <v>8</v>
      </c>
      <c r="D11" s="43" t="s">
        <v>712</v>
      </c>
      <c r="E11" s="43" t="s">
        <v>333</v>
      </c>
      <c r="G11"/>
      <c r="H11"/>
      <c r="I11"/>
      <c r="J11"/>
      <c r="K11"/>
      <c r="L11"/>
      <c r="M11"/>
    </row>
    <row r="12" spans="1:13" ht="14" customHeight="1">
      <c r="A12" s="42">
        <v>1</v>
      </c>
      <c r="B12" s="43" t="s">
        <v>833</v>
      </c>
      <c r="C12" s="43">
        <v>1</v>
      </c>
      <c r="D12" s="43" t="s">
        <v>369</v>
      </c>
      <c r="E12" s="43" t="s">
        <v>40</v>
      </c>
      <c r="G12"/>
      <c r="H12"/>
      <c r="I12"/>
      <c r="J12"/>
      <c r="K12"/>
      <c r="L12"/>
      <c r="M12"/>
    </row>
    <row r="13" spans="1:13" ht="14" customHeight="1">
      <c r="A13" s="42">
        <v>1</v>
      </c>
      <c r="B13" s="43" t="s">
        <v>833</v>
      </c>
      <c r="C13" s="43">
        <v>2</v>
      </c>
      <c r="D13" s="43" t="s">
        <v>369</v>
      </c>
      <c r="E13" s="43" t="s">
        <v>26</v>
      </c>
      <c r="G13"/>
      <c r="H13"/>
      <c r="I13"/>
      <c r="J13"/>
      <c r="K13"/>
      <c r="L13"/>
      <c r="M13"/>
    </row>
    <row r="14" spans="1:13" ht="14" customHeight="1">
      <c r="A14" s="42">
        <v>1</v>
      </c>
      <c r="B14" s="43" t="s">
        <v>833</v>
      </c>
      <c r="C14" s="43">
        <v>3</v>
      </c>
      <c r="D14" s="43" t="s">
        <v>370</v>
      </c>
      <c r="E14" s="43" t="s">
        <v>121</v>
      </c>
      <c r="G14"/>
      <c r="H14"/>
      <c r="I14"/>
      <c r="J14"/>
      <c r="K14"/>
      <c r="L14"/>
      <c r="M14"/>
    </row>
    <row r="15" spans="1:13" ht="14" customHeight="1">
      <c r="A15" s="42">
        <v>1</v>
      </c>
      <c r="B15" s="43" t="s">
        <v>833</v>
      </c>
      <c r="C15" s="43">
        <v>4</v>
      </c>
      <c r="D15" s="43" t="s">
        <v>370</v>
      </c>
      <c r="E15" s="43" t="s">
        <v>110</v>
      </c>
      <c r="G15"/>
      <c r="H15"/>
      <c r="I15"/>
      <c r="J15"/>
      <c r="K15"/>
      <c r="L15"/>
      <c r="M15"/>
    </row>
    <row r="16" spans="1:13" ht="14" customHeight="1">
      <c r="A16" s="42">
        <v>1</v>
      </c>
      <c r="B16" s="43" t="s">
        <v>833</v>
      </c>
      <c r="C16" s="43">
        <v>5</v>
      </c>
      <c r="D16" s="43" t="s">
        <v>371</v>
      </c>
      <c r="E16" s="43" t="s">
        <v>187</v>
      </c>
      <c r="G16"/>
      <c r="H16"/>
      <c r="I16"/>
      <c r="J16"/>
      <c r="K16"/>
      <c r="L16"/>
      <c r="M16"/>
    </row>
    <row r="17" spans="1:13" ht="14" customHeight="1">
      <c r="A17" s="42">
        <v>1</v>
      </c>
      <c r="B17" s="43" t="s">
        <v>833</v>
      </c>
      <c r="C17" s="43">
        <v>6</v>
      </c>
      <c r="D17" s="43" t="s">
        <v>372</v>
      </c>
      <c r="E17" s="43" t="s">
        <v>256</v>
      </c>
      <c r="G17"/>
      <c r="H17"/>
      <c r="I17"/>
      <c r="J17"/>
      <c r="K17"/>
      <c r="L17"/>
      <c r="M17"/>
    </row>
    <row r="18" spans="1:13" ht="14" customHeight="1">
      <c r="A18" s="42">
        <v>1</v>
      </c>
      <c r="B18" s="43" t="s">
        <v>833</v>
      </c>
      <c r="C18" s="43">
        <v>7</v>
      </c>
      <c r="D18" s="43" t="s">
        <v>372</v>
      </c>
      <c r="E18" s="43" t="s">
        <v>235</v>
      </c>
      <c r="G18"/>
      <c r="H18"/>
      <c r="I18"/>
      <c r="J18"/>
      <c r="K18"/>
      <c r="L18"/>
      <c r="M18"/>
    </row>
    <row r="19" spans="1:13" ht="14" customHeight="1">
      <c r="A19" s="42">
        <v>1</v>
      </c>
      <c r="B19" s="43" t="s">
        <v>833</v>
      </c>
      <c r="C19" s="43">
        <v>8</v>
      </c>
      <c r="D19" s="43" t="s">
        <v>372</v>
      </c>
      <c r="E19" s="43" t="s">
        <v>232</v>
      </c>
      <c r="G19"/>
      <c r="H19"/>
      <c r="I19"/>
      <c r="J19"/>
      <c r="K19"/>
      <c r="L19"/>
      <c r="M19"/>
    </row>
    <row r="20" spans="1:13" ht="14" customHeight="1">
      <c r="A20" s="42">
        <v>1</v>
      </c>
      <c r="B20" s="43" t="s">
        <v>833</v>
      </c>
      <c r="C20" s="43">
        <v>9</v>
      </c>
      <c r="D20" s="43" t="s">
        <v>372</v>
      </c>
      <c r="E20" s="43" t="s">
        <v>223</v>
      </c>
      <c r="G20"/>
      <c r="H20"/>
      <c r="I20"/>
      <c r="J20"/>
      <c r="K20"/>
      <c r="L20"/>
      <c r="M20"/>
    </row>
    <row r="21" spans="1:13" ht="14" customHeight="1">
      <c r="A21" s="42">
        <v>1</v>
      </c>
      <c r="B21" s="43" t="s">
        <v>834</v>
      </c>
      <c r="C21" s="43">
        <v>1</v>
      </c>
      <c r="D21" s="43" t="s">
        <v>369</v>
      </c>
      <c r="E21" s="43" t="s">
        <v>33</v>
      </c>
      <c r="G21"/>
      <c r="H21"/>
      <c r="I21"/>
      <c r="J21"/>
      <c r="K21"/>
      <c r="L21"/>
      <c r="M21"/>
    </row>
    <row r="22" spans="1:13" ht="14" customHeight="1">
      <c r="A22" s="42">
        <v>1</v>
      </c>
      <c r="B22" s="43" t="s">
        <v>834</v>
      </c>
      <c r="C22" s="43">
        <v>2</v>
      </c>
      <c r="D22" s="43" t="s">
        <v>370</v>
      </c>
      <c r="E22" s="43" t="s">
        <v>140</v>
      </c>
      <c r="G22"/>
      <c r="H22"/>
      <c r="I22"/>
      <c r="J22"/>
      <c r="K22"/>
      <c r="L22"/>
      <c r="M22"/>
    </row>
    <row r="23" spans="1:13" ht="14" customHeight="1">
      <c r="A23" s="42">
        <v>1</v>
      </c>
      <c r="B23" s="43" t="s">
        <v>834</v>
      </c>
      <c r="C23" s="43">
        <v>3</v>
      </c>
      <c r="D23" s="43" t="s">
        <v>370</v>
      </c>
      <c r="E23" s="43" t="s">
        <v>103</v>
      </c>
      <c r="G23"/>
      <c r="H23"/>
      <c r="I23"/>
      <c r="J23"/>
      <c r="K23"/>
      <c r="L23"/>
      <c r="M23"/>
    </row>
    <row r="24" spans="1:13" ht="14" customHeight="1">
      <c r="A24" s="42">
        <v>1</v>
      </c>
      <c r="B24" s="43" t="s">
        <v>834</v>
      </c>
      <c r="C24" s="43">
        <v>4</v>
      </c>
      <c r="D24" s="43" t="s">
        <v>371</v>
      </c>
      <c r="E24" s="43" t="s">
        <v>182</v>
      </c>
      <c r="G24"/>
      <c r="H24"/>
      <c r="I24"/>
      <c r="J24"/>
      <c r="K24"/>
      <c r="L24"/>
      <c r="M24"/>
    </row>
    <row r="25" spans="1:13" ht="14" customHeight="1">
      <c r="A25" s="42">
        <v>1</v>
      </c>
      <c r="B25" s="43" t="s">
        <v>834</v>
      </c>
      <c r="C25" s="43">
        <v>5</v>
      </c>
      <c r="D25" s="43" t="s">
        <v>371</v>
      </c>
      <c r="E25" s="43" t="s">
        <v>178</v>
      </c>
      <c r="G25"/>
      <c r="H25"/>
      <c r="I25"/>
      <c r="J25"/>
      <c r="K25"/>
      <c r="L25"/>
      <c r="M25"/>
    </row>
    <row r="26" spans="1:13" ht="14" customHeight="1">
      <c r="A26" s="42">
        <v>1</v>
      </c>
      <c r="B26" s="43" t="s">
        <v>834</v>
      </c>
      <c r="C26" s="43">
        <v>6</v>
      </c>
      <c r="D26" s="43" t="s">
        <v>371</v>
      </c>
      <c r="E26" s="43" t="s">
        <v>176</v>
      </c>
      <c r="G26"/>
      <c r="H26"/>
      <c r="I26"/>
      <c r="J26"/>
      <c r="K26"/>
      <c r="L26"/>
      <c r="M26"/>
    </row>
    <row r="27" spans="1:13" ht="14" customHeight="1">
      <c r="A27" s="42">
        <v>1</v>
      </c>
      <c r="B27" s="43" t="s">
        <v>834</v>
      </c>
      <c r="C27" s="43">
        <v>7</v>
      </c>
      <c r="D27" s="43" t="s">
        <v>711</v>
      </c>
      <c r="E27" s="43" t="s">
        <v>281</v>
      </c>
      <c r="G27"/>
      <c r="H27"/>
      <c r="I27"/>
      <c r="J27"/>
      <c r="K27"/>
      <c r="L27"/>
      <c r="M27"/>
    </row>
    <row r="28" spans="1:13" ht="14" customHeight="1">
      <c r="A28" s="42">
        <v>1</v>
      </c>
      <c r="B28" s="43" t="s">
        <v>834</v>
      </c>
      <c r="C28" s="43">
        <v>8</v>
      </c>
      <c r="D28" s="43" t="s">
        <v>711</v>
      </c>
      <c r="E28" s="43" t="s">
        <v>275</v>
      </c>
      <c r="G28"/>
      <c r="H28"/>
      <c r="I28"/>
      <c r="J28"/>
      <c r="K28"/>
      <c r="L28"/>
      <c r="M28"/>
    </row>
    <row r="29" spans="1:13" ht="14" customHeight="1">
      <c r="A29" s="42">
        <v>1</v>
      </c>
      <c r="B29" s="43" t="s">
        <v>834</v>
      </c>
      <c r="C29" s="43">
        <v>9</v>
      </c>
      <c r="D29" s="43" t="s">
        <v>712</v>
      </c>
      <c r="E29" s="43" t="s">
        <v>340</v>
      </c>
      <c r="G29"/>
      <c r="H29"/>
      <c r="I29"/>
      <c r="J29"/>
      <c r="K29"/>
      <c r="L29"/>
      <c r="M29"/>
    </row>
    <row r="30" spans="1:13" ht="14" customHeight="1">
      <c r="A30" s="42">
        <v>2</v>
      </c>
      <c r="B30" s="43" t="s">
        <v>832</v>
      </c>
      <c r="C30" s="43">
        <v>1</v>
      </c>
      <c r="D30" s="43" t="s">
        <v>369</v>
      </c>
      <c r="E30" s="43" t="s">
        <v>569</v>
      </c>
      <c r="G30"/>
      <c r="H30"/>
      <c r="I30"/>
      <c r="J30"/>
      <c r="K30"/>
      <c r="L30"/>
      <c r="M30"/>
    </row>
    <row r="31" spans="1:13" ht="14" customHeight="1">
      <c r="A31" s="42">
        <v>2</v>
      </c>
      <c r="B31" s="43" t="s">
        <v>832</v>
      </c>
      <c r="C31" s="43">
        <v>2</v>
      </c>
      <c r="D31" s="43" t="s">
        <v>369</v>
      </c>
      <c r="E31" s="43" t="s">
        <v>481</v>
      </c>
      <c r="G31"/>
      <c r="H31"/>
      <c r="I31"/>
      <c r="J31"/>
      <c r="K31"/>
      <c r="L31"/>
      <c r="M31"/>
    </row>
    <row r="32" spans="1:13" ht="14" customHeight="1">
      <c r="A32" s="42">
        <v>2</v>
      </c>
      <c r="B32" s="43" t="s">
        <v>832</v>
      </c>
      <c r="C32" s="43">
        <v>3</v>
      </c>
      <c r="D32" s="43" t="s">
        <v>370</v>
      </c>
      <c r="E32" s="43" t="s">
        <v>595</v>
      </c>
      <c r="G32"/>
      <c r="H32"/>
      <c r="I32"/>
      <c r="J32"/>
      <c r="K32"/>
      <c r="L32"/>
      <c r="M32"/>
    </row>
    <row r="33" spans="1:13" ht="14" customHeight="1">
      <c r="A33" s="42">
        <v>2</v>
      </c>
      <c r="B33" s="43" t="s">
        <v>832</v>
      </c>
      <c r="C33" s="43">
        <v>4</v>
      </c>
      <c r="D33" s="43" t="s">
        <v>370</v>
      </c>
      <c r="E33" s="43" t="s">
        <v>597</v>
      </c>
      <c r="G33"/>
      <c r="H33"/>
      <c r="I33"/>
      <c r="J33"/>
      <c r="K33"/>
      <c r="L33"/>
      <c r="M33"/>
    </row>
    <row r="34" spans="1:13" ht="14" customHeight="1">
      <c r="A34" s="42">
        <v>2</v>
      </c>
      <c r="B34" s="43" t="s">
        <v>832</v>
      </c>
      <c r="C34" s="43">
        <v>5</v>
      </c>
      <c r="D34" s="43" t="s">
        <v>370</v>
      </c>
      <c r="E34" s="43" t="s">
        <v>600</v>
      </c>
      <c r="G34"/>
      <c r="H34"/>
      <c r="I34"/>
      <c r="J34"/>
      <c r="K34"/>
      <c r="L34"/>
      <c r="M34"/>
    </row>
    <row r="35" spans="1:13" ht="14" customHeight="1">
      <c r="A35" s="42">
        <v>2</v>
      </c>
      <c r="B35" s="43" t="s">
        <v>832</v>
      </c>
      <c r="C35" s="43">
        <v>6</v>
      </c>
      <c r="D35" s="43" t="s">
        <v>371</v>
      </c>
      <c r="E35" s="43" t="s">
        <v>700</v>
      </c>
      <c r="G35"/>
      <c r="H35"/>
      <c r="I35"/>
      <c r="J35"/>
      <c r="K35"/>
      <c r="L35"/>
      <c r="M35"/>
    </row>
    <row r="36" spans="1:13" ht="14" customHeight="1">
      <c r="A36" s="42">
        <v>2</v>
      </c>
      <c r="B36" s="43" t="s">
        <v>832</v>
      </c>
      <c r="C36" s="43">
        <v>7</v>
      </c>
      <c r="D36" s="43" t="s">
        <v>371</v>
      </c>
      <c r="E36" s="43" t="s">
        <v>632</v>
      </c>
      <c r="G36"/>
      <c r="H36"/>
      <c r="I36"/>
      <c r="J36"/>
      <c r="K36"/>
      <c r="L36"/>
      <c r="M36"/>
    </row>
    <row r="37" spans="1:13" ht="14" customHeight="1">
      <c r="A37" s="42">
        <v>2</v>
      </c>
      <c r="B37" s="43" t="s">
        <v>832</v>
      </c>
      <c r="C37" s="43">
        <v>8</v>
      </c>
      <c r="D37" s="43" t="s">
        <v>371</v>
      </c>
      <c r="E37" s="43" t="s">
        <v>733</v>
      </c>
      <c r="G37"/>
      <c r="H37"/>
      <c r="I37"/>
      <c r="J37"/>
      <c r="K37"/>
      <c r="L37"/>
      <c r="M37"/>
    </row>
    <row r="38" spans="1:13" ht="14" customHeight="1">
      <c r="A38" s="42">
        <v>2</v>
      </c>
      <c r="B38" s="43" t="s">
        <v>832</v>
      </c>
      <c r="C38" s="43">
        <v>9</v>
      </c>
      <c r="D38" s="43" t="s">
        <v>371</v>
      </c>
      <c r="E38" s="43" t="s">
        <v>468</v>
      </c>
      <c r="G38"/>
      <c r="H38"/>
      <c r="I38"/>
      <c r="J38"/>
      <c r="K38"/>
      <c r="L38"/>
      <c r="M38"/>
    </row>
    <row r="39" spans="1:13" ht="14" customHeight="1">
      <c r="A39" s="42">
        <v>2</v>
      </c>
      <c r="B39" s="43" t="s">
        <v>833</v>
      </c>
      <c r="C39" s="43">
        <v>1</v>
      </c>
      <c r="D39" s="43" t="s">
        <v>369</v>
      </c>
      <c r="E39" s="43" t="s">
        <v>560</v>
      </c>
      <c r="G39"/>
      <c r="H39"/>
      <c r="I39"/>
      <c r="J39"/>
      <c r="K39"/>
      <c r="L39"/>
      <c r="M39"/>
    </row>
    <row r="40" spans="1:13" ht="14" customHeight="1">
      <c r="A40" s="42">
        <v>2</v>
      </c>
      <c r="B40" s="43" t="s">
        <v>833</v>
      </c>
      <c r="C40" s="43">
        <v>2</v>
      </c>
      <c r="D40" s="43" t="s">
        <v>370</v>
      </c>
      <c r="E40" s="43" t="s">
        <v>519</v>
      </c>
      <c r="G40"/>
      <c r="H40"/>
      <c r="I40"/>
      <c r="J40"/>
      <c r="K40"/>
      <c r="L40"/>
      <c r="M40"/>
    </row>
    <row r="41" spans="1:13" ht="14" customHeight="1">
      <c r="A41" s="42">
        <v>2</v>
      </c>
      <c r="B41" s="43" t="s">
        <v>833</v>
      </c>
      <c r="C41" s="43">
        <v>3</v>
      </c>
      <c r="D41" s="43" t="s">
        <v>711</v>
      </c>
      <c r="E41" s="43" t="s">
        <v>773</v>
      </c>
      <c r="G41"/>
      <c r="H41"/>
      <c r="I41"/>
      <c r="J41"/>
      <c r="K41"/>
      <c r="L41"/>
      <c r="M41"/>
    </row>
    <row r="42" spans="1:13" ht="14" customHeight="1">
      <c r="A42" s="42">
        <v>2</v>
      </c>
      <c r="B42" s="43" t="s">
        <v>833</v>
      </c>
      <c r="C42" s="43">
        <v>4</v>
      </c>
      <c r="D42" s="43" t="s">
        <v>711</v>
      </c>
      <c r="E42" s="43" t="s">
        <v>643</v>
      </c>
      <c r="G42"/>
      <c r="H42"/>
      <c r="I42"/>
      <c r="J42"/>
      <c r="K42"/>
      <c r="L42"/>
      <c r="M42"/>
    </row>
    <row r="43" spans="1:13" ht="14" customHeight="1">
      <c r="A43" s="42">
        <v>2</v>
      </c>
      <c r="B43" s="43" t="s">
        <v>833</v>
      </c>
      <c r="C43" s="43">
        <v>5</v>
      </c>
      <c r="D43" s="43" t="s">
        <v>711</v>
      </c>
      <c r="E43" s="43" t="s">
        <v>644</v>
      </c>
      <c r="G43"/>
      <c r="H43"/>
      <c r="I43"/>
      <c r="J43"/>
      <c r="K43"/>
      <c r="L43"/>
      <c r="M43"/>
    </row>
    <row r="44" spans="1:13" ht="14" customHeight="1">
      <c r="A44" s="42">
        <v>2</v>
      </c>
      <c r="B44" s="43" t="s">
        <v>833</v>
      </c>
      <c r="C44" s="43">
        <v>6</v>
      </c>
      <c r="D44" s="43" t="s">
        <v>711</v>
      </c>
      <c r="E44" s="43" t="s">
        <v>297</v>
      </c>
      <c r="G44"/>
      <c r="H44"/>
      <c r="I44"/>
      <c r="J44"/>
      <c r="K44"/>
      <c r="L44"/>
      <c r="M44"/>
    </row>
    <row r="45" spans="1:13" ht="14" customHeight="1">
      <c r="A45" s="42">
        <v>2</v>
      </c>
      <c r="B45" s="43" t="s">
        <v>833</v>
      </c>
      <c r="C45" s="43">
        <v>7</v>
      </c>
      <c r="D45" s="43" t="s">
        <v>712</v>
      </c>
      <c r="E45" s="43" t="s">
        <v>792</v>
      </c>
      <c r="G45"/>
      <c r="H45"/>
      <c r="I45"/>
      <c r="J45"/>
      <c r="K45"/>
      <c r="L45"/>
      <c r="M45"/>
    </row>
    <row r="46" spans="1:13" ht="14" customHeight="1">
      <c r="A46" s="42">
        <v>2</v>
      </c>
      <c r="B46" s="43" t="s">
        <v>833</v>
      </c>
      <c r="C46" s="43">
        <v>8</v>
      </c>
      <c r="D46" s="43" t="s">
        <v>712</v>
      </c>
      <c r="E46" s="43" t="s">
        <v>791</v>
      </c>
      <c r="G46"/>
      <c r="H46"/>
      <c r="I46"/>
      <c r="J46"/>
      <c r="K46"/>
      <c r="L46"/>
      <c r="M46"/>
    </row>
    <row r="47" spans="1:13" ht="14" customHeight="1">
      <c r="A47" s="42">
        <v>2</v>
      </c>
      <c r="B47" s="43" t="s">
        <v>833</v>
      </c>
      <c r="C47" s="43">
        <v>9</v>
      </c>
      <c r="D47" s="43" t="s">
        <v>712</v>
      </c>
      <c r="E47" s="43" t="s">
        <v>790</v>
      </c>
      <c r="G47"/>
      <c r="H47"/>
      <c r="I47"/>
      <c r="J47"/>
      <c r="K47"/>
      <c r="L47"/>
      <c r="M47"/>
    </row>
    <row r="48" spans="1:13" ht="14" customHeight="1">
      <c r="A48" s="42">
        <v>2</v>
      </c>
      <c r="B48" s="43" t="s">
        <v>834</v>
      </c>
      <c r="C48" s="43">
        <v>1</v>
      </c>
      <c r="D48" s="43" t="s">
        <v>369</v>
      </c>
      <c r="E48" s="43" t="s">
        <v>562</v>
      </c>
      <c r="G48"/>
      <c r="H48"/>
      <c r="I48"/>
      <c r="J48"/>
      <c r="K48"/>
      <c r="L48"/>
      <c r="M48"/>
    </row>
    <row r="49" spans="1:13" ht="14" customHeight="1">
      <c r="A49" s="42">
        <v>2</v>
      </c>
      <c r="B49" s="43" t="s">
        <v>834</v>
      </c>
      <c r="C49" s="43">
        <v>2</v>
      </c>
      <c r="D49" s="43" t="s">
        <v>372</v>
      </c>
      <c r="E49" s="43" t="s">
        <v>753</v>
      </c>
      <c r="G49"/>
      <c r="H49"/>
      <c r="I49"/>
      <c r="J49"/>
      <c r="K49"/>
      <c r="L49"/>
      <c r="M49"/>
    </row>
    <row r="50" spans="1:13" ht="14" customHeight="1">
      <c r="A50" s="42">
        <v>2</v>
      </c>
      <c r="B50" s="43" t="s">
        <v>834</v>
      </c>
      <c r="C50" s="43">
        <v>3</v>
      </c>
      <c r="D50" s="43" t="s">
        <v>372</v>
      </c>
      <c r="E50" s="43" t="s">
        <v>754</v>
      </c>
      <c r="G50"/>
      <c r="H50"/>
      <c r="I50"/>
      <c r="J50"/>
      <c r="K50"/>
      <c r="L50"/>
      <c r="M50"/>
    </row>
    <row r="51" spans="1:13" ht="14" customHeight="1">
      <c r="A51" s="42">
        <v>2</v>
      </c>
      <c r="B51" s="43" t="s">
        <v>834</v>
      </c>
      <c r="C51" s="43">
        <v>4</v>
      </c>
      <c r="D51" s="43" t="s">
        <v>372</v>
      </c>
      <c r="E51" s="43" t="s">
        <v>694</v>
      </c>
      <c r="G51"/>
      <c r="H51"/>
      <c r="I51"/>
      <c r="J51"/>
      <c r="K51"/>
      <c r="L51"/>
      <c r="M51"/>
    </row>
    <row r="52" spans="1:13" ht="14" customHeight="1">
      <c r="A52" s="42">
        <v>2</v>
      </c>
      <c r="B52" s="43" t="s">
        <v>834</v>
      </c>
      <c r="C52" s="43">
        <v>5</v>
      </c>
      <c r="D52" s="43" t="s">
        <v>372</v>
      </c>
      <c r="E52" s="43" t="s">
        <v>518</v>
      </c>
      <c r="G52"/>
      <c r="H52"/>
      <c r="I52"/>
      <c r="J52"/>
      <c r="K52"/>
      <c r="L52"/>
      <c r="M52"/>
    </row>
    <row r="53" spans="1:13" ht="14" customHeight="1">
      <c r="A53" s="42">
        <v>2</v>
      </c>
      <c r="B53" s="43" t="s">
        <v>834</v>
      </c>
      <c r="C53" s="43">
        <v>6</v>
      </c>
      <c r="D53" s="43" t="s">
        <v>711</v>
      </c>
      <c r="E53" s="43" t="s">
        <v>463</v>
      </c>
      <c r="G53"/>
      <c r="H53"/>
      <c r="I53"/>
      <c r="J53"/>
      <c r="K53"/>
      <c r="L53"/>
      <c r="M53"/>
    </row>
    <row r="54" spans="1:13" ht="14" customHeight="1">
      <c r="A54" s="42">
        <v>2</v>
      </c>
      <c r="B54" s="43" t="s">
        <v>834</v>
      </c>
      <c r="C54" s="43">
        <v>7</v>
      </c>
      <c r="D54" s="43" t="s">
        <v>712</v>
      </c>
      <c r="E54" s="43" t="s">
        <v>357</v>
      </c>
      <c r="G54"/>
      <c r="H54"/>
      <c r="I54"/>
      <c r="J54"/>
      <c r="K54"/>
      <c r="L54"/>
      <c r="M54"/>
    </row>
    <row r="55" spans="1:13" ht="14" customHeight="1">
      <c r="A55" s="42">
        <v>2</v>
      </c>
      <c r="B55" s="43" t="s">
        <v>834</v>
      </c>
      <c r="C55" s="43">
        <v>8</v>
      </c>
      <c r="D55" s="43" t="s">
        <v>712</v>
      </c>
      <c r="E55" s="43" t="s">
        <v>1094</v>
      </c>
      <c r="G55"/>
      <c r="H55"/>
      <c r="I55"/>
      <c r="J55"/>
      <c r="K55"/>
      <c r="L55"/>
      <c r="M55"/>
    </row>
    <row r="56" spans="1:13" ht="14" customHeight="1">
      <c r="A56" s="42">
        <v>3</v>
      </c>
      <c r="B56" s="43" t="s">
        <v>832</v>
      </c>
      <c r="C56" s="43">
        <v>1</v>
      </c>
      <c r="D56" s="43" t="s">
        <v>369</v>
      </c>
      <c r="E56" s="43" t="s">
        <v>19</v>
      </c>
      <c r="G56"/>
      <c r="H56"/>
      <c r="I56"/>
      <c r="J56"/>
      <c r="K56"/>
      <c r="L56"/>
      <c r="M56"/>
    </row>
    <row r="57" spans="1:13" ht="14" customHeight="1">
      <c r="A57" s="42">
        <v>3</v>
      </c>
      <c r="B57" s="43" t="s">
        <v>832</v>
      </c>
      <c r="C57" s="43">
        <v>2</v>
      </c>
      <c r="D57" s="43" t="s">
        <v>370</v>
      </c>
      <c r="E57" s="43" t="s">
        <v>122</v>
      </c>
      <c r="G57"/>
      <c r="H57"/>
      <c r="I57"/>
      <c r="J57"/>
      <c r="K57"/>
      <c r="L57"/>
      <c r="M57"/>
    </row>
    <row r="58" spans="1:13" ht="14" customHeight="1">
      <c r="A58" s="42">
        <v>3</v>
      </c>
      <c r="B58" s="43" t="s">
        <v>832</v>
      </c>
      <c r="C58" s="43">
        <v>3</v>
      </c>
      <c r="D58" s="43" t="s">
        <v>372</v>
      </c>
      <c r="E58" s="43" t="s">
        <v>257</v>
      </c>
      <c r="G58"/>
      <c r="H58"/>
      <c r="I58"/>
      <c r="J58"/>
      <c r="K58"/>
      <c r="L58"/>
      <c r="M58"/>
    </row>
    <row r="59" spans="1:13" ht="14" customHeight="1">
      <c r="A59" s="42">
        <v>3</v>
      </c>
      <c r="B59" s="43" t="s">
        <v>832</v>
      </c>
      <c r="C59" s="43">
        <v>4</v>
      </c>
      <c r="D59" s="43" t="s">
        <v>372</v>
      </c>
      <c r="E59" s="43" t="s">
        <v>215</v>
      </c>
      <c r="G59"/>
      <c r="H59"/>
      <c r="I59"/>
      <c r="J59"/>
      <c r="K59"/>
      <c r="L59"/>
      <c r="M59"/>
    </row>
    <row r="60" spans="1:13" ht="14" customHeight="1">
      <c r="A60" s="42">
        <v>3</v>
      </c>
      <c r="B60" s="43" t="s">
        <v>832</v>
      </c>
      <c r="C60" s="43">
        <v>5</v>
      </c>
      <c r="D60" s="43" t="s">
        <v>372</v>
      </c>
      <c r="E60" s="43" t="s">
        <v>745</v>
      </c>
      <c r="G60"/>
      <c r="H60"/>
      <c r="I60"/>
      <c r="J60"/>
      <c r="K60"/>
      <c r="L60"/>
      <c r="M60"/>
    </row>
    <row r="61" spans="1:13" ht="14" customHeight="1">
      <c r="A61" s="42">
        <v>3</v>
      </c>
      <c r="B61" s="43" t="s">
        <v>832</v>
      </c>
      <c r="C61" s="43">
        <v>6</v>
      </c>
      <c r="D61" s="43" t="s">
        <v>711</v>
      </c>
      <c r="E61" s="43" t="s">
        <v>288</v>
      </c>
      <c r="G61"/>
      <c r="H61"/>
      <c r="I61"/>
      <c r="J61"/>
      <c r="K61"/>
      <c r="L61"/>
      <c r="M61"/>
    </row>
    <row r="62" spans="1:13" ht="14" customHeight="1">
      <c r="A62" s="42">
        <v>3</v>
      </c>
      <c r="B62" s="43" t="s">
        <v>832</v>
      </c>
      <c r="C62" s="43">
        <v>7</v>
      </c>
      <c r="D62" s="43" t="s">
        <v>712</v>
      </c>
      <c r="E62" s="43" t="s">
        <v>347</v>
      </c>
      <c r="G62"/>
      <c r="H62"/>
      <c r="I62"/>
      <c r="J62"/>
      <c r="K62"/>
      <c r="L62"/>
      <c r="M62"/>
    </row>
    <row r="63" spans="1:13" ht="14" customHeight="1">
      <c r="A63" s="42">
        <v>3</v>
      </c>
      <c r="B63" s="43" t="s">
        <v>832</v>
      </c>
      <c r="C63" s="43">
        <v>8</v>
      </c>
      <c r="D63" s="43" t="s">
        <v>712</v>
      </c>
      <c r="E63" s="43" t="s">
        <v>328</v>
      </c>
      <c r="G63"/>
      <c r="H63"/>
      <c r="I63"/>
      <c r="J63"/>
      <c r="K63"/>
      <c r="L63"/>
      <c r="M63"/>
    </row>
    <row r="64" spans="1:13" ht="14" customHeight="1">
      <c r="A64" s="42">
        <v>3</v>
      </c>
      <c r="B64" s="43" t="s">
        <v>832</v>
      </c>
      <c r="C64" s="43">
        <v>9</v>
      </c>
      <c r="D64" s="43" t="s">
        <v>712</v>
      </c>
      <c r="E64" s="43" t="s">
        <v>317</v>
      </c>
      <c r="G64"/>
      <c r="H64"/>
      <c r="I64"/>
      <c r="J64"/>
      <c r="K64"/>
      <c r="L64"/>
      <c r="M64"/>
    </row>
    <row r="65" spans="1:13" ht="14" customHeight="1">
      <c r="A65" s="42">
        <v>3</v>
      </c>
      <c r="B65" s="43" t="s">
        <v>833</v>
      </c>
      <c r="C65" s="43">
        <v>1</v>
      </c>
      <c r="D65" s="43" t="s">
        <v>369</v>
      </c>
      <c r="E65" s="43" t="s">
        <v>29</v>
      </c>
      <c r="G65"/>
      <c r="H65"/>
      <c r="I65"/>
      <c r="J65"/>
      <c r="K65"/>
      <c r="L65"/>
      <c r="M65"/>
    </row>
    <row r="66" spans="1:13" ht="14" customHeight="1">
      <c r="A66" s="42">
        <v>3</v>
      </c>
      <c r="B66" s="43" t="s">
        <v>833</v>
      </c>
      <c r="C66" s="43">
        <v>2</v>
      </c>
      <c r="D66" s="43" t="s">
        <v>369</v>
      </c>
      <c r="E66" s="43" t="s">
        <v>7</v>
      </c>
      <c r="G66"/>
      <c r="H66"/>
      <c r="I66"/>
      <c r="J66"/>
      <c r="K66"/>
      <c r="L66"/>
      <c r="M66"/>
    </row>
    <row r="67" spans="1:13" ht="14" customHeight="1">
      <c r="A67" s="42">
        <v>3</v>
      </c>
      <c r="B67" s="43" t="s">
        <v>833</v>
      </c>
      <c r="C67" s="43">
        <v>3</v>
      </c>
      <c r="D67" s="43" t="s">
        <v>370</v>
      </c>
      <c r="E67" s="43" t="s">
        <v>99</v>
      </c>
      <c r="G67"/>
      <c r="H67"/>
      <c r="I67"/>
      <c r="J67"/>
      <c r="K67"/>
      <c r="L67"/>
      <c r="M67"/>
    </row>
    <row r="68" spans="1:13" ht="14" customHeight="1">
      <c r="A68" s="42">
        <v>3</v>
      </c>
      <c r="B68" s="43" t="s">
        <v>833</v>
      </c>
      <c r="C68" s="43">
        <v>4</v>
      </c>
      <c r="D68" s="43" t="s">
        <v>370</v>
      </c>
      <c r="E68" s="43" t="s">
        <v>92</v>
      </c>
      <c r="G68"/>
      <c r="H68"/>
      <c r="I68"/>
      <c r="J68"/>
      <c r="K68"/>
      <c r="L68"/>
      <c r="M68"/>
    </row>
    <row r="69" spans="1:13" ht="14" customHeight="1">
      <c r="A69" s="42">
        <v>3</v>
      </c>
      <c r="B69" s="43" t="s">
        <v>833</v>
      </c>
      <c r="C69" s="43">
        <v>5</v>
      </c>
      <c r="D69" s="43" t="s">
        <v>370</v>
      </c>
      <c r="E69" s="43" t="s">
        <v>492</v>
      </c>
      <c r="G69"/>
      <c r="H69"/>
      <c r="I69"/>
      <c r="J69"/>
      <c r="K69"/>
      <c r="L69"/>
      <c r="M69"/>
    </row>
    <row r="70" spans="1:13" ht="14" customHeight="1">
      <c r="A70" s="42">
        <v>3</v>
      </c>
      <c r="B70" s="43" t="s">
        <v>833</v>
      </c>
      <c r="C70" s="43">
        <v>6</v>
      </c>
      <c r="D70" s="43" t="s">
        <v>371</v>
      </c>
      <c r="E70" s="43" t="s">
        <v>169</v>
      </c>
      <c r="G70"/>
      <c r="H70"/>
      <c r="I70"/>
      <c r="J70"/>
      <c r="K70"/>
      <c r="L70"/>
      <c r="M70"/>
    </row>
    <row r="71" spans="1:13" ht="14" customHeight="1">
      <c r="A71" s="42">
        <v>3</v>
      </c>
      <c r="B71" s="43" t="s">
        <v>833</v>
      </c>
      <c r="C71" s="43">
        <v>7</v>
      </c>
      <c r="D71" s="43" t="s">
        <v>371</v>
      </c>
      <c r="E71" s="43" t="s">
        <v>165</v>
      </c>
      <c r="G71"/>
      <c r="H71"/>
      <c r="I71"/>
      <c r="J71"/>
      <c r="K71"/>
      <c r="L71"/>
      <c r="M71"/>
    </row>
    <row r="72" spans="1:13" ht="14" customHeight="1">
      <c r="A72" s="42">
        <v>3</v>
      </c>
      <c r="B72" s="43" t="s">
        <v>833</v>
      </c>
      <c r="C72" s="43">
        <v>8</v>
      </c>
      <c r="D72" s="43" t="s">
        <v>372</v>
      </c>
      <c r="E72" s="43" t="s">
        <v>220</v>
      </c>
      <c r="G72"/>
      <c r="H72"/>
      <c r="I72"/>
      <c r="J72"/>
      <c r="K72"/>
      <c r="L72"/>
      <c r="M72"/>
    </row>
    <row r="73" spans="1:13" ht="14" customHeight="1">
      <c r="A73" s="42">
        <v>3</v>
      </c>
      <c r="B73" s="43" t="s">
        <v>833</v>
      </c>
      <c r="C73" s="43">
        <v>9</v>
      </c>
      <c r="D73" s="43" t="s">
        <v>712</v>
      </c>
      <c r="E73" s="43" t="s">
        <v>807</v>
      </c>
      <c r="G73"/>
      <c r="H73"/>
      <c r="I73"/>
      <c r="J73"/>
      <c r="K73"/>
      <c r="L73"/>
      <c r="M73"/>
    </row>
    <row r="74" spans="1:13" ht="14" customHeight="1">
      <c r="A74" s="42">
        <v>3</v>
      </c>
      <c r="B74" s="43" t="s">
        <v>834</v>
      </c>
      <c r="C74" s="43">
        <v>1</v>
      </c>
      <c r="D74" s="43" t="s">
        <v>369</v>
      </c>
      <c r="E74" s="43" t="s">
        <v>441</v>
      </c>
      <c r="G74"/>
      <c r="H74"/>
      <c r="I74"/>
      <c r="J74"/>
      <c r="K74"/>
      <c r="L74"/>
      <c r="M74"/>
    </row>
    <row r="75" spans="1:13" ht="14" customHeight="1">
      <c r="A75" s="42">
        <v>3</v>
      </c>
      <c r="B75" s="43" t="s">
        <v>834</v>
      </c>
      <c r="C75" s="43">
        <v>2</v>
      </c>
      <c r="D75" s="43" t="s">
        <v>371</v>
      </c>
      <c r="E75" s="43" t="s">
        <v>189</v>
      </c>
      <c r="G75"/>
      <c r="H75"/>
      <c r="I75"/>
      <c r="J75"/>
      <c r="K75"/>
      <c r="L75"/>
      <c r="M75"/>
    </row>
    <row r="76" spans="1:13" ht="14" customHeight="1">
      <c r="A76" s="42">
        <v>3</v>
      </c>
      <c r="B76" s="43" t="s">
        <v>834</v>
      </c>
      <c r="C76" s="43">
        <v>3</v>
      </c>
      <c r="D76" s="43" t="s">
        <v>371</v>
      </c>
      <c r="E76" s="43" t="s">
        <v>435</v>
      </c>
      <c r="G76"/>
      <c r="H76"/>
      <c r="I76"/>
      <c r="J76"/>
      <c r="K76"/>
      <c r="L76"/>
      <c r="M76"/>
    </row>
    <row r="77" spans="1:13" ht="14" customHeight="1">
      <c r="A77" s="42">
        <v>3</v>
      </c>
      <c r="B77" s="43" t="s">
        <v>834</v>
      </c>
      <c r="C77" s="43">
        <v>4</v>
      </c>
      <c r="D77" s="43" t="s">
        <v>711</v>
      </c>
      <c r="E77" s="43" t="s">
        <v>273</v>
      </c>
      <c r="G77"/>
      <c r="H77"/>
      <c r="I77"/>
      <c r="J77"/>
      <c r="K77"/>
      <c r="L77"/>
      <c r="M77"/>
    </row>
    <row r="78" spans="1:13" ht="14" customHeight="1">
      <c r="A78" s="42">
        <v>3</v>
      </c>
      <c r="B78" s="43" t="s">
        <v>834</v>
      </c>
      <c r="C78" s="43">
        <v>5</v>
      </c>
      <c r="D78" s="43" t="s">
        <v>711</v>
      </c>
      <c r="E78" s="43" t="s">
        <v>269</v>
      </c>
      <c r="G78"/>
      <c r="H78"/>
      <c r="I78"/>
      <c r="J78"/>
      <c r="K78"/>
      <c r="L78"/>
      <c r="M78"/>
    </row>
    <row r="79" spans="1:13" ht="14" customHeight="1">
      <c r="A79" s="42">
        <v>3</v>
      </c>
      <c r="B79" s="43" t="s">
        <v>834</v>
      </c>
      <c r="C79" s="43">
        <v>6</v>
      </c>
      <c r="D79" s="43" t="s">
        <v>711</v>
      </c>
      <c r="E79" s="43" t="s">
        <v>405</v>
      </c>
      <c r="G79"/>
      <c r="H79"/>
      <c r="I79"/>
      <c r="J79"/>
      <c r="K79"/>
      <c r="L79"/>
      <c r="M79"/>
    </row>
    <row r="80" spans="1:13" ht="14" customHeight="1">
      <c r="A80" s="42">
        <v>3</v>
      </c>
      <c r="B80" s="43" t="s">
        <v>834</v>
      </c>
      <c r="C80" s="43">
        <v>7</v>
      </c>
      <c r="D80" s="43" t="s">
        <v>711</v>
      </c>
      <c r="E80" s="43" t="s">
        <v>406</v>
      </c>
      <c r="G80"/>
      <c r="H80"/>
      <c r="I80"/>
      <c r="J80"/>
      <c r="K80"/>
      <c r="L80"/>
      <c r="M80"/>
    </row>
    <row r="81" spans="1:13" ht="14" customHeight="1">
      <c r="A81" s="42">
        <v>3</v>
      </c>
      <c r="B81" s="43" t="s">
        <v>834</v>
      </c>
      <c r="C81" s="43">
        <v>8</v>
      </c>
      <c r="D81" s="43" t="s">
        <v>712</v>
      </c>
      <c r="E81" s="43" t="s">
        <v>806</v>
      </c>
      <c r="G81"/>
      <c r="H81"/>
      <c r="I81"/>
      <c r="J81"/>
      <c r="K81"/>
      <c r="L81"/>
      <c r="M81"/>
    </row>
    <row r="82" spans="1:13" ht="14" customHeight="1">
      <c r="A82" s="42">
        <v>4</v>
      </c>
      <c r="B82" s="43" t="s">
        <v>832</v>
      </c>
      <c r="C82" s="43">
        <v>1</v>
      </c>
      <c r="D82" s="43" t="s">
        <v>369</v>
      </c>
      <c r="E82" s="43" t="s">
        <v>605</v>
      </c>
      <c r="G82"/>
      <c r="H82"/>
      <c r="I82"/>
      <c r="J82"/>
      <c r="K82"/>
      <c r="L82"/>
      <c r="M82"/>
    </row>
    <row r="83" spans="1:13" ht="14" customHeight="1">
      <c r="A83" s="42">
        <v>4</v>
      </c>
      <c r="B83" s="43" t="s">
        <v>832</v>
      </c>
      <c r="C83" s="43">
        <v>2</v>
      </c>
      <c r="D83" s="43" t="s">
        <v>369</v>
      </c>
      <c r="E83" s="43" t="s">
        <v>38</v>
      </c>
      <c r="G83"/>
      <c r="H83"/>
      <c r="I83"/>
      <c r="J83"/>
      <c r="K83"/>
      <c r="L83"/>
      <c r="M83"/>
    </row>
    <row r="84" spans="1:13" ht="14" customHeight="1">
      <c r="A84" s="42">
        <v>4</v>
      </c>
      <c r="B84" s="43" t="s">
        <v>832</v>
      </c>
      <c r="C84" s="43">
        <v>3</v>
      </c>
      <c r="D84" s="43" t="s">
        <v>369</v>
      </c>
      <c r="E84" s="43" t="s">
        <v>571</v>
      </c>
      <c r="G84"/>
      <c r="H84"/>
      <c r="I84"/>
      <c r="J84"/>
      <c r="K84"/>
      <c r="L84"/>
      <c r="M84"/>
    </row>
    <row r="85" spans="1:13" ht="14" customHeight="1">
      <c r="A85" s="42">
        <v>4</v>
      </c>
      <c r="B85" s="43" t="s">
        <v>832</v>
      </c>
      <c r="C85" s="43">
        <v>4</v>
      </c>
      <c r="D85" s="43" t="s">
        <v>370</v>
      </c>
      <c r="E85" s="43" t="s">
        <v>726</v>
      </c>
      <c r="G85"/>
      <c r="H85"/>
      <c r="I85"/>
      <c r="J85"/>
      <c r="K85"/>
      <c r="L85"/>
      <c r="M85"/>
    </row>
    <row r="86" spans="1:13" ht="14" customHeight="1">
      <c r="A86" s="42">
        <v>4</v>
      </c>
      <c r="B86" s="43" t="s">
        <v>832</v>
      </c>
      <c r="C86" s="43">
        <v>5</v>
      </c>
      <c r="D86" s="43" t="s">
        <v>371</v>
      </c>
      <c r="E86" s="43" t="s">
        <v>641</v>
      </c>
      <c r="G86"/>
      <c r="H86"/>
      <c r="I86"/>
      <c r="J86"/>
      <c r="K86"/>
      <c r="L86"/>
      <c r="M86"/>
    </row>
    <row r="87" spans="1:13" ht="14" customHeight="1">
      <c r="A87" s="42">
        <v>4</v>
      </c>
      <c r="B87" s="43" t="s">
        <v>832</v>
      </c>
      <c r="C87" s="43">
        <v>6</v>
      </c>
      <c r="D87" s="43" t="s">
        <v>371</v>
      </c>
      <c r="E87" s="43" t="s">
        <v>191</v>
      </c>
      <c r="G87"/>
      <c r="H87"/>
      <c r="I87"/>
      <c r="J87"/>
      <c r="K87"/>
      <c r="L87"/>
      <c r="M87"/>
    </row>
    <row r="88" spans="1:13" ht="14" customHeight="1">
      <c r="A88" s="42">
        <v>4</v>
      </c>
      <c r="B88" s="43" t="s">
        <v>832</v>
      </c>
      <c r="C88" s="43">
        <v>7</v>
      </c>
      <c r="D88" s="43" t="s">
        <v>371</v>
      </c>
      <c r="E88" s="43" t="s">
        <v>183</v>
      </c>
      <c r="G88"/>
      <c r="H88"/>
      <c r="I88"/>
      <c r="J88"/>
      <c r="K88"/>
      <c r="L88"/>
      <c r="M88"/>
    </row>
    <row r="89" spans="1:13" ht="14" customHeight="1">
      <c r="A89" s="42">
        <v>4</v>
      </c>
      <c r="B89" s="43" t="s">
        <v>832</v>
      </c>
      <c r="C89" s="43">
        <v>8</v>
      </c>
      <c r="D89" s="43" t="s">
        <v>711</v>
      </c>
      <c r="E89" s="43" t="s">
        <v>672</v>
      </c>
      <c r="G89"/>
      <c r="H89"/>
      <c r="I89"/>
      <c r="J89"/>
      <c r="K89"/>
      <c r="L89"/>
      <c r="M89"/>
    </row>
    <row r="90" spans="1:13" ht="14" customHeight="1">
      <c r="A90" s="42">
        <v>4</v>
      </c>
      <c r="B90" s="43" t="s">
        <v>832</v>
      </c>
      <c r="C90" s="43">
        <v>9</v>
      </c>
      <c r="D90" s="43" t="s">
        <v>711</v>
      </c>
      <c r="E90" s="43" t="s">
        <v>326</v>
      </c>
      <c r="G90"/>
      <c r="H90"/>
      <c r="I90"/>
      <c r="J90"/>
      <c r="K90"/>
      <c r="L90"/>
      <c r="M90"/>
    </row>
    <row r="91" spans="1:13" ht="14" customHeight="1">
      <c r="A91" s="42">
        <v>4</v>
      </c>
      <c r="B91" s="43" t="s">
        <v>833</v>
      </c>
      <c r="C91" s="43">
        <v>1</v>
      </c>
      <c r="D91" s="43" t="s">
        <v>371</v>
      </c>
      <c r="E91" s="43" t="s">
        <v>471</v>
      </c>
      <c r="G91"/>
      <c r="H91"/>
      <c r="I91"/>
      <c r="J91"/>
      <c r="K91"/>
      <c r="L91"/>
      <c r="M91"/>
    </row>
    <row r="92" spans="1:13" ht="14" customHeight="1">
      <c r="A92" s="42">
        <v>4</v>
      </c>
      <c r="B92" s="43" t="s">
        <v>833</v>
      </c>
      <c r="C92" s="43">
        <v>2</v>
      </c>
      <c r="D92" s="43" t="s">
        <v>372</v>
      </c>
      <c r="E92" s="43" t="s">
        <v>237</v>
      </c>
      <c r="G92"/>
      <c r="H92"/>
      <c r="I92"/>
      <c r="J92"/>
      <c r="K92"/>
      <c r="L92"/>
      <c r="M92"/>
    </row>
    <row r="93" spans="1:13" ht="14" customHeight="1">
      <c r="A93" s="42">
        <v>4</v>
      </c>
      <c r="B93" s="43" t="s">
        <v>833</v>
      </c>
      <c r="C93" s="43">
        <v>3</v>
      </c>
      <c r="D93" s="43" t="s">
        <v>372</v>
      </c>
      <c r="E93" s="43" t="s">
        <v>420</v>
      </c>
      <c r="G93"/>
      <c r="H93"/>
      <c r="I93"/>
      <c r="J93"/>
      <c r="K93"/>
      <c r="L93"/>
      <c r="M93"/>
    </row>
    <row r="94" spans="1:13" ht="14" customHeight="1">
      <c r="A94" s="42">
        <v>4</v>
      </c>
      <c r="B94" s="43" t="s">
        <v>833</v>
      </c>
      <c r="C94" s="43">
        <v>4</v>
      </c>
      <c r="D94" s="43" t="s">
        <v>711</v>
      </c>
      <c r="E94" s="43" t="s">
        <v>292</v>
      </c>
      <c r="G94"/>
      <c r="H94"/>
      <c r="I94"/>
      <c r="J94"/>
      <c r="K94"/>
      <c r="L94"/>
      <c r="M94"/>
    </row>
    <row r="95" spans="1:13" ht="14" customHeight="1">
      <c r="A95" s="42">
        <v>4</v>
      </c>
      <c r="B95" s="43" t="s">
        <v>833</v>
      </c>
      <c r="C95" s="43">
        <v>5</v>
      </c>
      <c r="D95" s="43" t="s">
        <v>711</v>
      </c>
      <c r="E95" s="43" t="s">
        <v>283</v>
      </c>
      <c r="G95"/>
      <c r="H95"/>
      <c r="I95"/>
      <c r="J95"/>
      <c r="K95"/>
      <c r="L95"/>
      <c r="M95"/>
    </row>
    <row r="96" spans="1:13" ht="14" customHeight="1">
      <c r="A96" s="42">
        <v>4</v>
      </c>
      <c r="B96" s="43" t="s">
        <v>833</v>
      </c>
      <c r="C96" s="43">
        <v>6</v>
      </c>
      <c r="D96" s="43" t="s">
        <v>711</v>
      </c>
      <c r="E96" s="43" t="s">
        <v>470</v>
      </c>
      <c r="G96"/>
      <c r="H96"/>
      <c r="I96"/>
      <c r="J96"/>
      <c r="K96"/>
      <c r="L96"/>
      <c r="M96"/>
    </row>
    <row r="97" spans="1:13" ht="14" customHeight="1">
      <c r="A97" s="42">
        <v>4</v>
      </c>
      <c r="B97" s="43" t="s">
        <v>833</v>
      </c>
      <c r="C97" s="43">
        <v>7</v>
      </c>
      <c r="D97" s="43" t="s">
        <v>712</v>
      </c>
      <c r="E97" s="43" t="s">
        <v>796</v>
      </c>
      <c r="G97"/>
      <c r="H97"/>
      <c r="I97"/>
      <c r="J97"/>
      <c r="K97"/>
      <c r="L97"/>
      <c r="M97"/>
    </row>
    <row r="98" spans="1:13" ht="14" customHeight="1">
      <c r="A98" s="42">
        <v>4</v>
      </c>
      <c r="B98" s="43" t="s">
        <v>833</v>
      </c>
      <c r="C98" s="43">
        <v>8</v>
      </c>
      <c r="D98" s="43" t="s">
        <v>712</v>
      </c>
      <c r="E98" s="43" t="s">
        <v>523</v>
      </c>
      <c r="G98"/>
      <c r="H98"/>
      <c r="I98"/>
      <c r="J98"/>
      <c r="K98"/>
      <c r="L98"/>
      <c r="M98"/>
    </row>
    <row r="99" spans="1:13" ht="14" customHeight="1">
      <c r="A99" s="42">
        <v>4</v>
      </c>
      <c r="B99" s="43" t="s">
        <v>834</v>
      </c>
      <c r="C99" s="43">
        <v>1</v>
      </c>
      <c r="D99" s="43" t="s">
        <v>369</v>
      </c>
      <c r="E99" s="43" t="s">
        <v>28</v>
      </c>
      <c r="G99"/>
      <c r="H99"/>
      <c r="I99"/>
      <c r="J99"/>
      <c r="K99"/>
      <c r="L99"/>
      <c r="M99"/>
    </row>
    <row r="100" spans="1:13" ht="14" customHeight="1">
      <c r="A100" s="42">
        <v>4</v>
      </c>
      <c r="B100" s="43" t="s">
        <v>834</v>
      </c>
      <c r="C100" s="43">
        <v>2</v>
      </c>
      <c r="D100" s="43" t="s">
        <v>370</v>
      </c>
      <c r="E100" s="43" t="s">
        <v>126</v>
      </c>
      <c r="G100"/>
      <c r="H100"/>
      <c r="I100"/>
      <c r="J100"/>
      <c r="K100"/>
      <c r="L100"/>
      <c r="M100"/>
    </row>
    <row r="101" spans="1:13" ht="14" customHeight="1">
      <c r="A101" s="42">
        <v>4</v>
      </c>
      <c r="B101" s="43" t="s">
        <v>834</v>
      </c>
      <c r="C101" s="43">
        <v>3</v>
      </c>
      <c r="D101" s="43" t="s">
        <v>370</v>
      </c>
      <c r="E101" s="43" t="s">
        <v>117</v>
      </c>
      <c r="G101"/>
      <c r="H101"/>
      <c r="I101"/>
      <c r="J101"/>
      <c r="K101"/>
      <c r="L101"/>
      <c r="M101"/>
    </row>
    <row r="102" spans="1:13" ht="14" customHeight="1">
      <c r="A102" s="42">
        <v>4</v>
      </c>
      <c r="B102" s="43" t="s">
        <v>834</v>
      </c>
      <c r="C102" s="43">
        <v>4</v>
      </c>
      <c r="D102" s="43" t="s">
        <v>370</v>
      </c>
      <c r="E102" s="43" t="s">
        <v>393</v>
      </c>
      <c r="G102"/>
      <c r="H102"/>
      <c r="I102"/>
      <c r="J102"/>
      <c r="K102"/>
      <c r="L102"/>
      <c r="M102"/>
    </row>
    <row r="103" spans="1:13" ht="14" customHeight="1">
      <c r="A103" s="42">
        <v>4</v>
      </c>
      <c r="B103" s="43" t="s">
        <v>834</v>
      </c>
      <c r="C103" s="43">
        <v>5</v>
      </c>
      <c r="D103" s="43" t="s">
        <v>372</v>
      </c>
      <c r="E103" s="43" t="s">
        <v>775</v>
      </c>
      <c r="G103"/>
      <c r="H103"/>
      <c r="I103"/>
      <c r="J103"/>
      <c r="K103"/>
      <c r="L103"/>
      <c r="M103"/>
    </row>
    <row r="104" spans="1:13" ht="14" customHeight="1">
      <c r="A104" s="42">
        <v>4</v>
      </c>
      <c r="B104" s="43" t="s">
        <v>834</v>
      </c>
      <c r="C104" s="43">
        <v>6</v>
      </c>
      <c r="D104" s="43" t="s">
        <v>372</v>
      </c>
      <c r="E104" s="43" t="s">
        <v>243</v>
      </c>
      <c r="G104"/>
      <c r="H104"/>
      <c r="I104"/>
      <c r="J104"/>
      <c r="K104"/>
      <c r="L104"/>
      <c r="M104"/>
    </row>
    <row r="105" spans="1:13" ht="14" customHeight="1">
      <c r="A105" s="42">
        <v>4</v>
      </c>
      <c r="B105" s="43" t="s">
        <v>834</v>
      </c>
      <c r="C105" s="43">
        <v>7</v>
      </c>
      <c r="D105" s="43" t="s">
        <v>712</v>
      </c>
      <c r="E105" s="43" t="s">
        <v>356</v>
      </c>
      <c r="G105"/>
      <c r="H105"/>
      <c r="I105"/>
      <c r="J105"/>
      <c r="K105"/>
      <c r="L105"/>
      <c r="M105"/>
    </row>
    <row r="106" spans="1:13" ht="14" customHeight="1">
      <c r="A106" s="42">
        <v>4</v>
      </c>
      <c r="B106" s="43" t="s">
        <v>834</v>
      </c>
      <c r="C106" s="43">
        <v>8</v>
      </c>
      <c r="D106" s="43" t="s">
        <v>712</v>
      </c>
      <c r="E106" s="43" t="s">
        <v>349</v>
      </c>
      <c r="G106"/>
      <c r="H106"/>
      <c r="I106"/>
      <c r="J106"/>
      <c r="K106"/>
      <c r="L106"/>
      <c r="M106"/>
    </row>
    <row r="107" spans="1:13" ht="14" customHeight="1">
      <c r="A107" s="42">
        <v>4</v>
      </c>
      <c r="B107" s="43" t="s">
        <v>834</v>
      </c>
      <c r="C107" s="43">
        <v>9</v>
      </c>
      <c r="D107" s="43" t="s">
        <v>712</v>
      </c>
      <c r="E107" s="43" t="s">
        <v>343</v>
      </c>
      <c r="G107"/>
      <c r="H107"/>
      <c r="I107"/>
      <c r="J107"/>
      <c r="K107"/>
      <c r="L107"/>
      <c r="M107"/>
    </row>
    <row r="108" spans="1:13" ht="14" customHeight="1">
      <c r="A108" s="42">
        <v>5</v>
      </c>
      <c r="B108" s="43" t="s">
        <v>832</v>
      </c>
      <c r="C108" s="43">
        <v>1</v>
      </c>
      <c r="D108" s="43" t="s">
        <v>369</v>
      </c>
      <c r="E108" s="43" t="s">
        <v>15</v>
      </c>
      <c r="G108"/>
      <c r="H108"/>
      <c r="I108"/>
      <c r="J108"/>
      <c r="K108"/>
      <c r="L108"/>
      <c r="M108"/>
    </row>
    <row r="109" spans="1:13" ht="14" customHeight="1">
      <c r="A109" s="42">
        <v>5</v>
      </c>
      <c r="B109" s="43" t="s">
        <v>832</v>
      </c>
      <c r="C109" s="43">
        <v>2</v>
      </c>
      <c r="D109" s="43" t="s">
        <v>370</v>
      </c>
      <c r="E109" s="43" t="s">
        <v>113</v>
      </c>
      <c r="G109"/>
      <c r="H109"/>
      <c r="I109"/>
      <c r="J109"/>
      <c r="K109"/>
      <c r="L109"/>
      <c r="M109"/>
    </row>
    <row r="110" spans="1:13" ht="14" customHeight="1">
      <c r="A110" s="42">
        <v>5</v>
      </c>
      <c r="B110" s="43" t="s">
        <v>832</v>
      </c>
      <c r="C110" s="43">
        <v>3</v>
      </c>
      <c r="D110" s="43" t="s">
        <v>370</v>
      </c>
      <c r="E110" s="43" t="s">
        <v>374</v>
      </c>
      <c r="G110"/>
      <c r="H110"/>
      <c r="I110"/>
      <c r="J110"/>
      <c r="K110"/>
      <c r="L110"/>
      <c r="M110"/>
    </row>
    <row r="111" spans="1:13" ht="14" customHeight="1">
      <c r="A111" s="42">
        <v>5</v>
      </c>
      <c r="B111" s="43" t="s">
        <v>832</v>
      </c>
      <c r="C111" s="43">
        <v>4</v>
      </c>
      <c r="D111" s="43" t="s">
        <v>370</v>
      </c>
      <c r="E111" s="43" t="s">
        <v>516</v>
      </c>
      <c r="G111"/>
      <c r="H111"/>
      <c r="I111"/>
      <c r="J111"/>
      <c r="K111"/>
      <c r="L111"/>
      <c r="M111"/>
    </row>
    <row r="112" spans="1:13" ht="14" customHeight="1">
      <c r="A112" s="42">
        <v>5</v>
      </c>
      <c r="B112" s="43" t="s">
        <v>832</v>
      </c>
      <c r="C112" s="43">
        <v>5</v>
      </c>
      <c r="D112" s="43" t="s">
        <v>372</v>
      </c>
      <c r="E112" s="43" t="s">
        <v>225</v>
      </c>
      <c r="G112"/>
      <c r="H112"/>
      <c r="I112"/>
      <c r="J112"/>
      <c r="K112"/>
      <c r="L112"/>
      <c r="M112"/>
    </row>
    <row r="113" spans="1:13" ht="14" customHeight="1">
      <c r="A113" s="42">
        <v>5</v>
      </c>
      <c r="B113" s="43" t="s">
        <v>832</v>
      </c>
      <c r="C113" s="43">
        <v>6</v>
      </c>
      <c r="D113" s="43" t="s">
        <v>372</v>
      </c>
      <c r="E113" s="43" t="s">
        <v>746</v>
      </c>
      <c r="G113"/>
      <c r="H113"/>
      <c r="I113"/>
      <c r="J113"/>
      <c r="K113"/>
      <c r="L113"/>
      <c r="M113"/>
    </row>
    <row r="114" spans="1:13" ht="14" customHeight="1">
      <c r="A114" s="42">
        <v>5</v>
      </c>
      <c r="B114" s="43" t="s">
        <v>832</v>
      </c>
      <c r="C114" s="43">
        <v>7</v>
      </c>
      <c r="D114" s="43" t="s">
        <v>372</v>
      </c>
      <c r="E114" s="43" t="s">
        <v>513</v>
      </c>
      <c r="G114"/>
      <c r="H114"/>
      <c r="I114"/>
      <c r="J114"/>
      <c r="K114"/>
      <c r="L114"/>
      <c r="M114"/>
    </row>
    <row r="115" spans="1:13" ht="14" customHeight="1">
      <c r="A115" s="42">
        <v>5</v>
      </c>
      <c r="B115" s="43" t="s">
        <v>832</v>
      </c>
      <c r="C115" s="43">
        <v>8</v>
      </c>
      <c r="D115" s="43" t="s">
        <v>372</v>
      </c>
      <c r="E115" s="43" t="s">
        <v>514</v>
      </c>
      <c r="G115"/>
      <c r="H115"/>
      <c r="I115"/>
      <c r="J115"/>
      <c r="K115"/>
      <c r="L115"/>
      <c r="M115"/>
    </row>
    <row r="116" spans="1:13" ht="14" customHeight="1">
      <c r="A116" s="42">
        <v>5</v>
      </c>
      <c r="B116" s="43" t="s">
        <v>833</v>
      </c>
      <c r="C116" s="43">
        <v>1</v>
      </c>
      <c r="D116" s="43" t="s">
        <v>369</v>
      </c>
      <c r="E116" s="43" t="s">
        <v>378</v>
      </c>
      <c r="G116"/>
      <c r="H116"/>
      <c r="I116"/>
      <c r="J116"/>
      <c r="K116"/>
      <c r="L116"/>
      <c r="M116"/>
    </row>
    <row r="117" spans="1:13" ht="14" customHeight="1">
      <c r="A117" s="42">
        <v>5</v>
      </c>
      <c r="B117" s="43" t="s">
        <v>833</v>
      </c>
      <c r="C117" s="43">
        <v>2</v>
      </c>
      <c r="D117" s="43" t="s">
        <v>369</v>
      </c>
      <c r="E117" s="43" t="s">
        <v>379</v>
      </c>
      <c r="G117"/>
      <c r="H117"/>
      <c r="I117"/>
      <c r="J117"/>
      <c r="K117"/>
      <c r="L117"/>
      <c r="M117"/>
    </row>
    <row r="118" spans="1:13" ht="14" customHeight="1">
      <c r="A118" s="42">
        <v>5</v>
      </c>
      <c r="B118" s="43" t="s">
        <v>833</v>
      </c>
      <c r="C118" s="43">
        <v>3</v>
      </c>
      <c r="D118" s="43" t="s">
        <v>369</v>
      </c>
      <c r="E118" s="43" t="s">
        <v>464</v>
      </c>
      <c r="G118"/>
      <c r="H118"/>
      <c r="I118"/>
      <c r="J118"/>
      <c r="K118"/>
      <c r="L118"/>
      <c r="M118"/>
    </row>
    <row r="119" spans="1:13" ht="14" customHeight="1">
      <c r="A119" s="42">
        <v>5</v>
      </c>
      <c r="B119" s="43" t="s">
        <v>833</v>
      </c>
      <c r="C119" s="43">
        <v>4</v>
      </c>
      <c r="D119" s="43" t="s">
        <v>370</v>
      </c>
      <c r="E119" s="43" t="s">
        <v>413</v>
      </c>
      <c r="G119"/>
      <c r="H119"/>
      <c r="I119"/>
      <c r="J119"/>
      <c r="K119"/>
      <c r="L119"/>
      <c r="M119"/>
    </row>
    <row r="120" spans="1:13" ht="14" customHeight="1">
      <c r="A120" s="42">
        <v>5</v>
      </c>
      <c r="B120" s="43" t="s">
        <v>833</v>
      </c>
      <c r="C120" s="43">
        <v>5</v>
      </c>
      <c r="D120" s="43" t="s">
        <v>371</v>
      </c>
      <c r="E120" s="43" t="s">
        <v>173</v>
      </c>
      <c r="G120"/>
      <c r="H120"/>
      <c r="I120"/>
      <c r="J120"/>
      <c r="K120"/>
      <c r="L120"/>
      <c r="M120"/>
    </row>
    <row r="121" spans="1:13" ht="14" customHeight="1">
      <c r="A121" s="42">
        <v>5</v>
      </c>
      <c r="B121" s="43" t="s">
        <v>833</v>
      </c>
      <c r="C121" s="43">
        <v>6</v>
      </c>
      <c r="D121" s="43" t="s">
        <v>371</v>
      </c>
      <c r="E121" s="43" t="s">
        <v>459</v>
      </c>
      <c r="G121"/>
      <c r="H121"/>
      <c r="I121"/>
      <c r="J121"/>
      <c r="K121"/>
      <c r="L121"/>
      <c r="M121"/>
    </row>
    <row r="122" spans="1:13" ht="14" customHeight="1">
      <c r="A122" s="42">
        <v>5</v>
      </c>
      <c r="B122" s="43" t="s">
        <v>833</v>
      </c>
      <c r="C122" s="43">
        <v>7</v>
      </c>
      <c r="D122" s="43" t="s">
        <v>712</v>
      </c>
      <c r="E122" s="43" t="s">
        <v>407</v>
      </c>
      <c r="G122"/>
      <c r="H122"/>
      <c r="I122"/>
      <c r="J122"/>
      <c r="K122"/>
      <c r="L122"/>
      <c r="M122"/>
    </row>
    <row r="123" spans="1:13" ht="14" customHeight="1">
      <c r="A123" s="42">
        <v>5</v>
      </c>
      <c r="B123" s="43" t="s">
        <v>833</v>
      </c>
      <c r="C123" s="43">
        <v>8</v>
      </c>
      <c r="D123" s="43" t="s">
        <v>712</v>
      </c>
      <c r="E123" s="43" t="s">
        <v>671</v>
      </c>
      <c r="G123"/>
      <c r="H123"/>
      <c r="I123"/>
      <c r="J123"/>
      <c r="K123"/>
      <c r="L123"/>
      <c r="M123"/>
    </row>
    <row r="124" spans="1:13" ht="14" customHeight="1">
      <c r="A124" s="42">
        <v>5</v>
      </c>
      <c r="B124" s="43" t="s">
        <v>833</v>
      </c>
      <c r="C124" s="43">
        <v>9</v>
      </c>
      <c r="D124" s="43" t="s">
        <v>712</v>
      </c>
      <c r="E124" s="43" t="s">
        <v>817</v>
      </c>
      <c r="G124"/>
      <c r="H124"/>
      <c r="I124"/>
      <c r="J124"/>
      <c r="K124"/>
      <c r="L124"/>
      <c r="M124"/>
    </row>
    <row r="125" spans="1:13" ht="14" customHeight="1">
      <c r="A125" s="42">
        <v>5</v>
      </c>
      <c r="B125" s="43" t="s">
        <v>834</v>
      </c>
      <c r="C125" s="43">
        <v>1</v>
      </c>
      <c r="D125" s="43" t="s">
        <v>371</v>
      </c>
      <c r="E125" s="43" t="s">
        <v>457</v>
      </c>
      <c r="G125"/>
      <c r="H125"/>
      <c r="I125"/>
      <c r="J125"/>
      <c r="K125"/>
      <c r="L125"/>
      <c r="M125"/>
    </row>
    <row r="126" spans="1:13" ht="14" customHeight="1">
      <c r="A126" s="42">
        <v>5</v>
      </c>
      <c r="B126" s="43" t="s">
        <v>834</v>
      </c>
      <c r="C126" s="43">
        <v>2</v>
      </c>
      <c r="D126" s="43" t="s">
        <v>371</v>
      </c>
      <c r="E126" s="43" t="s">
        <v>458</v>
      </c>
      <c r="G126"/>
      <c r="H126"/>
      <c r="I126"/>
      <c r="J126"/>
      <c r="K126"/>
      <c r="L126"/>
      <c r="M126"/>
    </row>
    <row r="127" spans="1:13" ht="14" customHeight="1">
      <c r="A127" s="42">
        <v>5</v>
      </c>
      <c r="B127" s="43" t="s">
        <v>834</v>
      </c>
      <c r="C127" s="43">
        <v>3</v>
      </c>
      <c r="D127" s="43" t="s">
        <v>711</v>
      </c>
      <c r="E127" s="43" t="s">
        <v>277</v>
      </c>
      <c r="G127"/>
      <c r="H127"/>
      <c r="I127"/>
      <c r="J127"/>
      <c r="K127"/>
      <c r="L127"/>
      <c r="M127"/>
    </row>
    <row r="128" spans="1:13" ht="14" customHeight="1">
      <c r="A128" s="42">
        <v>5</v>
      </c>
      <c r="B128" s="43" t="s">
        <v>834</v>
      </c>
      <c r="C128" s="43">
        <v>4</v>
      </c>
      <c r="D128" s="43" t="s">
        <v>711</v>
      </c>
      <c r="E128" s="43" t="s">
        <v>449</v>
      </c>
      <c r="G128"/>
      <c r="H128"/>
      <c r="I128"/>
      <c r="J128"/>
      <c r="K128"/>
      <c r="L128"/>
      <c r="M128"/>
    </row>
    <row r="129" spans="1:13" ht="14" customHeight="1">
      <c r="A129" s="42">
        <v>5</v>
      </c>
      <c r="B129" s="43" t="s">
        <v>834</v>
      </c>
      <c r="C129" s="43">
        <v>5</v>
      </c>
      <c r="D129" s="43" t="s">
        <v>711</v>
      </c>
      <c r="E129" s="43" t="s">
        <v>450</v>
      </c>
      <c r="G129"/>
      <c r="H129"/>
      <c r="I129"/>
      <c r="J129"/>
      <c r="K129"/>
      <c r="L129"/>
      <c r="M129"/>
    </row>
    <row r="130" spans="1:13" ht="14" customHeight="1">
      <c r="A130" s="42">
        <v>5</v>
      </c>
      <c r="B130" s="43" t="s">
        <v>834</v>
      </c>
      <c r="C130" s="43">
        <v>6</v>
      </c>
      <c r="D130" s="43" t="s">
        <v>711</v>
      </c>
      <c r="E130" s="43" t="s">
        <v>451</v>
      </c>
      <c r="G130"/>
      <c r="H130"/>
      <c r="I130"/>
      <c r="J130"/>
      <c r="K130"/>
      <c r="L130"/>
      <c r="M130"/>
    </row>
    <row r="131" spans="1:13" ht="14" customHeight="1">
      <c r="A131" s="42">
        <v>5</v>
      </c>
      <c r="B131" s="43" t="s">
        <v>834</v>
      </c>
      <c r="C131" s="43">
        <v>7</v>
      </c>
      <c r="D131" s="43" t="s">
        <v>711</v>
      </c>
      <c r="E131" s="43" t="s">
        <v>452</v>
      </c>
      <c r="G131"/>
      <c r="H131"/>
      <c r="I131"/>
      <c r="J131"/>
      <c r="K131"/>
      <c r="L131"/>
      <c r="M131"/>
    </row>
    <row r="132" spans="1:13" ht="14" customHeight="1">
      <c r="A132" s="42">
        <v>5</v>
      </c>
      <c r="B132" s="43" t="s">
        <v>834</v>
      </c>
      <c r="C132" s="43">
        <v>8</v>
      </c>
      <c r="D132" s="43" t="s">
        <v>712</v>
      </c>
      <c r="E132" s="43" t="s">
        <v>335</v>
      </c>
      <c r="G132"/>
      <c r="H132"/>
      <c r="I132"/>
      <c r="J132"/>
      <c r="K132"/>
      <c r="L132"/>
      <c r="M132"/>
    </row>
    <row r="133" spans="1:13" ht="14" customHeight="1">
      <c r="A133" s="42">
        <v>5</v>
      </c>
      <c r="B133" s="43" t="s">
        <v>834</v>
      </c>
      <c r="C133" s="43">
        <v>9</v>
      </c>
      <c r="D133" s="43" t="s">
        <v>712</v>
      </c>
      <c r="E133" s="43" t="s">
        <v>788</v>
      </c>
      <c r="G133"/>
      <c r="H133"/>
      <c r="I133"/>
      <c r="J133"/>
      <c r="K133"/>
      <c r="L133"/>
      <c r="M133"/>
    </row>
    <row r="134" spans="1:13" ht="14" customHeight="1">
      <c r="A134" s="42">
        <v>6</v>
      </c>
      <c r="B134" s="43" t="s">
        <v>832</v>
      </c>
      <c r="C134" s="43">
        <v>1</v>
      </c>
      <c r="D134" s="43" t="s">
        <v>369</v>
      </c>
      <c r="E134" s="43" t="s">
        <v>31</v>
      </c>
      <c r="G134"/>
      <c r="H134"/>
      <c r="I134"/>
      <c r="J134"/>
      <c r="K134"/>
      <c r="L134"/>
      <c r="M134"/>
    </row>
    <row r="135" spans="1:13" ht="14" customHeight="1">
      <c r="A135" s="42">
        <v>6</v>
      </c>
      <c r="B135" s="43" t="s">
        <v>832</v>
      </c>
      <c r="C135" s="43">
        <v>2</v>
      </c>
      <c r="D135" s="43" t="s">
        <v>369</v>
      </c>
      <c r="E135" s="43" t="s">
        <v>27</v>
      </c>
      <c r="G135"/>
      <c r="H135"/>
      <c r="I135"/>
      <c r="J135"/>
      <c r="K135"/>
      <c r="L135"/>
      <c r="M135"/>
    </row>
    <row r="136" spans="1:13" ht="14" customHeight="1">
      <c r="A136" s="42">
        <v>6</v>
      </c>
      <c r="B136" s="43" t="s">
        <v>832</v>
      </c>
      <c r="C136" s="43">
        <v>3</v>
      </c>
      <c r="D136" s="43" t="s">
        <v>370</v>
      </c>
      <c r="E136" s="43" t="s">
        <v>102</v>
      </c>
      <c r="G136"/>
      <c r="H136"/>
      <c r="I136"/>
      <c r="J136"/>
      <c r="K136"/>
      <c r="L136"/>
      <c r="M136"/>
    </row>
    <row r="137" spans="1:13" ht="14" customHeight="1">
      <c r="A137" s="42">
        <v>6</v>
      </c>
      <c r="B137" s="43" t="s">
        <v>832</v>
      </c>
      <c r="C137" s="43">
        <v>4</v>
      </c>
      <c r="D137" s="43" t="s">
        <v>371</v>
      </c>
      <c r="E137" s="43" t="s">
        <v>179</v>
      </c>
      <c r="G137"/>
      <c r="H137"/>
      <c r="I137"/>
      <c r="J137"/>
      <c r="K137"/>
      <c r="L137"/>
      <c r="M137"/>
    </row>
    <row r="138" spans="1:13" ht="14" customHeight="1">
      <c r="A138" s="42">
        <v>6</v>
      </c>
      <c r="B138" s="43" t="s">
        <v>832</v>
      </c>
      <c r="C138" s="43">
        <v>5</v>
      </c>
      <c r="D138" s="43" t="s">
        <v>371</v>
      </c>
      <c r="E138" s="43" t="s">
        <v>174</v>
      </c>
      <c r="G138"/>
      <c r="H138"/>
      <c r="I138"/>
      <c r="J138"/>
      <c r="K138"/>
      <c r="L138"/>
      <c r="M138"/>
    </row>
    <row r="139" spans="1:13" ht="14" customHeight="1">
      <c r="A139" s="42">
        <v>6</v>
      </c>
      <c r="B139" s="43" t="s">
        <v>832</v>
      </c>
      <c r="C139" s="43">
        <v>6</v>
      </c>
      <c r="D139" s="43" t="s">
        <v>371</v>
      </c>
      <c r="E139" s="43" t="s">
        <v>395</v>
      </c>
      <c r="G139"/>
      <c r="H139"/>
      <c r="I139"/>
      <c r="J139"/>
      <c r="K139"/>
      <c r="L139"/>
      <c r="M139"/>
    </row>
    <row r="140" spans="1:13" ht="14" customHeight="1">
      <c r="A140" s="42">
        <v>6</v>
      </c>
      <c r="B140" s="43" t="s">
        <v>832</v>
      </c>
      <c r="C140" s="43">
        <v>7</v>
      </c>
      <c r="D140" s="43" t="s">
        <v>372</v>
      </c>
      <c r="E140" s="43" t="s">
        <v>236</v>
      </c>
      <c r="G140"/>
      <c r="H140"/>
      <c r="I140"/>
      <c r="J140"/>
      <c r="K140"/>
      <c r="L140"/>
      <c r="M140"/>
    </row>
    <row r="141" spans="1:13" ht="14" customHeight="1">
      <c r="A141" s="42">
        <v>6</v>
      </c>
      <c r="B141" s="43" t="s">
        <v>832</v>
      </c>
      <c r="C141" s="43">
        <v>8</v>
      </c>
      <c r="D141" s="43" t="s">
        <v>712</v>
      </c>
      <c r="E141" s="43" t="s">
        <v>417</v>
      </c>
      <c r="G141"/>
      <c r="H141"/>
      <c r="I141"/>
      <c r="J141"/>
      <c r="K141"/>
      <c r="L141"/>
      <c r="M141"/>
    </row>
    <row r="142" spans="1:13" ht="14" customHeight="1">
      <c r="A142" s="42">
        <v>6</v>
      </c>
      <c r="B142" s="43" t="s">
        <v>832</v>
      </c>
      <c r="C142" s="43">
        <v>9</v>
      </c>
      <c r="D142" s="43" t="s">
        <v>712</v>
      </c>
      <c r="E142" s="43" t="s">
        <v>675</v>
      </c>
      <c r="G142"/>
      <c r="H142"/>
      <c r="I142"/>
      <c r="J142"/>
      <c r="K142"/>
      <c r="L142"/>
      <c r="M142"/>
    </row>
    <row r="143" spans="1:13" ht="14" customHeight="1">
      <c r="A143" s="42">
        <v>6</v>
      </c>
      <c r="B143" s="43" t="s">
        <v>833</v>
      </c>
      <c r="C143" s="43">
        <v>1</v>
      </c>
      <c r="D143" s="43" t="s">
        <v>369</v>
      </c>
      <c r="E143" s="43" t="s">
        <v>9</v>
      </c>
      <c r="G143"/>
      <c r="H143"/>
      <c r="I143"/>
      <c r="J143"/>
      <c r="K143"/>
      <c r="L143"/>
      <c r="M143"/>
    </row>
    <row r="144" spans="1:13" ht="14" customHeight="1">
      <c r="A144" s="42">
        <v>6</v>
      </c>
      <c r="B144" s="43" t="s">
        <v>833</v>
      </c>
      <c r="C144" s="43">
        <v>2</v>
      </c>
      <c r="D144" s="43" t="s">
        <v>370</v>
      </c>
      <c r="E144" s="43" t="s">
        <v>401</v>
      </c>
      <c r="G144"/>
      <c r="H144"/>
      <c r="I144"/>
      <c r="J144"/>
      <c r="K144"/>
      <c r="L144"/>
      <c r="M144"/>
    </row>
    <row r="145" spans="1:13" ht="14" customHeight="1">
      <c r="A145" s="42">
        <v>6</v>
      </c>
      <c r="B145" s="43" t="s">
        <v>833</v>
      </c>
      <c r="C145" s="43">
        <v>3</v>
      </c>
      <c r="D145" s="43" t="s">
        <v>371</v>
      </c>
      <c r="E145" s="43" t="s">
        <v>193</v>
      </c>
      <c r="G145"/>
      <c r="H145"/>
      <c r="I145"/>
      <c r="J145"/>
      <c r="K145"/>
      <c r="L145"/>
      <c r="M145"/>
    </row>
    <row r="146" spans="1:13" ht="14" customHeight="1">
      <c r="A146" s="42">
        <v>6</v>
      </c>
      <c r="B146" s="43" t="s">
        <v>833</v>
      </c>
      <c r="C146" s="43">
        <v>4</v>
      </c>
      <c r="D146" s="43" t="s">
        <v>711</v>
      </c>
      <c r="E146" s="43" t="s">
        <v>682</v>
      </c>
      <c r="G146"/>
      <c r="H146"/>
      <c r="I146"/>
      <c r="J146"/>
      <c r="K146"/>
      <c r="L146"/>
      <c r="M146"/>
    </row>
    <row r="147" spans="1:13" ht="14" customHeight="1">
      <c r="A147" s="42">
        <v>6</v>
      </c>
      <c r="B147" s="43" t="s">
        <v>833</v>
      </c>
      <c r="C147" s="43">
        <v>5</v>
      </c>
      <c r="D147" s="43" t="s">
        <v>711</v>
      </c>
      <c r="E147" s="43" t="s">
        <v>646</v>
      </c>
      <c r="G147"/>
      <c r="H147"/>
      <c r="I147"/>
      <c r="J147"/>
      <c r="K147"/>
      <c r="L147"/>
      <c r="M147"/>
    </row>
    <row r="148" spans="1:13" ht="14" customHeight="1">
      <c r="A148" s="42">
        <v>6</v>
      </c>
      <c r="B148" s="43" t="s">
        <v>833</v>
      </c>
      <c r="C148" s="43">
        <v>6</v>
      </c>
      <c r="D148" s="43" t="s">
        <v>711</v>
      </c>
      <c r="E148" s="43" t="s">
        <v>274</v>
      </c>
      <c r="G148"/>
      <c r="H148"/>
      <c r="I148"/>
      <c r="J148"/>
      <c r="K148"/>
      <c r="L148"/>
      <c r="M148"/>
    </row>
    <row r="149" spans="1:13" ht="14" customHeight="1">
      <c r="A149" s="42">
        <v>6</v>
      </c>
      <c r="B149" s="43" t="s">
        <v>833</v>
      </c>
      <c r="C149" s="43">
        <v>7</v>
      </c>
      <c r="D149" s="43" t="s">
        <v>711</v>
      </c>
      <c r="E149" s="43" t="s">
        <v>472</v>
      </c>
      <c r="G149"/>
      <c r="H149"/>
      <c r="I149"/>
      <c r="J149"/>
      <c r="K149"/>
      <c r="L149"/>
      <c r="M149"/>
    </row>
    <row r="150" spans="1:13" ht="14" customHeight="1">
      <c r="A150" s="42">
        <v>6</v>
      </c>
      <c r="B150" s="43" t="s">
        <v>833</v>
      </c>
      <c r="C150" s="43">
        <v>8</v>
      </c>
      <c r="D150" s="43" t="s">
        <v>711</v>
      </c>
      <c r="E150" s="43" t="s">
        <v>776</v>
      </c>
      <c r="G150"/>
      <c r="H150"/>
      <c r="I150"/>
      <c r="J150"/>
      <c r="K150"/>
      <c r="L150"/>
      <c r="M150"/>
    </row>
    <row r="151" spans="1:13" ht="14" customHeight="1">
      <c r="A151" s="42">
        <v>6</v>
      </c>
      <c r="B151" s="43" t="s">
        <v>834</v>
      </c>
      <c r="C151" s="43">
        <v>1</v>
      </c>
      <c r="D151" s="43" t="s">
        <v>369</v>
      </c>
      <c r="E151" s="43" t="s">
        <v>559</v>
      </c>
      <c r="G151"/>
      <c r="H151"/>
      <c r="I151"/>
      <c r="J151"/>
      <c r="K151"/>
      <c r="L151"/>
      <c r="M151"/>
    </row>
    <row r="152" spans="1:13" ht="14" customHeight="1">
      <c r="A152" s="42">
        <v>6</v>
      </c>
      <c r="B152" s="43" t="s">
        <v>834</v>
      </c>
      <c r="C152" s="43">
        <v>2</v>
      </c>
      <c r="D152" s="43" t="s">
        <v>370</v>
      </c>
      <c r="E152" s="43" t="s">
        <v>728</v>
      </c>
      <c r="G152"/>
      <c r="H152"/>
      <c r="I152"/>
      <c r="J152"/>
      <c r="K152"/>
      <c r="L152"/>
      <c r="M152"/>
    </row>
    <row r="153" spans="1:13" ht="14" customHeight="1">
      <c r="A153" s="42">
        <v>6</v>
      </c>
      <c r="B153" s="43" t="s">
        <v>834</v>
      </c>
      <c r="C153" s="43">
        <v>3</v>
      </c>
      <c r="D153" s="43" t="s">
        <v>370</v>
      </c>
      <c r="E153" s="43" t="s">
        <v>105</v>
      </c>
      <c r="G153"/>
      <c r="H153"/>
      <c r="I153"/>
      <c r="J153"/>
      <c r="K153"/>
      <c r="L153"/>
      <c r="M153"/>
    </row>
    <row r="154" spans="1:13" ht="14" customHeight="1">
      <c r="A154" s="42">
        <v>6</v>
      </c>
      <c r="B154" s="43" t="s">
        <v>834</v>
      </c>
      <c r="C154" s="43">
        <v>4</v>
      </c>
      <c r="D154" s="43" t="s">
        <v>372</v>
      </c>
      <c r="E154" s="43" t="s">
        <v>228</v>
      </c>
      <c r="G154"/>
      <c r="H154"/>
      <c r="I154"/>
      <c r="J154"/>
      <c r="K154"/>
      <c r="L154"/>
      <c r="M154"/>
    </row>
    <row r="155" spans="1:13" ht="14" customHeight="1">
      <c r="A155" s="42">
        <v>6</v>
      </c>
      <c r="B155" s="43" t="s">
        <v>834</v>
      </c>
      <c r="C155" s="43">
        <v>5</v>
      </c>
      <c r="D155" s="43" t="s">
        <v>372</v>
      </c>
      <c r="E155" s="43" t="s">
        <v>221</v>
      </c>
      <c r="G155"/>
      <c r="H155"/>
      <c r="I155"/>
      <c r="J155"/>
      <c r="K155"/>
      <c r="L155"/>
      <c r="M155"/>
    </row>
    <row r="156" spans="1:13" ht="14" customHeight="1">
      <c r="A156" s="42">
        <v>6</v>
      </c>
      <c r="B156" s="43" t="s">
        <v>834</v>
      </c>
      <c r="C156" s="43">
        <v>6</v>
      </c>
      <c r="D156" s="43" t="s">
        <v>372</v>
      </c>
      <c r="E156" s="43" t="s">
        <v>385</v>
      </c>
      <c r="G156"/>
      <c r="H156"/>
      <c r="I156"/>
      <c r="J156"/>
      <c r="K156"/>
      <c r="L156"/>
      <c r="M156"/>
    </row>
    <row r="157" spans="1:13" ht="14" customHeight="1">
      <c r="A157" s="42">
        <v>6</v>
      </c>
      <c r="B157" s="43" t="s">
        <v>834</v>
      </c>
      <c r="C157" s="43">
        <v>7</v>
      </c>
      <c r="D157" s="43" t="s">
        <v>712</v>
      </c>
      <c r="E157" s="43" t="s">
        <v>350</v>
      </c>
      <c r="G157"/>
      <c r="H157"/>
      <c r="I157"/>
      <c r="J157"/>
      <c r="K157"/>
      <c r="L157"/>
      <c r="M157"/>
    </row>
    <row r="158" spans="1:13" ht="14" customHeight="1">
      <c r="A158" s="42">
        <v>6</v>
      </c>
      <c r="B158" s="43" t="s">
        <v>834</v>
      </c>
      <c r="C158" s="43">
        <v>8</v>
      </c>
      <c r="D158" s="43" t="s">
        <v>712</v>
      </c>
      <c r="E158" s="43" t="s">
        <v>337</v>
      </c>
      <c r="G158"/>
      <c r="H158"/>
      <c r="I158"/>
      <c r="J158"/>
      <c r="K158"/>
      <c r="L158"/>
      <c r="M158"/>
    </row>
    <row r="159" spans="1:13" ht="14" customHeight="1">
      <c r="A159" s="42">
        <v>6</v>
      </c>
      <c r="B159" s="43" t="s">
        <v>834</v>
      </c>
      <c r="C159" s="43">
        <v>9</v>
      </c>
      <c r="D159" s="43" t="s">
        <v>712</v>
      </c>
      <c r="E159" s="43" t="s">
        <v>330</v>
      </c>
      <c r="G159"/>
      <c r="H159"/>
      <c r="I159"/>
      <c r="J159"/>
      <c r="K159"/>
      <c r="L159"/>
      <c r="M159"/>
    </row>
    <row r="160" spans="1:13" ht="14" customHeight="1">
      <c r="A160" s="42">
        <v>7</v>
      </c>
      <c r="B160" s="43" t="s">
        <v>832</v>
      </c>
      <c r="C160" s="43">
        <v>1</v>
      </c>
      <c r="D160" s="43" t="s">
        <v>369</v>
      </c>
      <c r="E160" s="43" t="s">
        <v>398</v>
      </c>
      <c r="G160"/>
      <c r="H160"/>
      <c r="I160"/>
      <c r="J160"/>
      <c r="K160"/>
      <c r="L160"/>
      <c r="M160"/>
    </row>
    <row r="161" spans="1:13" ht="14" customHeight="1">
      <c r="A161" s="42">
        <v>7</v>
      </c>
      <c r="B161" s="43" t="s">
        <v>832</v>
      </c>
      <c r="C161" s="43">
        <v>2</v>
      </c>
      <c r="D161" s="43" t="s">
        <v>370</v>
      </c>
      <c r="E161" s="43" t="s">
        <v>127</v>
      </c>
      <c r="G161"/>
      <c r="H161"/>
      <c r="I161"/>
      <c r="J161"/>
      <c r="K161"/>
      <c r="L161"/>
      <c r="M161"/>
    </row>
    <row r="162" spans="1:13" ht="14" customHeight="1">
      <c r="A162" s="42">
        <v>7</v>
      </c>
      <c r="B162" s="43" t="s">
        <v>832</v>
      </c>
      <c r="C162" s="43">
        <v>3</v>
      </c>
      <c r="D162" s="43" t="s">
        <v>711</v>
      </c>
      <c r="E162" s="43" t="s">
        <v>270</v>
      </c>
      <c r="G162"/>
      <c r="H162"/>
      <c r="I162"/>
      <c r="J162"/>
      <c r="K162"/>
      <c r="L162"/>
      <c r="M162"/>
    </row>
    <row r="163" spans="1:13" ht="14" customHeight="1">
      <c r="A163" s="42">
        <v>7</v>
      </c>
      <c r="B163" s="43" t="s">
        <v>832</v>
      </c>
      <c r="C163" s="43">
        <v>4</v>
      </c>
      <c r="D163" s="43" t="s">
        <v>711</v>
      </c>
      <c r="E163" s="43" t="s">
        <v>778</v>
      </c>
      <c r="G163"/>
      <c r="H163"/>
      <c r="I163"/>
      <c r="J163"/>
      <c r="K163"/>
      <c r="L163"/>
      <c r="M163"/>
    </row>
    <row r="164" spans="1:13" ht="14" customHeight="1">
      <c r="A164" s="42">
        <v>7</v>
      </c>
      <c r="B164" s="43" t="s">
        <v>832</v>
      </c>
      <c r="C164" s="43">
        <v>5</v>
      </c>
      <c r="D164" s="43" t="s">
        <v>711</v>
      </c>
      <c r="E164" s="43" t="s">
        <v>469</v>
      </c>
      <c r="G164"/>
      <c r="H164"/>
      <c r="I164"/>
      <c r="J164"/>
      <c r="K164"/>
      <c r="L164"/>
      <c r="M164"/>
    </row>
    <row r="165" spans="1:13" ht="14" customHeight="1">
      <c r="A165" s="42">
        <v>7</v>
      </c>
      <c r="B165" s="43" t="s">
        <v>832</v>
      </c>
      <c r="C165" s="43">
        <v>6</v>
      </c>
      <c r="D165" s="43" t="s">
        <v>711</v>
      </c>
      <c r="E165" s="43" t="s">
        <v>300</v>
      </c>
      <c r="G165"/>
      <c r="H165"/>
      <c r="I165"/>
      <c r="J165"/>
      <c r="K165"/>
      <c r="L165"/>
      <c r="M165"/>
    </row>
    <row r="166" spans="1:13" ht="14" customHeight="1">
      <c r="A166" s="42">
        <v>7</v>
      </c>
      <c r="B166" s="43" t="s">
        <v>832</v>
      </c>
      <c r="C166" s="43">
        <v>7</v>
      </c>
      <c r="D166" s="43" t="s">
        <v>711</v>
      </c>
      <c r="E166" s="43" t="s">
        <v>293</v>
      </c>
      <c r="G166"/>
      <c r="H166"/>
      <c r="I166"/>
      <c r="J166"/>
      <c r="K166"/>
      <c r="L166"/>
      <c r="M166"/>
    </row>
    <row r="167" spans="1:13" ht="14" customHeight="1">
      <c r="A167" s="42">
        <v>7</v>
      </c>
      <c r="B167" s="43" t="s">
        <v>832</v>
      </c>
      <c r="C167" s="43">
        <v>8</v>
      </c>
      <c r="D167" s="43" t="s">
        <v>712</v>
      </c>
      <c r="E167" s="43" t="s">
        <v>522</v>
      </c>
      <c r="G167"/>
      <c r="H167"/>
      <c r="I167"/>
      <c r="J167"/>
      <c r="K167"/>
      <c r="L167"/>
      <c r="M167"/>
    </row>
    <row r="168" spans="1:13" ht="14" customHeight="1">
      <c r="A168" s="42">
        <v>7</v>
      </c>
      <c r="B168" s="43" t="s">
        <v>833</v>
      </c>
      <c r="C168" s="43">
        <v>1</v>
      </c>
      <c r="D168" s="43" t="s">
        <v>369</v>
      </c>
      <c r="E168" s="43" t="s">
        <v>41</v>
      </c>
      <c r="G168"/>
      <c r="H168"/>
      <c r="I168"/>
      <c r="J168"/>
      <c r="K168"/>
      <c r="L168"/>
      <c r="M168"/>
    </row>
    <row r="169" spans="1:13" ht="14" customHeight="1">
      <c r="A169" s="42">
        <v>7</v>
      </c>
      <c r="B169" s="43" t="s">
        <v>833</v>
      </c>
      <c r="C169" s="43">
        <v>2</v>
      </c>
      <c r="D169" s="43" t="s">
        <v>370</v>
      </c>
      <c r="E169" s="43" t="s">
        <v>392</v>
      </c>
      <c r="G169"/>
      <c r="H169"/>
      <c r="I169"/>
      <c r="J169"/>
      <c r="K169"/>
      <c r="L169"/>
      <c r="M169"/>
    </row>
    <row r="170" spans="1:13" ht="14" customHeight="1">
      <c r="A170" s="42">
        <v>7</v>
      </c>
      <c r="B170" s="43" t="s">
        <v>833</v>
      </c>
      <c r="C170" s="43">
        <v>3</v>
      </c>
      <c r="D170" s="43" t="s">
        <v>372</v>
      </c>
      <c r="E170" s="43" t="s">
        <v>216</v>
      </c>
      <c r="G170"/>
      <c r="H170"/>
      <c r="I170"/>
      <c r="J170"/>
      <c r="K170"/>
      <c r="L170"/>
      <c r="M170"/>
    </row>
    <row r="171" spans="1:13" ht="14" customHeight="1">
      <c r="A171" s="42">
        <v>7</v>
      </c>
      <c r="B171" s="43" t="s">
        <v>833</v>
      </c>
      <c r="C171" s="43">
        <v>4</v>
      </c>
      <c r="D171" s="43" t="s">
        <v>372</v>
      </c>
      <c r="E171" s="43" t="s">
        <v>755</v>
      </c>
      <c r="G171"/>
      <c r="H171"/>
      <c r="I171"/>
      <c r="J171"/>
      <c r="K171"/>
      <c r="L171"/>
      <c r="M171"/>
    </row>
    <row r="172" spans="1:13" ht="14" customHeight="1">
      <c r="A172" s="42">
        <v>7</v>
      </c>
      <c r="B172" s="43" t="s">
        <v>833</v>
      </c>
      <c r="C172" s="43">
        <v>5</v>
      </c>
      <c r="D172" s="43" t="s">
        <v>372</v>
      </c>
      <c r="E172" s="43" t="s">
        <v>419</v>
      </c>
      <c r="G172"/>
      <c r="H172"/>
      <c r="I172"/>
      <c r="J172"/>
      <c r="K172"/>
      <c r="L172"/>
      <c r="M172"/>
    </row>
    <row r="173" spans="1:13" ht="14" customHeight="1">
      <c r="A173" s="42">
        <v>7</v>
      </c>
      <c r="B173" s="43" t="s">
        <v>833</v>
      </c>
      <c r="C173" s="43">
        <v>6</v>
      </c>
      <c r="D173" s="43" t="s">
        <v>712</v>
      </c>
      <c r="E173" s="43" t="s">
        <v>318</v>
      </c>
      <c r="G173"/>
      <c r="H173"/>
      <c r="I173"/>
      <c r="J173"/>
      <c r="K173"/>
      <c r="L173"/>
      <c r="M173"/>
    </row>
    <row r="174" spans="1:13" ht="14" customHeight="1">
      <c r="A174" s="42">
        <v>7</v>
      </c>
      <c r="B174" s="43" t="s">
        <v>833</v>
      </c>
      <c r="C174" s="43">
        <v>7</v>
      </c>
      <c r="D174" s="43" t="s">
        <v>712</v>
      </c>
      <c r="E174" s="43" t="s">
        <v>412</v>
      </c>
      <c r="G174"/>
      <c r="H174"/>
      <c r="I174"/>
      <c r="J174"/>
      <c r="K174"/>
      <c r="L174"/>
      <c r="M174"/>
    </row>
    <row r="175" spans="1:13" ht="14" customHeight="1">
      <c r="A175" s="42">
        <v>7</v>
      </c>
      <c r="B175" s="43" t="s">
        <v>833</v>
      </c>
      <c r="C175" s="43">
        <v>8</v>
      </c>
      <c r="D175" s="43" t="s">
        <v>712</v>
      </c>
      <c r="E175" s="43" t="s">
        <v>360</v>
      </c>
      <c r="G175"/>
      <c r="H175"/>
      <c r="I175"/>
      <c r="J175"/>
      <c r="K175"/>
      <c r="L175"/>
      <c r="M175"/>
    </row>
    <row r="176" spans="1:13" ht="14" customHeight="1">
      <c r="A176" s="42">
        <v>7</v>
      </c>
      <c r="B176" s="43" t="s">
        <v>833</v>
      </c>
      <c r="C176" s="43">
        <v>9</v>
      </c>
      <c r="D176" s="43" t="s">
        <v>712</v>
      </c>
      <c r="E176" s="43" t="s">
        <v>351</v>
      </c>
      <c r="G176"/>
      <c r="H176"/>
      <c r="I176"/>
      <c r="J176"/>
      <c r="K176"/>
      <c r="L176"/>
      <c r="M176"/>
    </row>
    <row r="177" spans="1:13" ht="14" customHeight="1">
      <c r="A177" s="42">
        <v>7</v>
      </c>
      <c r="B177" s="43" t="s">
        <v>834</v>
      </c>
      <c r="C177" s="43">
        <v>1</v>
      </c>
      <c r="D177" s="43" t="s">
        <v>369</v>
      </c>
      <c r="E177" s="43" t="s">
        <v>18</v>
      </c>
      <c r="G177"/>
      <c r="H177"/>
      <c r="I177"/>
      <c r="J177"/>
      <c r="K177"/>
      <c r="L177"/>
      <c r="M177"/>
    </row>
    <row r="178" spans="1:13" ht="14" customHeight="1">
      <c r="A178" s="42">
        <v>7</v>
      </c>
      <c r="B178" s="43" t="s">
        <v>834</v>
      </c>
      <c r="C178" s="43">
        <v>2</v>
      </c>
      <c r="D178" s="43" t="s">
        <v>369</v>
      </c>
      <c r="E178" s="43" t="s">
        <v>399</v>
      </c>
      <c r="G178"/>
      <c r="H178"/>
      <c r="I178"/>
      <c r="J178"/>
      <c r="K178"/>
      <c r="L178"/>
      <c r="M178"/>
    </row>
    <row r="179" spans="1:13" ht="14" customHeight="1">
      <c r="A179" s="42">
        <v>7</v>
      </c>
      <c r="B179" s="43" t="s">
        <v>834</v>
      </c>
      <c r="C179" s="43">
        <v>3</v>
      </c>
      <c r="D179" s="43" t="s">
        <v>370</v>
      </c>
      <c r="E179" s="43" t="s">
        <v>93</v>
      </c>
      <c r="G179"/>
      <c r="H179"/>
      <c r="I179"/>
      <c r="J179"/>
      <c r="K179"/>
      <c r="L179"/>
      <c r="M179"/>
    </row>
    <row r="180" spans="1:13" ht="14" customHeight="1">
      <c r="A180" s="42">
        <v>7</v>
      </c>
      <c r="B180" s="43" t="s">
        <v>834</v>
      </c>
      <c r="C180" s="43">
        <v>4</v>
      </c>
      <c r="D180" s="43" t="s">
        <v>370</v>
      </c>
      <c r="E180" s="43" t="s">
        <v>391</v>
      </c>
      <c r="G180"/>
      <c r="H180"/>
      <c r="I180"/>
      <c r="J180"/>
      <c r="K180"/>
      <c r="L180"/>
      <c r="M180"/>
    </row>
    <row r="181" spans="1:13" ht="14" customHeight="1">
      <c r="A181" s="42">
        <v>7</v>
      </c>
      <c r="B181" s="43" t="s">
        <v>834</v>
      </c>
      <c r="C181" s="43">
        <v>5</v>
      </c>
      <c r="D181" s="43" t="s">
        <v>371</v>
      </c>
      <c r="E181" s="43" t="s">
        <v>166</v>
      </c>
      <c r="G181"/>
      <c r="H181"/>
      <c r="I181"/>
      <c r="J181"/>
      <c r="K181"/>
      <c r="L181"/>
      <c r="M181"/>
    </row>
    <row r="182" spans="1:13" ht="14" customHeight="1">
      <c r="A182" s="42">
        <v>7</v>
      </c>
      <c r="B182" s="43" t="s">
        <v>834</v>
      </c>
      <c r="C182" s="43">
        <v>6</v>
      </c>
      <c r="D182" s="43" t="s">
        <v>371</v>
      </c>
      <c r="E182" s="43" t="s">
        <v>382</v>
      </c>
      <c r="G182"/>
      <c r="H182"/>
      <c r="I182"/>
      <c r="J182"/>
      <c r="K182"/>
      <c r="L182"/>
      <c r="M182"/>
    </row>
    <row r="183" spans="1:13" ht="14" customHeight="1">
      <c r="A183" s="42">
        <v>7</v>
      </c>
      <c r="B183" s="43" t="s">
        <v>834</v>
      </c>
      <c r="C183" s="43">
        <v>7</v>
      </c>
      <c r="D183" s="43" t="s">
        <v>371</v>
      </c>
      <c r="E183" s="43" t="s">
        <v>383</v>
      </c>
      <c r="G183"/>
      <c r="H183"/>
      <c r="I183"/>
      <c r="J183"/>
      <c r="K183"/>
      <c r="L183"/>
      <c r="M183"/>
    </row>
    <row r="184" spans="1:13" ht="14" customHeight="1">
      <c r="A184" s="42">
        <v>7</v>
      </c>
      <c r="B184" s="43" t="s">
        <v>834</v>
      </c>
      <c r="C184" s="43">
        <v>8</v>
      </c>
      <c r="D184" s="43" t="s">
        <v>371</v>
      </c>
      <c r="E184" s="43" t="s">
        <v>194</v>
      </c>
      <c r="G184"/>
      <c r="H184"/>
      <c r="I184"/>
      <c r="J184"/>
      <c r="K184"/>
      <c r="L184"/>
      <c r="M184"/>
    </row>
    <row r="185" spans="1:13" ht="14" customHeight="1">
      <c r="A185" s="42">
        <v>7</v>
      </c>
      <c r="B185" s="43" t="s">
        <v>834</v>
      </c>
      <c r="C185" s="43">
        <v>9</v>
      </c>
      <c r="D185" s="43" t="s">
        <v>372</v>
      </c>
      <c r="E185" s="43" t="s">
        <v>244</v>
      </c>
      <c r="G185"/>
      <c r="H185"/>
      <c r="I185"/>
      <c r="J185"/>
      <c r="K185"/>
      <c r="L185"/>
      <c r="M185"/>
    </row>
    <row r="186" spans="1:13" ht="14" customHeight="1">
      <c r="A186" s="42">
        <v>8</v>
      </c>
      <c r="B186" s="43" t="s">
        <v>832</v>
      </c>
      <c r="C186" s="43">
        <v>1</v>
      </c>
      <c r="D186" s="43" t="s">
        <v>369</v>
      </c>
      <c r="E186" s="43" t="s">
        <v>14</v>
      </c>
      <c r="G186"/>
      <c r="H186"/>
      <c r="I186"/>
      <c r="J186"/>
      <c r="K186"/>
      <c r="L186"/>
      <c r="M186"/>
    </row>
    <row r="187" spans="1:13" ht="14" customHeight="1">
      <c r="A187" s="42">
        <v>8</v>
      </c>
      <c r="B187" s="43" t="s">
        <v>832</v>
      </c>
      <c r="C187" s="43">
        <v>2</v>
      </c>
      <c r="D187" s="43" t="s">
        <v>369</v>
      </c>
      <c r="E187" s="43" t="s">
        <v>577</v>
      </c>
      <c r="G187"/>
      <c r="H187"/>
      <c r="I187"/>
      <c r="J187"/>
      <c r="K187"/>
      <c r="L187"/>
      <c r="M187"/>
    </row>
    <row r="188" spans="1:13" ht="14" customHeight="1">
      <c r="A188" s="42">
        <v>8</v>
      </c>
      <c r="B188" s="43" t="s">
        <v>832</v>
      </c>
      <c r="C188" s="43">
        <v>3</v>
      </c>
      <c r="D188" s="43" t="s">
        <v>369</v>
      </c>
      <c r="E188" s="43" t="s">
        <v>581</v>
      </c>
      <c r="G188"/>
      <c r="H188"/>
      <c r="I188"/>
      <c r="J188"/>
      <c r="K188"/>
      <c r="L188"/>
      <c r="M188"/>
    </row>
    <row r="189" spans="1:13" ht="14" customHeight="1">
      <c r="A189" s="42">
        <v>8</v>
      </c>
      <c r="B189" s="43" t="s">
        <v>832</v>
      </c>
      <c r="C189" s="43">
        <v>4</v>
      </c>
      <c r="D189" s="43" t="s">
        <v>370</v>
      </c>
      <c r="E189" s="43" t="s">
        <v>90</v>
      </c>
      <c r="G189"/>
      <c r="H189"/>
      <c r="I189"/>
      <c r="J189"/>
      <c r="K189"/>
      <c r="L189"/>
      <c r="M189"/>
    </row>
    <row r="190" spans="1:13" ht="14" customHeight="1">
      <c r="A190" s="42">
        <v>8</v>
      </c>
      <c r="B190" s="43" t="s">
        <v>832</v>
      </c>
      <c r="C190" s="43">
        <v>5</v>
      </c>
      <c r="D190" s="43" t="s">
        <v>371</v>
      </c>
      <c r="E190" s="43" t="s">
        <v>161</v>
      </c>
      <c r="G190"/>
      <c r="H190"/>
      <c r="I190"/>
      <c r="J190"/>
      <c r="K190"/>
      <c r="L190"/>
      <c r="M190"/>
    </row>
    <row r="191" spans="1:13" ht="14" customHeight="1">
      <c r="A191" s="42">
        <v>8</v>
      </c>
      <c r="B191" s="43" t="s">
        <v>832</v>
      </c>
      <c r="C191" s="43">
        <v>6</v>
      </c>
      <c r="D191" s="43" t="s">
        <v>371</v>
      </c>
      <c r="E191" s="43" t="s">
        <v>685</v>
      </c>
      <c r="G191"/>
      <c r="H191"/>
      <c r="I191"/>
      <c r="J191"/>
      <c r="K191"/>
      <c r="L191"/>
      <c r="M191"/>
    </row>
    <row r="192" spans="1:13" ht="14" customHeight="1">
      <c r="A192" s="42">
        <v>8</v>
      </c>
      <c r="B192" s="43" t="s">
        <v>832</v>
      </c>
      <c r="C192" s="43">
        <v>7</v>
      </c>
      <c r="D192" s="43" t="s">
        <v>372</v>
      </c>
      <c r="E192" s="43" t="s">
        <v>214</v>
      </c>
      <c r="G192"/>
      <c r="H192"/>
      <c r="I192"/>
      <c r="J192"/>
      <c r="K192"/>
      <c r="L192"/>
      <c r="M192"/>
    </row>
    <row r="193" spans="1:13" ht="14" customHeight="1">
      <c r="A193" s="42">
        <v>8</v>
      </c>
      <c r="B193" s="43" t="s">
        <v>832</v>
      </c>
      <c r="C193" s="43">
        <v>8</v>
      </c>
      <c r="D193" s="43" t="s">
        <v>372</v>
      </c>
      <c r="E193" s="43" t="s">
        <v>764</v>
      </c>
      <c r="G193"/>
      <c r="H193"/>
      <c r="I193"/>
      <c r="J193"/>
      <c r="K193"/>
      <c r="L193"/>
      <c r="M193"/>
    </row>
    <row r="194" spans="1:13" ht="14" customHeight="1">
      <c r="A194" s="42">
        <v>8</v>
      </c>
      <c r="B194" s="43" t="s">
        <v>832</v>
      </c>
      <c r="C194" s="43">
        <v>9</v>
      </c>
      <c r="D194" s="43" t="s">
        <v>372</v>
      </c>
      <c r="E194" s="43" t="s">
        <v>662</v>
      </c>
      <c r="G194"/>
      <c r="H194"/>
      <c r="I194"/>
      <c r="J194"/>
      <c r="K194"/>
      <c r="L194"/>
      <c r="M194"/>
    </row>
    <row r="195" spans="1:13" ht="14" customHeight="1">
      <c r="A195" s="42">
        <v>8</v>
      </c>
      <c r="B195" s="43" t="s">
        <v>833</v>
      </c>
      <c r="C195" s="43">
        <v>1</v>
      </c>
      <c r="D195" s="43" t="s">
        <v>369</v>
      </c>
      <c r="E195" s="43" t="s">
        <v>564</v>
      </c>
      <c r="G195"/>
      <c r="H195"/>
      <c r="I195"/>
      <c r="J195"/>
      <c r="K195"/>
      <c r="L195"/>
      <c r="M195"/>
    </row>
    <row r="196" spans="1:13" ht="14" customHeight="1">
      <c r="A196" s="42">
        <v>8</v>
      </c>
      <c r="B196" s="43" t="s">
        <v>833</v>
      </c>
      <c r="C196" s="43">
        <v>2</v>
      </c>
      <c r="D196" s="43" t="s">
        <v>370</v>
      </c>
      <c r="E196" s="43" t="s">
        <v>409</v>
      </c>
      <c r="G196"/>
      <c r="H196"/>
      <c r="I196"/>
      <c r="J196"/>
      <c r="K196"/>
      <c r="L196"/>
      <c r="M196"/>
    </row>
    <row r="197" spans="1:13" ht="14" customHeight="1">
      <c r="A197" s="42">
        <v>8</v>
      </c>
      <c r="B197" s="43" t="s">
        <v>833</v>
      </c>
      <c r="C197" s="43">
        <v>3</v>
      </c>
      <c r="D197" s="43" t="s">
        <v>370</v>
      </c>
      <c r="E197" s="43" t="s">
        <v>607</v>
      </c>
      <c r="G197"/>
      <c r="H197"/>
      <c r="I197"/>
      <c r="J197"/>
      <c r="K197"/>
      <c r="L197"/>
      <c r="M197"/>
    </row>
    <row r="198" spans="1:13" ht="14" customHeight="1">
      <c r="A198" s="42">
        <v>8</v>
      </c>
      <c r="B198" s="43" t="s">
        <v>833</v>
      </c>
      <c r="C198" s="43">
        <v>4</v>
      </c>
      <c r="D198" s="43" t="s">
        <v>371</v>
      </c>
      <c r="E198" s="43" t="s">
        <v>402</v>
      </c>
      <c r="G198"/>
      <c r="H198"/>
      <c r="I198"/>
      <c r="J198"/>
      <c r="K198"/>
      <c r="L198"/>
      <c r="M198"/>
    </row>
    <row r="199" spans="1:13" ht="14" customHeight="1">
      <c r="A199" s="42">
        <v>8</v>
      </c>
      <c r="B199" s="43" t="s">
        <v>833</v>
      </c>
      <c r="C199" s="43">
        <v>5</v>
      </c>
      <c r="D199" s="43" t="s">
        <v>371</v>
      </c>
      <c r="E199" s="43" t="s">
        <v>736</v>
      </c>
      <c r="G199"/>
      <c r="H199"/>
      <c r="I199"/>
      <c r="J199"/>
      <c r="K199"/>
      <c r="L199"/>
      <c r="M199"/>
    </row>
    <row r="200" spans="1:13" ht="14" customHeight="1">
      <c r="A200" s="42">
        <v>8</v>
      </c>
      <c r="B200" s="43" t="s">
        <v>833</v>
      </c>
      <c r="C200" s="43">
        <v>6</v>
      </c>
      <c r="D200" s="43" t="s">
        <v>372</v>
      </c>
      <c r="E200" s="43" t="s">
        <v>676</v>
      </c>
      <c r="G200"/>
      <c r="H200"/>
      <c r="I200"/>
      <c r="J200"/>
      <c r="K200"/>
      <c r="L200"/>
      <c r="M200"/>
    </row>
    <row r="201" spans="1:13" ht="14" customHeight="1">
      <c r="A201" s="42">
        <v>8</v>
      </c>
      <c r="B201" s="43" t="s">
        <v>833</v>
      </c>
      <c r="C201" s="43">
        <v>7</v>
      </c>
      <c r="D201" s="43" t="s">
        <v>711</v>
      </c>
      <c r="E201" s="43" t="s">
        <v>650</v>
      </c>
      <c r="G201"/>
      <c r="H201"/>
      <c r="I201"/>
      <c r="J201"/>
      <c r="K201"/>
      <c r="L201"/>
      <c r="M201"/>
    </row>
    <row r="202" spans="1:13" ht="14" customHeight="1">
      <c r="A202" s="42">
        <v>8</v>
      </c>
      <c r="B202" s="43" t="s">
        <v>833</v>
      </c>
      <c r="C202" s="43">
        <v>8</v>
      </c>
      <c r="D202" s="43" t="s">
        <v>711</v>
      </c>
      <c r="E202" s="43" t="s">
        <v>782</v>
      </c>
      <c r="G202"/>
      <c r="H202"/>
      <c r="I202"/>
      <c r="J202"/>
      <c r="K202"/>
      <c r="L202"/>
      <c r="M202"/>
    </row>
    <row r="203" spans="1:13" ht="14" customHeight="1">
      <c r="A203" s="42">
        <v>8</v>
      </c>
      <c r="B203" s="43" t="s">
        <v>834</v>
      </c>
      <c r="C203" s="43">
        <v>1</v>
      </c>
      <c r="D203" s="43" t="s">
        <v>370</v>
      </c>
      <c r="E203" s="43" t="s">
        <v>606</v>
      </c>
      <c r="G203"/>
      <c r="H203"/>
      <c r="I203"/>
      <c r="J203"/>
      <c r="K203"/>
      <c r="L203"/>
      <c r="M203"/>
    </row>
    <row r="204" spans="1:13" ht="14" customHeight="1">
      <c r="A204" s="42">
        <v>8</v>
      </c>
      <c r="B204" s="43" t="s">
        <v>834</v>
      </c>
      <c r="C204" s="43">
        <v>2</v>
      </c>
      <c r="D204" s="43" t="s">
        <v>711</v>
      </c>
      <c r="E204" s="43" t="s">
        <v>386</v>
      </c>
      <c r="G204"/>
      <c r="H204"/>
      <c r="I204"/>
      <c r="J204"/>
      <c r="K204"/>
      <c r="L204"/>
      <c r="M204"/>
    </row>
    <row r="205" spans="1:13" ht="14" customHeight="1">
      <c r="A205" s="42">
        <v>8</v>
      </c>
      <c r="B205" s="43" t="s">
        <v>834</v>
      </c>
      <c r="C205" s="43">
        <v>3</v>
      </c>
      <c r="D205" s="43" t="s">
        <v>711</v>
      </c>
      <c r="E205" s="43" t="s">
        <v>783</v>
      </c>
      <c r="G205"/>
      <c r="H205"/>
      <c r="I205"/>
      <c r="J205"/>
      <c r="K205"/>
      <c r="L205"/>
      <c r="M205"/>
    </row>
    <row r="206" spans="1:13" ht="14" customHeight="1">
      <c r="A206" s="42">
        <v>8</v>
      </c>
      <c r="B206" s="43" t="s">
        <v>834</v>
      </c>
      <c r="C206" s="43">
        <v>4</v>
      </c>
      <c r="D206" s="43" t="s">
        <v>711</v>
      </c>
      <c r="E206" s="43" t="s">
        <v>658</v>
      </c>
      <c r="G206"/>
      <c r="H206"/>
      <c r="I206"/>
      <c r="J206"/>
      <c r="K206"/>
      <c r="L206"/>
      <c r="M206"/>
    </row>
    <row r="207" spans="1:13" ht="14" customHeight="1">
      <c r="A207" s="42">
        <v>8</v>
      </c>
      <c r="B207" s="43" t="s">
        <v>834</v>
      </c>
      <c r="C207" s="43">
        <v>5</v>
      </c>
      <c r="D207" s="43" t="s">
        <v>712</v>
      </c>
      <c r="E207" s="43" t="s">
        <v>314</v>
      </c>
      <c r="G207"/>
      <c r="H207"/>
      <c r="I207"/>
      <c r="J207"/>
      <c r="K207"/>
      <c r="L207"/>
      <c r="M207"/>
    </row>
    <row r="208" spans="1:13" ht="14" customHeight="1">
      <c r="A208" s="42">
        <v>8</v>
      </c>
      <c r="B208" s="43" t="s">
        <v>834</v>
      </c>
      <c r="C208" s="43">
        <v>6</v>
      </c>
      <c r="D208" s="43" t="s">
        <v>712</v>
      </c>
      <c r="E208" s="43" t="s">
        <v>797</v>
      </c>
      <c r="G208"/>
      <c r="H208"/>
      <c r="I208"/>
      <c r="J208"/>
      <c r="K208"/>
      <c r="L208"/>
      <c r="M208"/>
    </row>
    <row r="209" spans="1:26" ht="14" customHeight="1">
      <c r="A209" s="42">
        <v>8</v>
      </c>
      <c r="B209" s="43" t="s">
        <v>834</v>
      </c>
      <c r="C209" s="43">
        <v>7</v>
      </c>
      <c r="D209" s="43" t="s">
        <v>712</v>
      </c>
      <c r="E209" s="43" t="s">
        <v>677</v>
      </c>
      <c r="G209"/>
      <c r="H209"/>
      <c r="I209"/>
      <c r="J209"/>
      <c r="K209"/>
      <c r="L209"/>
      <c r="M209"/>
    </row>
    <row r="210" spans="1:26" ht="14" customHeight="1">
      <c r="A210" s="42">
        <v>8</v>
      </c>
      <c r="B210" s="43" t="s">
        <v>834</v>
      </c>
      <c r="C210" s="43">
        <v>8</v>
      </c>
      <c r="D210" s="43" t="s">
        <v>712</v>
      </c>
      <c r="E210" s="43" t="s">
        <v>695</v>
      </c>
      <c r="G210"/>
      <c r="H210"/>
      <c r="I210"/>
      <c r="J210"/>
      <c r="K210"/>
      <c r="L210"/>
      <c r="M210"/>
    </row>
    <row r="211" spans="1:26" ht="14" customHeight="1">
      <c r="A211" s="42">
        <v>8</v>
      </c>
      <c r="B211" s="43" t="s">
        <v>834</v>
      </c>
      <c r="C211" s="43">
        <v>9</v>
      </c>
      <c r="D211" s="43" t="s">
        <v>712</v>
      </c>
      <c r="E211" s="43" t="s">
        <v>680</v>
      </c>
      <c r="G211"/>
      <c r="H211"/>
      <c r="I211"/>
      <c r="J211"/>
      <c r="K211"/>
      <c r="L211"/>
      <c r="M211"/>
    </row>
    <row r="212" spans="1:26" ht="14" customHeight="1">
      <c r="A212" s="42">
        <v>9</v>
      </c>
      <c r="B212" s="43" t="s">
        <v>832</v>
      </c>
      <c r="C212" s="43">
        <v>1</v>
      </c>
      <c r="D212" s="43" t="s">
        <v>370</v>
      </c>
      <c r="E212" s="43" t="s">
        <v>109</v>
      </c>
      <c r="G212"/>
      <c r="H212"/>
      <c r="I212"/>
      <c r="J212"/>
      <c r="K212"/>
      <c r="L212"/>
      <c r="M212"/>
    </row>
    <row r="213" spans="1:26" ht="14" customHeight="1">
      <c r="A213" s="42">
        <v>9</v>
      </c>
      <c r="B213" s="43" t="s">
        <v>832</v>
      </c>
      <c r="C213" s="43">
        <v>2</v>
      </c>
      <c r="D213" s="43" t="s">
        <v>371</v>
      </c>
      <c r="E213" s="43" t="s">
        <v>186</v>
      </c>
      <c r="G213"/>
      <c r="H213"/>
      <c r="I213"/>
      <c r="J213"/>
      <c r="K213"/>
      <c r="L213"/>
      <c r="M213"/>
    </row>
    <row r="214" spans="1:26" ht="14" customHeight="1">
      <c r="A214" s="42">
        <v>9</v>
      </c>
      <c r="B214" s="43" t="s">
        <v>832</v>
      </c>
      <c r="C214" s="43">
        <v>3</v>
      </c>
      <c r="D214" s="43" t="s">
        <v>372</v>
      </c>
      <c r="E214" s="43" t="s">
        <v>240</v>
      </c>
      <c r="G214"/>
      <c r="H214"/>
      <c r="I214"/>
      <c r="J214"/>
      <c r="K214"/>
      <c r="L214"/>
      <c r="M214"/>
    </row>
    <row r="215" spans="1:26" ht="14" customHeight="1">
      <c r="A215" s="42">
        <v>9</v>
      </c>
      <c r="B215" s="43" t="s">
        <v>832</v>
      </c>
      <c r="C215" s="43">
        <v>4</v>
      </c>
      <c r="D215" s="43" t="s">
        <v>711</v>
      </c>
      <c r="E215" s="43" t="s">
        <v>262</v>
      </c>
      <c r="G215"/>
      <c r="H215"/>
      <c r="I215"/>
      <c r="J215"/>
      <c r="K215"/>
      <c r="L215"/>
      <c r="M215"/>
    </row>
    <row r="216" spans="1:26" ht="14" customHeight="1">
      <c r="A216" s="42">
        <v>9</v>
      </c>
      <c r="B216" s="43" t="s">
        <v>832</v>
      </c>
      <c r="C216" s="43">
        <v>5</v>
      </c>
      <c r="D216" s="43" t="s">
        <v>711</v>
      </c>
      <c r="E216" s="43" t="s">
        <v>321</v>
      </c>
      <c r="G216"/>
      <c r="H216"/>
      <c r="I216"/>
      <c r="J216"/>
      <c r="K216"/>
      <c r="L216"/>
      <c r="M216"/>
    </row>
    <row r="217" spans="1:26" ht="14" customHeight="1">
      <c r="A217" s="42">
        <v>9</v>
      </c>
      <c r="B217" s="43" t="s">
        <v>832</v>
      </c>
      <c r="C217" s="43">
        <v>6</v>
      </c>
      <c r="D217" s="43" t="s">
        <v>711</v>
      </c>
      <c r="E217" s="43" t="s">
        <v>295</v>
      </c>
      <c r="G217"/>
      <c r="H217"/>
      <c r="I217"/>
      <c r="J217"/>
      <c r="K217"/>
      <c r="L217"/>
      <c r="M217"/>
    </row>
    <row r="218" spans="1:26" ht="14" customHeight="1">
      <c r="A218" s="42">
        <v>9</v>
      </c>
      <c r="B218" s="43" t="s">
        <v>832</v>
      </c>
      <c r="C218" s="43">
        <v>7</v>
      </c>
      <c r="D218" s="43" t="s">
        <v>711</v>
      </c>
      <c r="E218" s="43" t="s">
        <v>286</v>
      </c>
      <c r="G218"/>
      <c r="H218"/>
      <c r="I218"/>
      <c r="J218"/>
      <c r="K218"/>
      <c r="L218"/>
      <c r="M218"/>
    </row>
    <row r="219" spans="1:26" ht="14" customHeight="1">
      <c r="A219" s="42">
        <v>9</v>
      </c>
      <c r="B219" s="43" t="s">
        <v>832</v>
      </c>
      <c r="C219" s="43">
        <v>8</v>
      </c>
      <c r="D219" s="43" t="s">
        <v>711</v>
      </c>
      <c r="E219" s="43" t="s">
        <v>280</v>
      </c>
      <c r="G219"/>
      <c r="H219"/>
      <c r="I219"/>
      <c r="J219"/>
      <c r="K219"/>
      <c r="L219"/>
      <c r="M219"/>
    </row>
    <row r="220" spans="1:26" ht="14" customHeight="1">
      <c r="A220" s="42">
        <v>9</v>
      </c>
      <c r="B220" s="43" t="s">
        <v>832</v>
      </c>
      <c r="C220" s="43">
        <v>9</v>
      </c>
      <c r="D220" s="43" t="s">
        <v>712</v>
      </c>
      <c r="E220" s="43" t="s">
        <v>362</v>
      </c>
      <c r="G220"/>
      <c r="H220"/>
      <c r="I220"/>
      <c r="J220"/>
      <c r="K220"/>
      <c r="L220"/>
      <c r="M220"/>
    </row>
    <row r="221" spans="1:26" ht="14" customHeight="1">
      <c r="A221" s="42">
        <v>9</v>
      </c>
      <c r="B221" s="43" t="s">
        <v>833</v>
      </c>
      <c r="C221" s="43">
        <v>1</v>
      </c>
      <c r="D221" s="43" t="s">
        <v>370</v>
      </c>
      <c r="E221" s="43" t="s">
        <v>124</v>
      </c>
      <c r="G221"/>
      <c r="H221"/>
      <c r="I221"/>
      <c r="J221"/>
      <c r="K221"/>
      <c r="L221"/>
      <c r="M221"/>
    </row>
    <row r="222" spans="1:26" ht="14" customHeight="1">
      <c r="A222" s="42">
        <v>9</v>
      </c>
      <c r="B222" s="43" t="s">
        <v>833</v>
      </c>
      <c r="C222" s="43">
        <v>2</v>
      </c>
      <c r="D222" s="43" t="s">
        <v>370</v>
      </c>
      <c r="E222" s="43" t="s">
        <v>120</v>
      </c>
      <c r="G222"/>
      <c r="H222"/>
      <c r="I222"/>
      <c r="J222"/>
      <c r="K222"/>
      <c r="L222"/>
      <c r="M222"/>
    </row>
    <row r="223" spans="1:26" ht="14" customHeight="1">
      <c r="A223" s="42">
        <v>9</v>
      </c>
      <c r="B223" s="43" t="s">
        <v>833</v>
      </c>
      <c r="C223" s="43">
        <v>3</v>
      </c>
      <c r="D223" s="43" t="s">
        <v>371</v>
      </c>
      <c r="E223" s="43" t="s">
        <v>196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ht="14" customHeight="1">
      <c r="A224" s="42">
        <v>9</v>
      </c>
      <c r="B224" s="43" t="s">
        <v>833</v>
      </c>
      <c r="C224" s="43">
        <v>4</v>
      </c>
      <c r="D224" s="43" t="s">
        <v>372</v>
      </c>
      <c r="E224" s="43" t="s">
        <v>209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1:26" ht="14" customHeight="1">
      <c r="A225" s="42">
        <v>9</v>
      </c>
      <c r="B225" s="43" t="s">
        <v>833</v>
      </c>
      <c r="C225" s="43">
        <v>5</v>
      </c>
      <c r="D225" s="43" t="s">
        <v>372</v>
      </c>
      <c r="E225" s="43" t="s">
        <v>241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1:26" ht="14" customHeight="1">
      <c r="A226" s="42">
        <v>9</v>
      </c>
      <c r="B226" s="43" t="s">
        <v>833</v>
      </c>
      <c r="C226" s="43">
        <v>6</v>
      </c>
      <c r="D226" s="43" t="s">
        <v>712</v>
      </c>
      <c r="E226" s="43" t="s">
        <v>309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1:26" ht="14" customHeight="1">
      <c r="A227" s="42">
        <v>9</v>
      </c>
      <c r="B227" s="43" t="s">
        <v>833</v>
      </c>
      <c r="C227" s="43">
        <v>7</v>
      </c>
      <c r="D227" s="43" t="s">
        <v>712</v>
      </c>
      <c r="E227" s="43" t="s">
        <v>353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1:26" ht="14" customHeight="1">
      <c r="A228" s="42">
        <v>9</v>
      </c>
      <c r="B228" s="43" t="s">
        <v>833</v>
      </c>
      <c r="C228" s="43">
        <v>8</v>
      </c>
      <c r="D228" s="43" t="s">
        <v>712</v>
      </c>
      <c r="E228" s="43" t="s">
        <v>346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1:26" ht="14" customHeight="1">
      <c r="A229" s="42">
        <v>9</v>
      </c>
      <c r="B229" s="43" t="s">
        <v>833</v>
      </c>
      <c r="C229" s="43">
        <v>9</v>
      </c>
      <c r="D229" s="43" t="s">
        <v>712</v>
      </c>
      <c r="E229" s="43" t="s">
        <v>339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1:26" ht="14" customHeight="1">
      <c r="A230" s="42">
        <v>9</v>
      </c>
      <c r="B230" s="43" t="s">
        <v>834</v>
      </c>
      <c r="C230" s="43">
        <v>1</v>
      </c>
      <c r="D230" s="43" t="s">
        <v>369</v>
      </c>
      <c r="E230" s="43" t="s">
        <v>11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6" ht="14" customHeight="1">
      <c r="A231" s="42">
        <v>9</v>
      </c>
      <c r="B231" s="43" t="s">
        <v>834</v>
      </c>
      <c r="C231" s="43">
        <v>2</v>
      </c>
      <c r="D231" s="43" t="s">
        <v>369</v>
      </c>
      <c r="E231" s="43" t="s">
        <v>35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1:26" ht="14" customHeight="1">
      <c r="A232" s="42">
        <v>9</v>
      </c>
      <c r="B232" s="43" t="s">
        <v>834</v>
      </c>
      <c r="C232" s="43">
        <v>3</v>
      </c>
      <c r="D232" s="43" t="s">
        <v>369</v>
      </c>
      <c r="E232" s="43" t="s">
        <v>34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1:26" ht="14" customHeight="1">
      <c r="A233" s="42">
        <v>9</v>
      </c>
      <c r="B233" s="43" t="s">
        <v>834</v>
      </c>
      <c r="C233" s="43">
        <v>4</v>
      </c>
      <c r="D233" s="43" t="s">
        <v>369</v>
      </c>
      <c r="E233" s="43" t="s">
        <v>23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1:26" ht="14" customHeight="1">
      <c r="A234" s="42">
        <v>9</v>
      </c>
      <c r="B234" s="43" t="s">
        <v>834</v>
      </c>
      <c r="C234" s="43">
        <v>5</v>
      </c>
      <c r="D234" s="43" t="s">
        <v>370</v>
      </c>
      <c r="E234" s="43" t="s">
        <v>56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ht="14" customHeight="1">
      <c r="A235" s="42">
        <v>9</v>
      </c>
      <c r="B235" s="43" t="s">
        <v>834</v>
      </c>
      <c r="C235" s="43">
        <v>6</v>
      </c>
      <c r="D235" s="43" t="s">
        <v>371</v>
      </c>
      <c r="E235" s="43" t="s">
        <v>145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1:26" ht="14" customHeight="1">
      <c r="A236" s="42">
        <v>9</v>
      </c>
      <c r="B236" s="43" t="s">
        <v>834</v>
      </c>
      <c r="C236" s="43">
        <v>7</v>
      </c>
      <c r="D236" s="43" t="s">
        <v>371</v>
      </c>
      <c r="E236" s="43" t="s">
        <v>181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1:26" ht="14" customHeight="1">
      <c r="A237" s="42">
        <v>9</v>
      </c>
      <c r="B237" s="43" t="s">
        <v>834</v>
      </c>
      <c r="C237" s="43">
        <v>8</v>
      </c>
      <c r="D237" s="43" t="s">
        <v>372</v>
      </c>
      <c r="E237" s="43" t="s">
        <v>230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1:26" ht="14" customHeight="1">
      <c r="A238" s="42">
        <v>10</v>
      </c>
      <c r="B238" s="43" t="s">
        <v>832</v>
      </c>
      <c r="C238" s="43">
        <v>1</v>
      </c>
      <c r="D238" s="43" t="s">
        <v>369</v>
      </c>
      <c r="E238" s="43" t="s">
        <v>568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6" ht="14" customHeight="1">
      <c r="A239" s="42">
        <v>10</v>
      </c>
      <c r="B239" s="43" t="s">
        <v>832</v>
      </c>
      <c r="C239" s="43">
        <v>2</v>
      </c>
      <c r="D239" s="43" t="s">
        <v>369</v>
      </c>
      <c r="E239" s="43" t="s">
        <v>572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1:26" ht="14" customHeight="1">
      <c r="A240" s="42">
        <v>10</v>
      </c>
      <c r="B240" s="43" t="s">
        <v>832</v>
      </c>
      <c r="C240" s="43">
        <v>3</v>
      </c>
      <c r="D240" s="43" t="s">
        <v>370</v>
      </c>
      <c r="E240" s="43" t="s">
        <v>693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1:26" ht="14" customHeight="1">
      <c r="A241" s="42">
        <v>10</v>
      </c>
      <c r="B241" s="43" t="s">
        <v>832</v>
      </c>
      <c r="C241" s="43">
        <v>4</v>
      </c>
      <c r="D241" s="43" t="s">
        <v>371</v>
      </c>
      <c r="E241" s="43" t="s">
        <v>678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ht="14" customHeight="1">
      <c r="A242" s="42">
        <v>10</v>
      </c>
      <c r="B242" s="43" t="s">
        <v>832</v>
      </c>
      <c r="C242" s="43">
        <v>5</v>
      </c>
      <c r="D242" s="43" t="s">
        <v>371</v>
      </c>
      <c r="E242" s="43" t="s">
        <v>629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1:26" ht="14" customHeight="1">
      <c r="A243" s="42">
        <v>10</v>
      </c>
      <c r="B243" s="43" t="s">
        <v>832</v>
      </c>
      <c r="C243" s="43">
        <v>6</v>
      </c>
      <c r="D243" s="43" t="s">
        <v>372</v>
      </c>
      <c r="E243" s="43" t="s">
        <v>752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1:26" ht="14" customHeight="1">
      <c r="A244" s="42">
        <v>10</v>
      </c>
      <c r="B244" s="43" t="s">
        <v>832</v>
      </c>
      <c r="C244" s="43">
        <v>7</v>
      </c>
      <c r="D244" s="43" t="s">
        <v>372</v>
      </c>
      <c r="E244" s="43" t="s">
        <v>653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1:26" ht="14" customHeight="1">
      <c r="A245" s="42">
        <v>10</v>
      </c>
      <c r="B245" s="43" t="s">
        <v>832</v>
      </c>
      <c r="C245" s="43">
        <v>8</v>
      </c>
      <c r="D245" s="43" t="s">
        <v>712</v>
      </c>
      <c r="E245" s="43" t="s">
        <v>801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1:26" ht="14" customHeight="1">
      <c r="A246" s="42">
        <v>10</v>
      </c>
      <c r="B246" s="43" t="s">
        <v>832</v>
      </c>
      <c r="C246" s="43">
        <v>9</v>
      </c>
      <c r="D246" s="43" t="s">
        <v>712</v>
      </c>
      <c r="E246" s="43" t="s">
        <v>818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6" ht="14" customHeight="1">
      <c r="A247" s="42">
        <v>10</v>
      </c>
      <c r="B247" s="43" t="s">
        <v>833</v>
      </c>
      <c r="C247" s="43">
        <v>1</v>
      </c>
      <c r="D247" s="43" t="s">
        <v>369</v>
      </c>
      <c r="E247" s="43" t="s">
        <v>565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6">
      <c r="A248" s="42">
        <v>10</v>
      </c>
      <c r="B248" s="43" t="s">
        <v>833</v>
      </c>
      <c r="C248" s="43">
        <v>2</v>
      </c>
      <c r="D248" s="43" t="s">
        <v>369</v>
      </c>
      <c r="E248" s="43" t="s">
        <v>576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1:26">
      <c r="A249" s="42">
        <v>10</v>
      </c>
      <c r="B249" s="43" t="s">
        <v>833</v>
      </c>
      <c r="C249" s="43">
        <v>3</v>
      </c>
      <c r="D249" s="43" t="s">
        <v>370</v>
      </c>
      <c r="E249" s="43" t="s">
        <v>820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>
      <c r="A250" s="42">
        <v>10</v>
      </c>
      <c r="B250" s="43" t="s">
        <v>833</v>
      </c>
      <c r="C250" s="43">
        <v>4</v>
      </c>
      <c r="D250" s="43" t="s">
        <v>371</v>
      </c>
      <c r="E250" s="43" t="s">
        <v>735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1:26">
      <c r="A251" s="42">
        <v>10</v>
      </c>
      <c r="B251" s="43" t="s">
        <v>833</v>
      </c>
      <c r="C251" s="43">
        <v>5</v>
      </c>
      <c r="D251" s="43" t="s">
        <v>371</v>
      </c>
      <c r="E251" s="43" t="s">
        <v>640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1:26">
      <c r="A252" s="42">
        <v>10</v>
      </c>
      <c r="B252" s="43" t="s">
        <v>833</v>
      </c>
      <c r="C252" s="43">
        <v>6</v>
      </c>
      <c r="D252" s="43" t="s">
        <v>711</v>
      </c>
      <c r="E252" s="43" t="s">
        <v>771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1:26">
      <c r="A253" s="42">
        <v>10</v>
      </c>
      <c r="B253" s="43" t="s">
        <v>833</v>
      </c>
      <c r="C253" s="43">
        <v>7</v>
      </c>
      <c r="D253" s="43" t="s">
        <v>711</v>
      </c>
      <c r="E253" s="43" t="s">
        <v>770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6">
      <c r="A254" s="42">
        <v>10</v>
      </c>
      <c r="B254" s="43" t="s">
        <v>833</v>
      </c>
      <c r="C254" s="43">
        <v>8</v>
      </c>
      <c r="D254" s="43" t="s">
        <v>711</v>
      </c>
      <c r="E254" s="43" t="s">
        <v>772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1:26">
      <c r="A255" s="42">
        <v>10</v>
      </c>
      <c r="B255" s="43" t="s">
        <v>833</v>
      </c>
      <c r="C255" s="43">
        <v>9</v>
      </c>
      <c r="D255" s="43" t="s">
        <v>711</v>
      </c>
      <c r="E255" s="43" t="s">
        <v>654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>
      <c r="A256" s="42">
        <v>10</v>
      </c>
      <c r="B256" s="43" t="s">
        <v>834</v>
      </c>
      <c r="C256" s="43">
        <v>1</v>
      </c>
      <c r="D256" s="43" t="s">
        <v>370</v>
      </c>
      <c r="E256" s="43" t="s">
        <v>599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1:26">
      <c r="A257" s="42">
        <v>10</v>
      </c>
      <c r="B257" s="43" t="s">
        <v>834</v>
      </c>
      <c r="C257" s="43">
        <v>2</v>
      </c>
      <c r="D257" s="43" t="s">
        <v>370</v>
      </c>
      <c r="E257" s="43" t="s">
        <v>602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>
      <c r="A258" s="42">
        <v>10</v>
      </c>
      <c r="B258" s="43" t="s">
        <v>834</v>
      </c>
      <c r="C258" s="43">
        <v>3</v>
      </c>
      <c r="D258" s="43" t="s">
        <v>372</v>
      </c>
      <c r="E258" s="43" t="s">
        <v>751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>
      <c r="A259" s="42">
        <v>10</v>
      </c>
      <c r="B259" s="43" t="s">
        <v>834</v>
      </c>
      <c r="C259" s="43">
        <v>4</v>
      </c>
      <c r="D259" s="43" t="s">
        <v>372</v>
      </c>
      <c r="E259" s="43" t="s">
        <v>664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1:26">
      <c r="A260" s="42">
        <v>10</v>
      </c>
      <c r="B260" s="43" t="s">
        <v>834</v>
      </c>
      <c r="C260" s="43">
        <v>5</v>
      </c>
      <c r="D260" s="43" t="s">
        <v>711</v>
      </c>
      <c r="E260" s="43" t="s">
        <v>655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1:26">
      <c r="A261" s="42">
        <v>10</v>
      </c>
      <c r="B261" s="43" t="s">
        <v>834</v>
      </c>
      <c r="C261" s="43">
        <v>6</v>
      </c>
      <c r="D261" s="43" t="s">
        <v>712</v>
      </c>
      <c r="E261" s="43" t="s">
        <v>802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1:26">
      <c r="A262" s="42">
        <v>10</v>
      </c>
      <c r="B262" s="43" t="s">
        <v>834</v>
      </c>
      <c r="C262" s="43">
        <v>7</v>
      </c>
      <c r="D262" s="43" t="s">
        <v>712</v>
      </c>
      <c r="E262" s="43" t="s">
        <v>800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1:26">
      <c r="A263" s="42">
        <v>10</v>
      </c>
      <c r="B263" s="43" t="s">
        <v>834</v>
      </c>
      <c r="C263" s="43">
        <v>8</v>
      </c>
      <c r="D263" s="43" t="s">
        <v>712</v>
      </c>
      <c r="E263" s="43" t="s">
        <v>1095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6">
      <c r="A264" s="42">
        <v>11</v>
      </c>
      <c r="B264" s="43" t="s">
        <v>832</v>
      </c>
      <c r="C264" s="43">
        <v>1</v>
      </c>
      <c r="D264" s="43" t="s">
        <v>369</v>
      </c>
      <c r="E264" s="43" t="s">
        <v>36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1:26">
      <c r="A265" s="42">
        <v>11</v>
      </c>
      <c r="B265" s="43" t="s">
        <v>832</v>
      </c>
      <c r="C265" s="43">
        <v>2</v>
      </c>
      <c r="D265" s="43" t="s">
        <v>370</v>
      </c>
      <c r="E265" s="43" t="s">
        <v>134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1:26">
      <c r="A266" s="42">
        <v>11</v>
      </c>
      <c r="B266" s="43" t="s">
        <v>832</v>
      </c>
      <c r="C266" s="43">
        <v>3</v>
      </c>
      <c r="D266" s="43" t="s">
        <v>370</v>
      </c>
      <c r="E266" s="43" t="s">
        <v>111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1:26">
      <c r="A267" s="42">
        <v>11</v>
      </c>
      <c r="B267" s="43" t="s">
        <v>832</v>
      </c>
      <c r="C267" s="43">
        <v>4</v>
      </c>
      <c r="D267" s="43" t="s">
        <v>370</v>
      </c>
      <c r="E267" s="43" t="s">
        <v>98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1:26">
      <c r="A268" s="42">
        <v>11</v>
      </c>
      <c r="B268" s="43" t="s">
        <v>832</v>
      </c>
      <c r="C268" s="43">
        <v>5</v>
      </c>
      <c r="D268" s="43" t="s">
        <v>371</v>
      </c>
      <c r="E268" s="43" t="s">
        <v>177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1:26">
      <c r="A269" s="42">
        <v>11</v>
      </c>
      <c r="B269" s="43" t="s">
        <v>832</v>
      </c>
      <c r="C269" s="43">
        <v>6</v>
      </c>
      <c r="D269" s="43" t="s">
        <v>372</v>
      </c>
      <c r="E269" s="43" t="s">
        <v>234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1:26">
      <c r="A270" s="42">
        <v>11</v>
      </c>
      <c r="B270" s="43" t="s">
        <v>832</v>
      </c>
      <c r="C270" s="43">
        <v>7</v>
      </c>
      <c r="D270" s="43" t="s">
        <v>711</v>
      </c>
      <c r="E270" s="43" t="s">
        <v>290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1:26">
      <c r="A271" s="42">
        <v>11</v>
      </c>
      <c r="B271" s="43" t="s">
        <v>832</v>
      </c>
      <c r="C271" s="43">
        <v>8</v>
      </c>
      <c r="D271" s="43" t="s">
        <v>711</v>
      </c>
      <c r="E271" s="43" t="s">
        <v>282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1:26">
      <c r="A272" s="42">
        <v>11</v>
      </c>
      <c r="B272" s="43" t="s">
        <v>832</v>
      </c>
      <c r="C272" s="43">
        <v>9</v>
      </c>
      <c r="D272" s="43" t="s">
        <v>711</v>
      </c>
      <c r="E272" s="43" t="s">
        <v>272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1:26">
      <c r="A273" s="42">
        <v>11</v>
      </c>
      <c r="B273" s="43" t="s">
        <v>833</v>
      </c>
      <c r="C273" s="43">
        <v>1</v>
      </c>
      <c r="D273" s="43" t="s">
        <v>370</v>
      </c>
      <c r="E273" s="43" t="s">
        <v>100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1:26">
      <c r="A274" s="42">
        <v>11</v>
      </c>
      <c r="B274" s="43" t="s">
        <v>833</v>
      </c>
      <c r="C274" s="43">
        <v>2</v>
      </c>
      <c r="D274" s="43" t="s">
        <v>371</v>
      </c>
      <c r="E274" s="43" t="s">
        <v>188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1:26">
      <c r="A275" s="42">
        <v>11</v>
      </c>
      <c r="B275" s="43" t="s">
        <v>833</v>
      </c>
      <c r="C275" s="43">
        <v>3</v>
      </c>
      <c r="D275" s="43" t="s">
        <v>372</v>
      </c>
      <c r="E275" s="43" t="s">
        <v>251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6">
      <c r="A276" s="42">
        <v>11</v>
      </c>
      <c r="B276" s="43" t="s">
        <v>833</v>
      </c>
      <c r="C276" s="43">
        <v>4</v>
      </c>
      <c r="D276" s="43" t="s">
        <v>372</v>
      </c>
      <c r="E276" s="43" t="s">
        <v>224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1:26">
      <c r="A277" s="42">
        <v>11</v>
      </c>
      <c r="B277" s="43" t="s">
        <v>833</v>
      </c>
      <c r="C277" s="43">
        <v>5</v>
      </c>
      <c r="D277" s="43" t="s">
        <v>372</v>
      </c>
      <c r="E277" s="43" t="s">
        <v>219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1:26">
      <c r="A278" s="42">
        <v>11</v>
      </c>
      <c r="B278" s="43" t="s">
        <v>833</v>
      </c>
      <c r="C278" s="43">
        <v>6</v>
      </c>
      <c r="D278" s="43" t="s">
        <v>712</v>
      </c>
      <c r="E278" s="43" t="s">
        <v>1096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1:26">
      <c r="A279" s="42">
        <v>11</v>
      </c>
      <c r="B279" s="43" t="s">
        <v>833</v>
      </c>
      <c r="C279" s="43">
        <v>7</v>
      </c>
      <c r="D279" s="43" t="s">
        <v>712</v>
      </c>
      <c r="E279" s="43" t="s">
        <v>334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1:26">
      <c r="A280" s="42">
        <v>11</v>
      </c>
      <c r="B280" s="43" t="s">
        <v>833</v>
      </c>
      <c r="C280" s="43">
        <v>8</v>
      </c>
      <c r="D280" s="43" t="s">
        <v>712</v>
      </c>
      <c r="E280" s="43" t="s">
        <v>327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1:26">
      <c r="A281" s="42">
        <v>11</v>
      </c>
      <c r="B281" s="43" t="s">
        <v>833</v>
      </c>
      <c r="C281" s="43">
        <v>9</v>
      </c>
      <c r="D281" s="43" t="s">
        <v>712</v>
      </c>
      <c r="E281" s="43" t="s">
        <v>377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1:26">
      <c r="A282" s="42">
        <v>11</v>
      </c>
      <c r="B282" s="43" t="s">
        <v>834</v>
      </c>
      <c r="C282" s="43">
        <v>1</v>
      </c>
      <c r="D282" s="43" t="s">
        <v>369</v>
      </c>
      <c r="E282" s="43" t="s">
        <v>22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>
      <c r="A283" s="42">
        <v>11</v>
      </c>
      <c r="B283" s="43" t="s">
        <v>834</v>
      </c>
      <c r="C283" s="43">
        <v>2</v>
      </c>
      <c r="D283" s="43" t="s">
        <v>369</v>
      </c>
      <c r="E283" s="43" t="s">
        <v>12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>
      <c r="A284" s="42">
        <v>11</v>
      </c>
      <c r="B284" s="43" t="s">
        <v>834</v>
      </c>
      <c r="C284" s="43">
        <v>3</v>
      </c>
      <c r="D284" s="43" t="s">
        <v>369</v>
      </c>
      <c r="E284" s="43" t="s">
        <v>10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>
      <c r="A285" s="42">
        <v>11</v>
      </c>
      <c r="B285" s="43" t="s">
        <v>834</v>
      </c>
      <c r="C285" s="43">
        <v>4</v>
      </c>
      <c r="D285" s="43" t="s">
        <v>371</v>
      </c>
      <c r="E285" s="43" t="s">
        <v>627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1:26">
      <c r="A286" s="42">
        <v>11</v>
      </c>
      <c r="B286" s="43" t="s">
        <v>834</v>
      </c>
      <c r="C286" s="43">
        <v>5</v>
      </c>
      <c r="D286" s="43" t="s">
        <v>371</v>
      </c>
      <c r="E286" s="43" t="s">
        <v>172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1:26">
      <c r="A287" s="42">
        <v>11</v>
      </c>
      <c r="B287" s="43" t="s">
        <v>834</v>
      </c>
      <c r="C287" s="43">
        <v>6</v>
      </c>
      <c r="D287" s="43" t="s">
        <v>711</v>
      </c>
      <c r="E287" s="43" t="s">
        <v>276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1:26">
      <c r="A288" s="42">
        <v>11</v>
      </c>
      <c r="B288" s="43" t="s">
        <v>834</v>
      </c>
      <c r="C288" s="43">
        <v>7</v>
      </c>
      <c r="D288" s="43" t="s">
        <v>711</v>
      </c>
      <c r="E288" s="43" t="s">
        <v>766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1:26">
      <c r="A289" s="42">
        <v>11</v>
      </c>
      <c r="B289" s="43" t="s">
        <v>834</v>
      </c>
      <c r="C289" s="43">
        <v>8</v>
      </c>
      <c r="D289" s="43" t="s">
        <v>712</v>
      </c>
      <c r="E289" s="43" t="s">
        <v>341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1:26">
      <c r="A290" s="42">
        <v>12</v>
      </c>
      <c r="B290" s="43" t="s">
        <v>832</v>
      </c>
      <c r="C290" s="43">
        <v>1</v>
      </c>
      <c r="D290" s="43" t="s">
        <v>369</v>
      </c>
      <c r="E290" s="43" t="s">
        <v>604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>
      <c r="A291" s="42">
        <v>12</v>
      </c>
      <c r="B291" s="43" t="s">
        <v>832</v>
      </c>
      <c r="C291" s="43">
        <v>2</v>
      </c>
      <c r="D291" s="43" t="s">
        <v>369</v>
      </c>
      <c r="E291" s="43" t="s">
        <v>566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1:26">
      <c r="A292" s="42">
        <v>12</v>
      </c>
      <c r="B292" s="43" t="s">
        <v>832</v>
      </c>
      <c r="C292" s="43">
        <v>3</v>
      </c>
      <c r="D292" s="43" t="s">
        <v>371</v>
      </c>
      <c r="E292" s="43" t="s">
        <v>190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1:26">
      <c r="A293" s="42">
        <v>12</v>
      </c>
      <c r="B293" s="43" t="s">
        <v>832</v>
      </c>
      <c r="C293" s="43">
        <v>4</v>
      </c>
      <c r="D293" s="43" t="s">
        <v>371</v>
      </c>
      <c r="E293" s="43" t="s">
        <v>625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1:26">
      <c r="A294" s="42">
        <v>12</v>
      </c>
      <c r="B294" s="43" t="s">
        <v>832</v>
      </c>
      <c r="C294" s="43">
        <v>5</v>
      </c>
      <c r="D294" s="43" t="s">
        <v>372</v>
      </c>
      <c r="E294" s="43" t="s">
        <v>698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>
      <c r="A295" s="42">
        <v>12</v>
      </c>
      <c r="B295" s="43" t="s">
        <v>832</v>
      </c>
      <c r="C295" s="43">
        <v>6</v>
      </c>
      <c r="D295" s="43" t="s">
        <v>372</v>
      </c>
      <c r="E295" s="43" t="s">
        <v>242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1:26">
      <c r="A296" s="42">
        <v>12</v>
      </c>
      <c r="B296" s="43" t="s">
        <v>832</v>
      </c>
      <c r="C296" s="43">
        <v>7</v>
      </c>
      <c r="D296" s="43" t="s">
        <v>712</v>
      </c>
      <c r="E296" s="43" t="s">
        <v>794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>
      <c r="A297" s="42">
        <v>12</v>
      </c>
      <c r="B297" s="43" t="s">
        <v>832</v>
      </c>
      <c r="C297" s="43">
        <v>8</v>
      </c>
      <c r="D297" s="43" t="s">
        <v>712</v>
      </c>
      <c r="E297" s="43" t="s">
        <v>348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1:26">
      <c r="A298" s="42">
        <v>12</v>
      </c>
      <c r="B298" s="43" t="s">
        <v>832</v>
      </c>
      <c r="C298" s="43">
        <v>9</v>
      </c>
      <c r="D298" s="43" t="s">
        <v>712</v>
      </c>
      <c r="E298" s="43" t="s">
        <v>667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1:26">
      <c r="A299" s="42">
        <v>12</v>
      </c>
      <c r="B299" s="43" t="s">
        <v>833</v>
      </c>
      <c r="C299" s="43">
        <v>1</v>
      </c>
      <c r="D299" s="43" t="s">
        <v>370</v>
      </c>
      <c r="E299" s="43" t="s">
        <v>593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1:26">
      <c r="A300" s="42">
        <v>12</v>
      </c>
      <c r="B300" s="43" t="s">
        <v>833</v>
      </c>
      <c r="C300" s="43">
        <v>2</v>
      </c>
      <c r="D300" s="43" t="s">
        <v>371</v>
      </c>
      <c r="E300" s="43" t="s">
        <v>732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1:26">
      <c r="A301" s="42">
        <v>12</v>
      </c>
      <c r="B301" s="43" t="s">
        <v>833</v>
      </c>
      <c r="C301" s="43">
        <v>3</v>
      </c>
      <c r="D301" s="43" t="s">
        <v>711</v>
      </c>
      <c r="E301" s="43" t="s">
        <v>701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1:26">
      <c r="A302" s="42">
        <v>12</v>
      </c>
      <c r="B302" s="43" t="s">
        <v>833</v>
      </c>
      <c r="C302" s="43">
        <v>4</v>
      </c>
      <c r="D302" s="43" t="s">
        <v>711</v>
      </c>
      <c r="E302" s="43" t="s">
        <v>679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6">
      <c r="A303" s="42">
        <v>12</v>
      </c>
      <c r="B303" s="43" t="s">
        <v>833</v>
      </c>
      <c r="C303" s="43">
        <v>5</v>
      </c>
      <c r="D303" s="43" t="s">
        <v>711</v>
      </c>
      <c r="E303" s="43" t="s">
        <v>298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>
      <c r="A304" s="42">
        <v>12</v>
      </c>
      <c r="B304" s="43" t="s">
        <v>833</v>
      </c>
      <c r="C304" s="43">
        <v>6</v>
      </c>
      <c r="D304" s="43" t="s">
        <v>711</v>
      </c>
      <c r="E304" s="43" t="s">
        <v>291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>
      <c r="A305" s="42">
        <v>12</v>
      </c>
      <c r="B305" s="43" t="s">
        <v>833</v>
      </c>
      <c r="C305" s="43">
        <v>7</v>
      </c>
      <c r="D305" s="43" t="s">
        <v>711</v>
      </c>
      <c r="E305" s="43" t="s">
        <v>657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>
      <c r="A306" s="42">
        <v>12</v>
      </c>
      <c r="B306" s="43" t="s">
        <v>833</v>
      </c>
      <c r="C306" s="43">
        <v>8</v>
      </c>
      <c r="D306" s="43" t="s">
        <v>712</v>
      </c>
      <c r="E306" s="43" t="s">
        <v>793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>
      <c r="A307" s="42">
        <v>12</v>
      </c>
      <c r="B307" s="43" t="s">
        <v>834</v>
      </c>
      <c r="C307" s="43">
        <v>1</v>
      </c>
      <c r="D307" s="43" t="s">
        <v>369</v>
      </c>
      <c r="E307" s="43" t="s">
        <v>42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>
      <c r="A308" s="42">
        <v>12</v>
      </c>
      <c r="B308" s="43" t="s">
        <v>834</v>
      </c>
      <c r="C308" s="43">
        <v>2</v>
      </c>
      <c r="D308" s="43" t="s">
        <v>369</v>
      </c>
      <c r="E308" s="43" t="s">
        <v>573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1:26">
      <c r="A309" s="42">
        <v>12</v>
      </c>
      <c r="B309" s="43" t="s">
        <v>834</v>
      </c>
      <c r="C309" s="43">
        <v>3</v>
      </c>
      <c r="D309" s="43" t="s">
        <v>370</v>
      </c>
      <c r="E309" s="43" t="s">
        <v>591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1:26">
      <c r="A310" s="42">
        <v>12</v>
      </c>
      <c r="B310" s="43" t="s">
        <v>834</v>
      </c>
      <c r="C310" s="43">
        <v>4</v>
      </c>
      <c r="D310" s="43" t="s">
        <v>370</v>
      </c>
      <c r="E310" s="43" t="s">
        <v>125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>
      <c r="A311" s="42">
        <v>12</v>
      </c>
      <c r="B311" s="43" t="s">
        <v>834</v>
      </c>
      <c r="C311" s="43">
        <v>5</v>
      </c>
      <c r="D311" s="43" t="s">
        <v>370</v>
      </c>
      <c r="E311" s="43" t="s">
        <v>615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1:26">
      <c r="A312" s="42">
        <v>12</v>
      </c>
      <c r="B312" s="43" t="s">
        <v>834</v>
      </c>
      <c r="C312" s="43">
        <v>6</v>
      </c>
      <c r="D312" s="43" t="s">
        <v>371</v>
      </c>
      <c r="E312" s="43" t="s">
        <v>631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>
      <c r="A313" s="42">
        <v>12</v>
      </c>
      <c r="B313" s="43" t="s">
        <v>834</v>
      </c>
      <c r="C313" s="43">
        <v>7</v>
      </c>
      <c r="D313" s="43" t="s">
        <v>372</v>
      </c>
      <c r="E313" s="43" t="s">
        <v>808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1:26">
      <c r="A314" s="42">
        <v>12</v>
      </c>
      <c r="B314" s="43" t="s">
        <v>834</v>
      </c>
      <c r="C314" s="43">
        <v>8</v>
      </c>
      <c r="D314" s="43" t="s">
        <v>372</v>
      </c>
      <c r="E314" s="43" t="s">
        <v>656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1:26">
      <c r="A315" s="42">
        <v>12</v>
      </c>
      <c r="B315" s="43" t="s">
        <v>834</v>
      </c>
      <c r="C315" s="43">
        <v>9</v>
      </c>
      <c r="D315" s="43" t="s">
        <v>712</v>
      </c>
      <c r="E315" s="43" t="s">
        <v>358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1:26">
      <c r="A316" s="42">
        <v>13</v>
      </c>
      <c r="B316" s="43" t="s">
        <v>832</v>
      </c>
      <c r="C316" s="43">
        <v>1</v>
      </c>
      <c r="D316" s="43" t="s">
        <v>370</v>
      </c>
      <c r="E316" s="43" t="s">
        <v>495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1:26">
      <c r="A317" s="42">
        <v>13</v>
      </c>
      <c r="B317" s="43" t="s">
        <v>832</v>
      </c>
      <c r="C317" s="43">
        <v>2</v>
      </c>
      <c r="D317" s="43" t="s">
        <v>371</v>
      </c>
      <c r="E317" s="43" t="s">
        <v>154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6">
      <c r="A318" s="42">
        <v>13</v>
      </c>
      <c r="B318" s="43" t="s">
        <v>832</v>
      </c>
      <c r="C318" s="43">
        <v>3</v>
      </c>
      <c r="D318" s="43" t="s">
        <v>371</v>
      </c>
      <c r="E318" s="43" t="s">
        <v>446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1:26">
      <c r="A319" s="42">
        <v>13</v>
      </c>
      <c r="B319" s="43" t="s">
        <v>832</v>
      </c>
      <c r="C319" s="43">
        <v>4</v>
      </c>
      <c r="D319" s="43" t="s">
        <v>372</v>
      </c>
      <c r="E319" s="43" t="s">
        <v>229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1:26">
      <c r="A320" s="42">
        <v>13</v>
      </c>
      <c r="B320" s="43" t="s">
        <v>832</v>
      </c>
      <c r="C320" s="43">
        <v>5</v>
      </c>
      <c r="D320" s="43" t="s">
        <v>372</v>
      </c>
      <c r="E320" s="43" t="s">
        <v>509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6">
      <c r="A321" s="42">
        <v>13</v>
      </c>
      <c r="B321" s="43" t="s">
        <v>832</v>
      </c>
      <c r="C321" s="43">
        <v>6</v>
      </c>
      <c r="D321" s="43" t="s">
        <v>711</v>
      </c>
      <c r="E321" s="43" t="s">
        <v>279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6">
      <c r="A322" s="42">
        <v>13</v>
      </c>
      <c r="B322" s="43" t="s">
        <v>832</v>
      </c>
      <c r="C322" s="43">
        <v>7</v>
      </c>
      <c r="D322" s="43" t="s">
        <v>711</v>
      </c>
      <c r="E322" s="43" t="s">
        <v>768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1:26">
      <c r="A323" s="42">
        <v>13</v>
      </c>
      <c r="B323" s="43" t="s">
        <v>832</v>
      </c>
      <c r="C323" s="43">
        <v>8</v>
      </c>
      <c r="D323" s="43" t="s">
        <v>711</v>
      </c>
      <c r="E323" s="43" t="s">
        <v>438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1:26">
      <c r="A324" s="42">
        <v>13</v>
      </c>
      <c r="B324" s="43" t="s">
        <v>832</v>
      </c>
      <c r="C324" s="43">
        <v>9</v>
      </c>
      <c r="D324" s="43" t="s">
        <v>711</v>
      </c>
      <c r="E324" s="43" t="s">
        <v>439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1:26">
      <c r="A325" s="42">
        <v>13</v>
      </c>
      <c r="B325" s="43" t="s">
        <v>833</v>
      </c>
      <c r="C325" s="43">
        <v>1</v>
      </c>
      <c r="D325" s="43" t="s">
        <v>369</v>
      </c>
      <c r="E325" s="43" t="s">
        <v>25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1:26">
      <c r="A326" s="42">
        <v>13</v>
      </c>
      <c r="B326" s="43" t="s">
        <v>833</v>
      </c>
      <c r="C326" s="43">
        <v>2</v>
      </c>
      <c r="D326" s="43" t="s">
        <v>369</v>
      </c>
      <c r="E326" s="43" t="s">
        <v>724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1:26">
      <c r="A327" s="42">
        <v>13</v>
      </c>
      <c r="B327" s="43" t="s">
        <v>833</v>
      </c>
      <c r="C327" s="43">
        <v>3</v>
      </c>
      <c r="D327" s="43" t="s">
        <v>369</v>
      </c>
      <c r="E327" s="43" t="s">
        <v>453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1:26">
      <c r="A328" s="42">
        <v>13</v>
      </c>
      <c r="B328" s="43" t="s">
        <v>833</v>
      </c>
      <c r="C328" s="43">
        <v>4</v>
      </c>
      <c r="D328" s="43" t="s">
        <v>370</v>
      </c>
      <c r="E328" s="43" t="s">
        <v>106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1:26">
      <c r="A329" s="42">
        <v>13</v>
      </c>
      <c r="B329" s="43" t="s">
        <v>833</v>
      </c>
      <c r="C329" s="43">
        <v>5</v>
      </c>
      <c r="D329" s="43" t="s">
        <v>370</v>
      </c>
      <c r="E329" s="43" t="s">
        <v>411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1:26">
      <c r="A330" s="42">
        <v>13</v>
      </c>
      <c r="B330" s="43" t="s">
        <v>833</v>
      </c>
      <c r="C330" s="43">
        <v>6</v>
      </c>
      <c r="D330" s="43" t="s">
        <v>712</v>
      </c>
      <c r="E330" s="43" t="s">
        <v>338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1:26">
      <c r="A331" s="42">
        <v>13</v>
      </c>
      <c r="B331" s="43" t="s">
        <v>833</v>
      </c>
      <c r="C331" s="43">
        <v>7</v>
      </c>
      <c r="D331" s="43" t="s">
        <v>712</v>
      </c>
      <c r="E331" s="43" t="s">
        <v>787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1:26">
      <c r="A332" s="42">
        <v>13</v>
      </c>
      <c r="B332" s="43" t="s">
        <v>833</v>
      </c>
      <c r="C332" s="43">
        <v>8</v>
      </c>
      <c r="D332" s="43" t="s">
        <v>712</v>
      </c>
      <c r="E332" s="43" t="s">
        <v>397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1:26">
      <c r="A333" s="42">
        <v>13</v>
      </c>
      <c r="B333" s="43" t="s">
        <v>834</v>
      </c>
      <c r="C333" s="43">
        <v>1</v>
      </c>
      <c r="D333" s="43" t="s">
        <v>369</v>
      </c>
      <c r="E333" s="43" t="s">
        <v>17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1:26">
      <c r="A334" s="42">
        <v>13</v>
      </c>
      <c r="B334" s="43" t="s">
        <v>834</v>
      </c>
      <c r="C334" s="43">
        <v>2</v>
      </c>
      <c r="D334" s="43" t="s">
        <v>370</v>
      </c>
      <c r="E334" s="43" t="s">
        <v>72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1:26">
      <c r="A335" s="42">
        <v>13</v>
      </c>
      <c r="B335" s="43" t="s">
        <v>834</v>
      </c>
      <c r="C335" s="43">
        <v>3</v>
      </c>
      <c r="D335" s="43" t="s">
        <v>371</v>
      </c>
      <c r="E335" s="43" t="s">
        <v>621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>
      <c r="A336" s="42">
        <v>13</v>
      </c>
      <c r="B336" s="43" t="s">
        <v>834</v>
      </c>
      <c r="C336" s="43">
        <v>4</v>
      </c>
      <c r="D336" s="43" t="s">
        <v>371</v>
      </c>
      <c r="E336" s="43" t="s">
        <v>445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>
      <c r="A337" s="42">
        <v>13</v>
      </c>
      <c r="B337" s="43" t="s">
        <v>834</v>
      </c>
      <c r="C337" s="43">
        <v>5</v>
      </c>
      <c r="D337" s="43" t="s">
        <v>372</v>
      </c>
      <c r="E337" s="43" t="s">
        <v>213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1:26">
      <c r="A338" s="42">
        <v>13</v>
      </c>
      <c r="B338" s="43" t="s">
        <v>834</v>
      </c>
      <c r="C338" s="43">
        <v>6</v>
      </c>
      <c r="D338" s="43" t="s">
        <v>372</v>
      </c>
      <c r="E338" s="43" t="s">
        <v>510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1:26">
      <c r="A339" s="42">
        <v>13</v>
      </c>
      <c r="B339" s="43" t="s">
        <v>834</v>
      </c>
      <c r="C339" s="43">
        <v>7</v>
      </c>
      <c r="D339" s="43" t="s">
        <v>711</v>
      </c>
      <c r="E339" s="43" t="s">
        <v>268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1:26">
      <c r="A340" s="42">
        <v>13</v>
      </c>
      <c r="B340" s="43" t="s">
        <v>834</v>
      </c>
      <c r="C340" s="43">
        <v>8</v>
      </c>
      <c r="D340" s="43" t="s">
        <v>712</v>
      </c>
      <c r="E340" s="43" t="s">
        <v>312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1:26">
      <c r="A341" s="42">
        <v>13</v>
      </c>
      <c r="B341" s="43" t="s">
        <v>834</v>
      </c>
      <c r="C341" s="43">
        <v>9</v>
      </c>
      <c r="D341" s="43" t="s">
        <v>712</v>
      </c>
      <c r="E341" s="43" t="s">
        <v>812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1:26">
      <c r="A342" s="42">
        <v>14</v>
      </c>
      <c r="B342" s="43" t="s">
        <v>832</v>
      </c>
      <c r="C342" s="43">
        <v>1</v>
      </c>
      <c r="D342" s="43" t="s">
        <v>369</v>
      </c>
      <c r="E342" s="43" t="s">
        <v>32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1:26">
      <c r="A343" s="42">
        <v>14</v>
      </c>
      <c r="B343" s="43" t="s">
        <v>832</v>
      </c>
      <c r="C343" s="43">
        <v>2</v>
      </c>
      <c r="D343" s="43" t="s">
        <v>369</v>
      </c>
      <c r="E343" s="43" t="s">
        <v>24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6">
      <c r="A344" s="42">
        <v>14</v>
      </c>
      <c r="B344" s="43" t="s">
        <v>832</v>
      </c>
      <c r="C344" s="43">
        <v>3</v>
      </c>
      <c r="D344" s="43" t="s">
        <v>369</v>
      </c>
      <c r="E344" s="43" t="s">
        <v>563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1:26">
      <c r="A345" s="42">
        <v>14</v>
      </c>
      <c r="B345" s="43" t="s">
        <v>832</v>
      </c>
      <c r="C345" s="43">
        <v>4</v>
      </c>
      <c r="D345" s="43" t="s">
        <v>371</v>
      </c>
      <c r="E345" s="43" t="s">
        <v>184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1:26">
      <c r="A346" s="42">
        <v>14</v>
      </c>
      <c r="B346" s="43" t="s">
        <v>832</v>
      </c>
      <c r="C346" s="43">
        <v>5</v>
      </c>
      <c r="D346" s="43" t="s">
        <v>712</v>
      </c>
      <c r="E346" s="43" t="s">
        <v>361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1:26">
      <c r="A347" s="42">
        <v>14</v>
      </c>
      <c r="B347" s="43" t="s">
        <v>832</v>
      </c>
      <c r="C347" s="43">
        <v>6</v>
      </c>
      <c r="D347" s="43" t="s">
        <v>712</v>
      </c>
      <c r="E347" s="43" t="s">
        <v>344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1:26">
      <c r="A348" s="42">
        <v>14</v>
      </c>
      <c r="B348" s="43" t="s">
        <v>832</v>
      </c>
      <c r="C348" s="43">
        <v>7</v>
      </c>
      <c r="D348" s="43" t="s">
        <v>712</v>
      </c>
      <c r="E348" s="43" t="s">
        <v>336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1:26">
      <c r="A349" s="42">
        <v>14</v>
      </c>
      <c r="B349" s="43" t="s">
        <v>832</v>
      </c>
      <c r="C349" s="43">
        <v>8</v>
      </c>
      <c r="D349" s="43" t="s">
        <v>712</v>
      </c>
      <c r="E349" s="43" t="s">
        <v>795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1:26">
      <c r="A350" s="42">
        <v>14</v>
      </c>
      <c r="B350" s="43" t="s">
        <v>833</v>
      </c>
      <c r="C350" s="43">
        <v>1</v>
      </c>
      <c r="D350" s="43" t="s">
        <v>370</v>
      </c>
      <c r="E350" s="43" t="s">
        <v>132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1:26">
      <c r="A351" s="42">
        <v>14</v>
      </c>
      <c r="B351" s="43" t="s">
        <v>833</v>
      </c>
      <c r="C351" s="43">
        <v>2</v>
      </c>
      <c r="D351" s="43" t="s">
        <v>371</v>
      </c>
      <c r="E351" s="43" t="s">
        <v>180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6">
      <c r="A352" s="42">
        <v>14</v>
      </c>
      <c r="B352" s="43" t="s">
        <v>833</v>
      </c>
      <c r="C352" s="43">
        <v>3</v>
      </c>
      <c r="D352" s="43" t="s">
        <v>371</v>
      </c>
      <c r="E352" s="43" t="s">
        <v>633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:26">
      <c r="A353" s="42">
        <v>14</v>
      </c>
      <c r="B353" s="43" t="s">
        <v>833</v>
      </c>
      <c r="C353" s="43">
        <v>4</v>
      </c>
      <c r="D353" s="43" t="s">
        <v>372</v>
      </c>
      <c r="E353" s="43" t="s">
        <v>249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:26">
      <c r="A354" s="42">
        <v>14</v>
      </c>
      <c r="B354" s="43" t="s">
        <v>833</v>
      </c>
      <c r="C354" s="43">
        <v>5</v>
      </c>
      <c r="D354" s="43" t="s">
        <v>372</v>
      </c>
      <c r="E354" s="43" t="s">
        <v>226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:26">
      <c r="A355" s="42">
        <v>14</v>
      </c>
      <c r="B355" s="43" t="s">
        <v>833</v>
      </c>
      <c r="C355" s="43">
        <v>6</v>
      </c>
      <c r="D355" s="43" t="s">
        <v>711</v>
      </c>
      <c r="E355" s="43" t="s">
        <v>822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>
      <c r="A356" s="42">
        <v>14</v>
      </c>
      <c r="B356" s="43" t="s">
        <v>833</v>
      </c>
      <c r="C356" s="43">
        <v>7</v>
      </c>
      <c r="D356" s="43" t="s">
        <v>711</v>
      </c>
      <c r="E356" s="43" t="s">
        <v>690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>
      <c r="A357" s="42">
        <v>14</v>
      </c>
      <c r="B357" s="43" t="s">
        <v>833</v>
      </c>
      <c r="C357" s="43">
        <v>8</v>
      </c>
      <c r="D357" s="43" t="s">
        <v>711</v>
      </c>
      <c r="E357" s="43" t="s">
        <v>278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>
      <c r="A358" s="42">
        <v>14</v>
      </c>
      <c r="B358" s="43" t="s">
        <v>833</v>
      </c>
      <c r="C358" s="43">
        <v>9</v>
      </c>
      <c r="D358" s="43" t="s">
        <v>712</v>
      </c>
      <c r="E358" s="43" t="s">
        <v>814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>
      <c r="A359" s="42">
        <v>14</v>
      </c>
      <c r="B359" s="43" t="s">
        <v>834</v>
      </c>
      <c r="C359" s="43">
        <v>1</v>
      </c>
      <c r="D359" s="43" t="s">
        <v>369</v>
      </c>
      <c r="E359" s="43" t="s">
        <v>39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>
      <c r="A360" s="42">
        <v>14</v>
      </c>
      <c r="B360" s="43" t="s">
        <v>834</v>
      </c>
      <c r="C360" s="43">
        <v>2</v>
      </c>
      <c r="D360" s="43" t="s">
        <v>370</v>
      </c>
      <c r="E360" s="43" t="s">
        <v>118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>
      <c r="A361" s="42">
        <v>14</v>
      </c>
      <c r="B361" s="43" t="s">
        <v>834</v>
      </c>
      <c r="C361" s="43">
        <v>3</v>
      </c>
      <c r="D361" s="43" t="s">
        <v>370</v>
      </c>
      <c r="E361" s="43" t="s">
        <v>104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>
      <c r="A362" s="42">
        <v>14</v>
      </c>
      <c r="B362" s="43" t="s">
        <v>834</v>
      </c>
      <c r="C362" s="43">
        <v>4</v>
      </c>
      <c r="D362" s="43" t="s">
        <v>370</v>
      </c>
      <c r="E362" s="43" t="s">
        <v>598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>
      <c r="A363" s="42">
        <v>14</v>
      </c>
      <c r="B363" s="43" t="s">
        <v>834</v>
      </c>
      <c r="C363" s="43">
        <v>5</v>
      </c>
      <c r="D363" s="43" t="s">
        <v>371</v>
      </c>
      <c r="E363" s="43" t="s">
        <v>192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>
      <c r="A364" s="42">
        <v>14</v>
      </c>
      <c r="B364" s="43" t="s">
        <v>834</v>
      </c>
      <c r="C364" s="43">
        <v>6</v>
      </c>
      <c r="D364" s="43" t="s">
        <v>372</v>
      </c>
      <c r="E364" s="43" t="s">
        <v>238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>
      <c r="A365" s="42">
        <v>14</v>
      </c>
      <c r="B365" s="43" t="s">
        <v>834</v>
      </c>
      <c r="C365" s="43">
        <v>7</v>
      </c>
      <c r="D365" s="43" t="s">
        <v>372</v>
      </c>
      <c r="E365" s="43" t="s">
        <v>696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>
      <c r="A366" s="42">
        <v>14</v>
      </c>
      <c r="B366" s="43" t="s">
        <v>834</v>
      </c>
      <c r="C366" s="43">
        <v>8</v>
      </c>
      <c r="D366" s="43" t="s">
        <v>711</v>
      </c>
      <c r="E366" s="43" t="s">
        <v>284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>
      <c r="A367" s="42">
        <v>14</v>
      </c>
      <c r="B367" s="43" t="s">
        <v>834</v>
      </c>
      <c r="C367" s="43">
        <v>9</v>
      </c>
      <c r="D367" s="43" t="s">
        <v>711</v>
      </c>
      <c r="E367" s="43" t="s">
        <v>645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>
      <c r="A368" s="42">
        <v>15</v>
      </c>
      <c r="B368" s="43" t="s">
        <v>832</v>
      </c>
      <c r="C368" s="43">
        <v>1</v>
      </c>
      <c r="D368" s="43" t="s">
        <v>370</v>
      </c>
      <c r="E368" s="43" t="s">
        <v>418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>
      <c r="A369" s="42">
        <v>15</v>
      </c>
      <c r="B369" s="43" t="s">
        <v>832</v>
      </c>
      <c r="C369" s="43">
        <v>2</v>
      </c>
      <c r="D369" s="43" t="s">
        <v>371</v>
      </c>
      <c r="E369" s="43" t="s">
        <v>170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>
      <c r="A370" s="42">
        <v>15</v>
      </c>
      <c r="B370" s="43" t="s">
        <v>832</v>
      </c>
      <c r="C370" s="43">
        <v>3</v>
      </c>
      <c r="D370" s="43" t="s">
        <v>372</v>
      </c>
      <c r="E370" s="43" t="s">
        <v>218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>
      <c r="A371" s="42">
        <v>15</v>
      </c>
      <c r="B371" s="43" t="s">
        <v>832</v>
      </c>
      <c r="C371" s="43">
        <v>4</v>
      </c>
      <c r="D371" s="43" t="s">
        <v>372</v>
      </c>
      <c r="E371" s="43" t="s">
        <v>414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>
      <c r="A372" s="42">
        <v>15</v>
      </c>
      <c r="B372" s="43" t="s">
        <v>832</v>
      </c>
      <c r="C372" s="43">
        <v>5</v>
      </c>
      <c r="D372" s="43" t="s">
        <v>711</v>
      </c>
      <c r="E372" s="43" t="s">
        <v>271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>
      <c r="A373" s="42">
        <v>15</v>
      </c>
      <c r="B373" s="43" t="s">
        <v>832</v>
      </c>
      <c r="C373" s="43">
        <v>6</v>
      </c>
      <c r="D373" s="43" t="s">
        <v>711</v>
      </c>
      <c r="E373" s="43" t="s">
        <v>461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>
      <c r="A374" s="42">
        <v>15</v>
      </c>
      <c r="B374" s="43" t="s">
        <v>832</v>
      </c>
      <c r="C374" s="43">
        <v>7</v>
      </c>
      <c r="D374" s="43" t="s">
        <v>711</v>
      </c>
      <c r="E374" s="43" t="s">
        <v>774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>
      <c r="A375" s="42">
        <v>15</v>
      </c>
      <c r="B375" s="43" t="s">
        <v>832</v>
      </c>
      <c r="C375" s="43">
        <v>8</v>
      </c>
      <c r="D375" s="43" t="s">
        <v>712</v>
      </c>
      <c r="E375" s="43" t="s">
        <v>789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>
      <c r="A376" s="42">
        <v>15</v>
      </c>
      <c r="B376" s="43" t="s">
        <v>832</v>
      </c>
      <c r="C376" s="43">
        <v>9</v>
      </c>
      <c r="D376" s="43" t="s">
        <v>712</v>
      </c>
      <c r="E376" s="43" t="s">
        <v>520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>
      <c r="A377" s="42">
        <v>15</v>
      </c>
      <c r="B377" s="43" t="s">
        <v>833</v>
      </c>
      <c r="C377" s="43">
        <v>1</v>
      </c>
      <c r="D377" s="43" t="s">
        <v>369</v>
      </c>
      <c r="E377" s="43" t="s">
        <v>20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>
      <c r="A378" s="42">
        <v>15</v>
      </c>
      <c r="B378" s="43" t="s">
        <v>833</v>
      </c>
      <c r="C378" s="43">
        <v>2</v>
      </c>
      <c r="D378" s="43" t="s">
        <v>369</v>
      </c>
      <c r="E378" s="43" t="s">
        <v>388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>
      <c r="A379" s="42">
        <v>15</v>
      </c>
      <c r="B379" s="43" t="s">
        <v>833</v>
      </c>
      <c r="C379" s="43">
        <v>3</v>
      </c>
      <c r="D379" s="43" t="s">
        <v>369</v>
      </c>
      <c r="E379" s="43" t="s">
        <v>389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>
      <c r="A380" s="42">
        <v>15</v>
      </c>
      <c r="B380" s="43" t="s">
        <v>833</v>
      </c>
      <c r="C380" s="43">
        <v>4</v>
      </c>
      <c r="D380" s="43" t="s">
        <v>369</v>
      </c>
      <c r="E380" s="43" t="s">
        <v>390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>
      <c r="A381" s="42">
        <v>15</v>
      </c>
      <c r="B381" s="43" t="s">
        <v>833</v>
      </c>
      <c r="C381" s="43">
        <v>5</v>
      </c>
      <c r="D381" s="43" t="s">
        <v>370</v>
      </c>
      <c r="E381" s="43" t="s">
        <v>97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>
      <c r="A382" s="42">
        <v>15</v>
      </c>
      <c r="B382" s="43" t="s">
        <v>833</v>
      </c>
      <c r="C382" s="43">
        <v>6</v>
      </c>
      <c r="D382" s="43" t="s">
        <v>370</v>
      </c>
      <c r="E382" s="43" t="s">
        <v>380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>
      <c r="A383" s="42">
        <v>15</v>
      </c>
      <c r="B383" s="43" t="s">
        <v>833</v>
      </c>
      <c r="C383" s="43">
        <v>7</v>
      </c>
      <c r="D383" s="43" t="s">
        <v>372</v>
      </c>
      <c r="E383" s="43" t="s">
        <v>517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>
      <c r="A384" s="42">
        <v>15</v>
      </c>
      <c r="B384" s="43" t="s">
        <v>833</v>
      </c>
      <c r="C384" s="43">
        <v>8</v>
      </c>
      <c r="D384" s="43" t="s">
        <v>712</v>
      </c>
      <c r="E384" s="43" t="s">
        <v>324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>
      <c r="A385" s="42">
        <v>15</v>
      </c>
      <c r="B385" s="43" t="s">
        <v>833</v>
      </c>
      <c r="C385" s="43">
        <v>9</v>
      </c>
      <c r="D385" s="43" t="s">
        <v>712</v>
      </c>
      <c r="E385" s="43" t="s">
        <v>359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>
      <c r="A386" s="42">
        <v>15</v>
      </c>
      <c r="B386" s="43" t="s">
        <v>834</v>
      </c>
      <c r="C386" s="43">
        <v>1</v>
      </c>
      <c r="D386" s="43" t="s">
        <v>370</v>
      </c>
      <c r="E386" s="43" t="s">
        <v>381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>
      <c r="A387" s="42">
        <v>15</v>
      </c>
      <c r="B387" s="43" t="s">
        <v>834</v>
      </c>
      <c r="C387" s="43">
        <v>2</v>
      </c>
      <c r="D387" s="43" t="s">
        <v>371</v>
      </c>
      <c r="E387" s="43" t="s">
        <v>375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>
      <c r="A388" s="42">
        <v>15</v>
      </c>
      <c r="B388" s="43" t="s">
        <v>834</v>
      </c>
      <c r="C388" s="43">
        <v>3</v>
      </c>
      <c r="D388" s="43" t="s">
        <v>371</v>
      </c>
      <c r="E388" s="43" t="s">
        <v>466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>
      <c r="A389" s="42">
        <v>15</v>
      </c>
      <c r="B389" s="43" t="s">
        <v>834</v>
      </c>
      <c r="C389" s="43">
        <v>4</v>
      </c>
      <c r="D389" s="43" t="s">
        <v>371</v>
      </c>
      <c r="E389" s="43" t="s">
        <v>467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>
      <c r="A390" s="42">
        <v>15</v>
      </c>
      <c r="B390" s="43" t="s">
        <v>834</v>
      </c>
      <c r="C390" s="43">
        <v>5</v>
      </c>
      <c r="D390" s="43" t="s">
        <v>372</v>
      </c>
      <c r="E390" s="43" t="s">
        <v>415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>
      <c r="A391" s="42">
        <v>15</v>
      </c>
      <c r="B391" s="43" t="s">
        <v>834</v>
      </c>
      <c r="C391" s="43">
        <v>6</v>
      </c>
      <c r="D391" s="43" t="s">
        <v>711</v>
      </c>
      <c r="E391" s="43" t="s">
        <v>462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>
      <c r="A392" s="42">
        <v>15</v>
      </c>
      <c r="B392" s="43" t="s">
        <v>834</v>
      </c>
      <c r="C392" s="43">
        <v>7</v>
      </c>
      <c r="D392" s="43" t="s">
        <v>711</v>
      </c>
      <c r="E392" s="43" t="s">
        <v>299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>
      <c r="A393" s="42">
        <v>15</v>
      </c>
      <c r="B393" s="43" t="s">
        <v>834</v>
      </c>
      <c r="C393" s="43">
        <v>8</v>
      </c>
      <c r="D393" s="43" t="s">
        <v>712</v>
      </c>
      <c r="E393" s="43" t="s">
        <v>521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>
      <c r="A394" s="42">
        <v>16</v>
      </c>
      <c r="B394" s="43" t="s">
        <v>832</v>
      </c>
      <c r="C394" s="43">
        <v>1</v>
      </c>
      <c r="D394" s="43" t="s">
        <v>369</v>
      </c>
      <c r="E394" s="43" t="s">
        <v>567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>
      <c r="A395" s="42">
        <v>16</v>
      </c>
      <c r="B395" s="43" t="s">
        <v>832</v>
      </c>
      <c r="C395" s="43">
        <v>2</v>
      </c>
      <c r="D395" s="43" t="s">
        <v>370</v>
      </c>
      <c r="E395" s="43" t="s">
        <v>96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>
      <c r="A396" s="42">
        <v>16</v>
      </c>
      <c r="B396" s="43" t="s">
        <v>832</v>
      </c>
      <c r="C396" s="43">
        <v>3</v>
      </c>
      <c r="D396" s="43" t="s">
        <v>370</v>
      </c>
      <c r="E396" s="43" t="s">
        <v>589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>
      <c r="A397" s="42">
        <v>16</v>
      </c>
      <c r="B397" s="43" t="s">
        <v>832</v>
      </c>
      <c r="C397" s="43">
        <v>4</v>
      </c>
      <c r="D397" s="43" t="s">
        <v>372</v>
      </c>
      <c r="E397" s="43" t="s">
        <v>217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>
      <c r="A398" s="42">
        <v>16</v>
      </c>
      <c r="B398" s="43" t="s">
        <v>832</v>
      </c>
      <c r="C398" s="43">
        <v>5</v>
      </c>
      <c r="D398" s="43" t="s">
        <v>372</v>
      </c>
      <c r="E398" s="43" t="s">
        <v>757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>
      <c r="A399" s="42">
        <v>16</v>
      </c>
      <c r="B399" s="43" t="s">
        <v>832</v>
      </c>
      <c r="C399" s="43">
        <v>6</v>
      </c>
      <c r="D399" s="43" t="s">
        <v>711</v>
      </c>
      <c r="E399" s="43" t="s">
        <v>648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>
      <c r="A400" s="42">
        <v>16</v>
      </c>
      <c r="B400" s="43" t="s">
        <v>832</v>
      </c>
      <c r="C400" s="43">
        <v>7</v>
      </c>
      <c r="D400" s="43" t="s">
        <v>711</v>
      </c>
      <c r="E400" s="43" t="s">
        <v>647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>
      <c r="A401" s="42">
        <v>16</v>
      </c>
      <c r="B401" s="43" t="s">
        <v>832</v>
      </c>
      <c r="C401" s="43">
        <v>8</v>
      </c>
      <c r="D401" s="43" t="s">
        <v>712</v>
      </c>
      <c r="E401" s="43" t="s">
        <v>697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>
      <c r="A402" s="42">
        <v>16</v>
      </c>
      <c r="B402" s="43" t="s">
        <v>832</v>
      </c>
      <c r="C402" s="43">
        <v>9</v>
      </c>
      <c r="D402" s="43" t="s">
        <v>712</v>
      </c>
      <c r="E402" s="43" t="s">
        <v>691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>
      <c r="A403" s="42">
        <v>16</v>
      </c>
      <c r="B403" s="43" t="s">
        <v>833</v>
      </c>
      <c r="C403" s="43">
        <v>1</v>
      </c>
      <c r="D403" s="43" t="s">
        <v>370</v>
      </c>
      <c r="E403" s="43" t="s">
        <v>101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>
      <c r="A404" s="42">
        <v>16</v>
      </c>
      <c r="B404" s="43" t="s">
        <v>833</v>
      </c>
      <c r="C404" s="43">
        <v>2</v>
      </c>
      <c r="D404" s="43" t="s">
        <v>371</v>
      </c>
      <c r="E404" s="43" t="s">
        <v>175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>
      <c r="A405" s="42">
        <v>16</v>
      </c>
      <c r="B405" s="43" t="s">
        <v>833</v>
      </c>
      <c r="C405" s="43">
        <v>3</v>
      </c>
      <c r="D405" s="43" t="s">
        <v>371</v>
      </c>
      <c r="E405" s="43" t="s">
        <v>171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>
      <c r="A406" s="42">
        <v>16</v>
      </c>
      <c r="B406" s="43" t="s">
        <v>833</v>
      </c>
      <c r="C406" s="43">
        <v>4</v>
      </c>
      <c r="D406" s="43" t="s">
        <v>371</v>
      </c>
      <c r="E406" s="43" t="s">
        <v>626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>
      <c r="A407" s="42">
        <v>16</v>
      </c>
      <c r="B407" s="43" t="s">
        <v>833</v>
      </c>
      <c r="C407" s="43">
        <v>5</v>
      </c>
      <c r="D407" s="43" t="s">
        <v>371</v>
      </c>
      <c r="E407" s="43" t="s">
        <v>628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>
      <c r="A408" s="42">
        <v>16</v>
      </c>
      <c r="B408" s="43" t="s">
        <v>833</v>
      </c>
      <c r="C408" s="43">
        <v>6</v>
      </c>
      <c r="D408" s="43" t="s">
        <v>711</v>
      </c>
      <c r="E408" s="43" t="s">
        <v>649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>
      <c r="A409" s="42">
        <v>16</v>
      </c>
      <c r="B409" s="43" t="s">
        <v>833</v>
      </c>
      <c r="C409" s="43">
        <v>7</v>
      </c>
      <c r="D409" s="43" t="s">
        <v>711</v>
      </c>
      <c r="E409" s="43" t="s">
        <v>780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>
      <c r="A410" s="42">
        <v>16</v>
      </c>
      <c r="B410" s="43" t="s">
        <v>833</v>
      </c>
      <c r="C410" s="43">
        <v>8</v>
      </c>
      <c r="D410" s="43" t="s">
        <v>711</v>
      </c>
      <c r="E410" s="43" t="s">
        <v>779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>
      <c r="A411" s="42">
        <v>16</v>
      </c>
      <c r="B411" s="43" t="s">
        <v>833</v>
      </c>
      <c r="C411" s="43">
        <v>9</v>
      </c>
      <c r="D411" s="43" t="s">
        <v>712</v>
      </c>
      <c r="E411" s="43" t="s">
        <v>331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>
      <c r="A412" s="42">
        <v>16</v>
      </c>
      <c r="B412" s="43" t="s">
        <v>834</v>
      </c>
      <c r="C412" s="43">
        <v>1</v>
      </c>
      <c r="D412" s="43" t="s">
        <v>369</v>
      </c>
      <c r="E412" s="43" t="s">
        <v>21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>
      <c r="A413" s="42">
        <v>16</v>
      </c>
      <c r="B413" s="43" t="s">
        <v>834</v>
      </c>
      <c r="C413" s="43">
        <v>2</v>
      </c>
      <c r="D413" s="43" t="s">
        <v>369</v>
      </c>
      <c r="E413" s="43" t="s">
        <v>13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>
      <c r="A414" s="42">
        <v>16</v>
      </c>
      <c r="B414" s="43" t="s">
        <v>834</v>
      </c>
      <c r="C414" s="43">
        <v>3</v>
      </c>
      <c r="D414" s="43" t="s">
        <v>369</v>
      </c>
      <c r="E414" s="43" t="s">
        <v>575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>
      <c r="A415" s="42">
        <v>16</v>
      </c>
      <c r="B415" s="43" t="s">
        <v>834</v>
      </c>
      <c r="C415" s="43">
        <v>4</v>
      </c>
      <c r="D415" s="43" t="s">
        <v>370</v>
      </c>
      <c r="E415" s="43" t="s">
        <v>729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>
      <c r="A416" s="42">
        <v>16</v>
      </c>
      <c r="B416" s="43" t="s">
        <v>834</v>
      </c>
      <c r="C416" s="43">
        <v>5</v>
      </c>
      <c r="D416" s="43" t="s">
        <v>372</v>
      </c>
      <c r="E416" s="43" t="s">
        <v>222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>
      <c r="A417" s="42">
        <v>16</v>
      </c>
      <c r="B417" s="43" t="s">
        <v>834</v>
      </c>
      <c r="C417" s="43">
        <v>6</v>
      </c>
      <c r="D417" s="43" t="s">
        <v>372</v>
      </c>
      <c r="E417" s="43" t="s">
        <v>642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>
      <c r="A418" s="42">
        <v>16</v>
      </c>
      <c r="B418" s="43" t="s">
        <v>834</v>
      </c>
      <c r="C418" s="43">
        <v>7</v>
      </c>
      <c r="D418" s="43" t="s">
        <v>712</v>
      </c>
      <c r="E418" s="43" t="s">
        <v>322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>
      <c r="A419" s="42">
        <v>16</v>
      </c>
      <c r="B419" s="43" t="s">
        <v>834</v>
      </c>
      <c r="C419" s="43">
        <v>8</v>
      </c>
      <c r="D419" s="43" t="s">
        <v>712</v>
      </c>
      <c r="E419" s="43" t="s">
        <v>668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>
      <c r="A420" s="42">
        <v>17</v>
      </c>
      <c r="B420" s="43" t="s">
        <v>832</v>
      </c>
      <c r="C420" s="43">
        <v>1</v>
      </c>
      <c r="D420" s="43" t="s">
        <v>369</v>
      </c>
      <c r="E420" s="43" t="s">
        <v>37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>
      <c r="A421" s="42">
        <v>17</v>
      </c>
      <c r="B421" s="43" t="s">
        <v>832</v>
      </c>
      <c r="C421" s="43">
        <v>2</v>
      </c>
      <c r="D421" s="43" t="s">
        <v>371</v>
      </c>
      <c r="E421" s="43" t="s">
        <v>185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>
      <c r="A422" s="42">
        <v>17</v>
      </c>
      <c r="B422" s="43" t="s">
        <v>832</v>
      </c>
      <c r="C422" s="43">
        <v>3</v>
      </c>
      <c r="D422" s="43" t="s">
        <v>372</v>
      </c>
      <c r="E422" s="43" t="s">
        <v>384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:26">
      <c r="A423" s="42">
        <v>17</v>
      </c>
      <c r="B423" s="43" t="s">
        <v>832</v>
      </c>
      <c r="C423" s="43">
        <v>4</v>
      </c>
      <c r="D423" s="43" t="s">
        <v>711</v>
      </c>
      <c r="E423" s="43" t="s">
        <v>294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:26">
      <c r="A424" s="42">
        <v>17</v>
      </c>
      <c r="B424" s="43" t="s">
        <v>832</v>
      </c>
      <c r="C424" s="43">
        <v>5</v>
      </c>
      <c r="D424" s="43" t="s">
        <v>711</v>
      </c>
      <c r="E424" s="43" t="s">
        <v>285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:26">
      <c r="A425" s="42">
        <v>17</v>
      </c>
      <c r="B425" s="43" t="s">
        <v>832</v>
      </c>
      <c r="C425" s="43">
        <v>6</v>
      </c>
      <c r="D425" s="43" t="s">
        <v>712</v>
      </c>
      <c r="E425" s="43" t="s">
        <v>311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:26">
      <c r="A426" s="42">
        <v>17</v>
      </c>
      <c r="B426" s="43" t="s">
        <v>832</v>
      </c>
      <c r="C426" s="43">
        <v>7</v>
      </c>
      <c r="D426" s="43" t="s">
        <v>712</v>
      </c>
      <c r="E426" s="43" t="s">
        <v>416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:26">
      <c r="A427" s="42">
        <v>17</v>
      </c>
      <c r="B427" s="43" t="s">
        <v>832</v>
      </c>
      <c r="C427" s="43">
        <v>8</v>
      </c>
      <c r="D427" s="43" t="s">
        <v>712</v>
      </c>
      <c r="E427" s="43" t="s">
        <v>355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:26">
      <c r="A428" s="42">
        <v>17</v>
      </c>
      <c r="B428" s="43" t="s">
        <v>832</v>
      </c>
      <c r="C428" s="43">
        <v>9</v>
      </c>
      <c r="D428" s="43" t="s">
        <v>712</v>
      </c>
      <c r="E428" s="43" t="s">
        <v>352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:26">
      <c r="A429" s="42">
        <v>17</v>
      </c>
      <c r="B429" s="43" t="s">
        <v>833</v>
      </c>
      <c r="C429" s="43">
        <v>1</v>
      </c>
      <c r="D429" s="43" t="s">
        <v>369</v>
      </c>
      <c r="E429" s="43" t="s">
        <v>8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>
      <c r="A430" s="42">
        <v>17</v>
      </c>
      <c r="B430" s="43" t="s">
        <v>833</v>
      </c>
      <c r="C430" s="43">
        <v>2</v>
      </c>
      <c r="D430" s="43" t="s">
        <v>369</v>
      </c>
      <c r="E430" s="43" t="s">
        <v>408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>
      <c r="A431" s="42">
        <v>17</v>
      </c>
      <c r="B431" s="43" t="s">
        <v>833</v>
      </c>
      <c r="C431" s="43">
        <v>3</v>
      </c>
      <c r="D431" s="43" t="s">
        <v>369</v>
      </c>
      <c r="E431" s="43" t="s">
        <v>30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>
      <c r="A432" s="42">
        <v>17</v>
      </c>
      <c r="B432" s="43" t="s">
        <v>833</v>
      </c>
      <c r="C432" s="43">
        <v>4</v>
      </c>
      <c r="D432" s="43" t="s">
        <v>370</v>
      </c>
      <c r="E432" s="43" t="s">
        <v>64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26">
      <c r="A433" s="42">
        <v>17</v>
      </c>
      <c r="B433" s="43" t="s">
        <v>833</v>
      </c>
      <c r="C433" s="43">
        <v>5</v>
      </c>
      <c r="D433" s="43" t="s">
        <v>370</v>
      </c>
      <c r="E433" s="43" t="s">
        <v>128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:26">
      <c r="A434" s="42">
        <v>17</v>
      </c>
      <c r="B434" s="43" t="s">
        <v>833</v>
      </c>
      <c r="C434" s="43">
        <v>6</v>
      </c>
      <c r="D434" s="43" t="s">
        <v>370</v>
      </c>
      <c r="E434" s="43" t="s">
        <v>119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:26">
      <c r="A435" s="42">
        <v>17</v>
      </c>
      <c r="B435" s="43" t="s">
        <v>833</v>
      </c>
      <c r="C435" s="43">
        <v>7</v>
      </c>
      <c r="D435" s="43" t="s">
        <v>372</v>
      </c>
      <c r="E435" s="43" t="s">
        <v>212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:26">
      <c r="A436" s="42">
        <v>17</v>
      </c>
      <c r="B436" s="43" t="s">
        <v>833</v>
      </c>
      <c r="C436" s="43">
        <v>8</v>
      </c>
      <c r="D436" s="43" t="s">
        <v>712</v>
      </c>
      <c r="E436" s="43" t="s">
        <v>345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:26">
      <c r="A437" s="42">
        <v>17</v>
      </c>
      <c r="B437" s="43" t="s">
        <v>834</v>
      </c>
      <c r="C437" s="43">
        <v>1</v>
      </c>
      <c r="D437" s="43" t="s">
        <v>370</v>
      </c>
      <c r="E437" s="43" t="s">
        <v>400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:26">
      <c r="A438" s="42">
        <v>17</v>
      </c>
      <c r="B438" s="43" t="s">
        <v>834</v>
      </c>
      <c r="C438" s="43">
        <v>2</v>
      </c>
      <c r="D438" s="43" t="s">
        <v>371</v>
      </c>
      <c r="E438" s="43" t="s">
        <v>150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:26">
      <c r="A439" s="42">
        <v>17</v>
      </c>
      <c r="B439" s="43" t="s">
        <v>834</v>
      </c>
      <c r="C439" s="43">
        <v>3</v>
      </c>
      <c r="D439" s="43" t="s">
        <v>371</v>
      </c>
      <c r="E439" s="43" t="s">
        <v>394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:26">
      <c r="A440" s="42">
        <v>17</v>
      </c>
      <c r="B440" s="43" t="s">
        <v>834</v>
      </c>
      <c r="C440" s="43">
        <v>4</v>
      </c>
      <c r="D440" s="43" t="s">
        <v>371</v>
      </c>
      <c r="E440" s="43" t="s">
        <v>195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:26">
      <c r="A441" s="42">
        <v>17</v>
      </c>
      <c r="B441" s="43" t="s">
        <v>834</v>
      </c>
      <c r="C441" s="43">
        <v>5</v>
      </c>
      <c r="D441" s="43" t="s">
        <v>372</v>
      </c>
      <c r="E441" s="43" t="s">
        <v>245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:26">
      <c r="A442" s="42">
        <v>17</v>
      </c>
      <c r="B442" s="43" t="s">
        <v>834</v>
      </c>
      <c r="C442" s="43">
        <v>6</v>
      </c>
      <c r="D442" s="43" t="s">
        <v>372</v>
      </c>
      <c r="E442" s="43" t="s">
        <v>239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:26">
      <c r="A443" s="42">
        <v>17</v>
      </c>
      <c r="B443" s="43" t="s">
        <v>834</v>
      </c>
      <c r="C443" s="43">
        <v>7</v>
      </c>
      <c r="D443" s="43" t="s">
        <v>711</v>
      </c>
      <c r="E443" s="43" t="s">
        <v>267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:26">
      <c r="A444" s="42">
        <v>17</v>
      </c>
      <c r="B444" s="43" t="s">
        <v>834</v>
      </c>
      <c r="C444" s="43">
        <v>8</v>
      </c>
      <c r="D444" s="43" t="s">
        <v>711</v>
      </c>
      <c r="E444" s="43" t="s">
        <v>804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:26">
      <c r="A445" s="42">
        <v>17</v>
      </c>
      <c r="B445" s="43" t="s">
        <v>834</v>
      </c>
      <c r="C445" s="43">
        <v>9</v>
      </c>
      <c r="D445" s="43" t="s">
        <v>711</v>
      </c>
      <c r="E445" s="43" t="s">
        <v>296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:26">
      <c r="A446" s="42">
        <v>18</v>
      </c>
      <c r="B446" s="43" t="s">
        <v>832</v>
      </c>
      <c r="C446" s="43">
        <v>1</v>
      </c>
      <c r="D446" s="43" t="s">
        <v>369</v>
      </c>
      <c r="E446" s="43" t="s">
        <v>574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:26">
      <c r="A447" s="42">
        <v>18</v>
      </c>
      <c r="B447" s="43" t="s">
        <v>832</v>
      </c>
      <c r="C447" s="43">
        <v>2</v>
      </c>
      <c r="D447" s="43" t="s">
        <v>370</v>
      </c>
      <c r="E447" s="43" t="s">
        <v>725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:26">
      <c r="A448" s="42">
        <v>18</v>
      </c>
      <c r="B448" s="43" t="s">
        <v>832</v>
      </c>
      <c r="C448" s="43">
        <v>3</v>
      </c>
      <c r="D448" s="43" t="s">
        <v>370</v>
      </c>
      <c r="E448" s="43" t="s">
        <v>630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:26">
      <c r="A449" s="42">
        <v>18</v>
      </c>
      <c r="B449" s="43" t="s">
        <v>832</v>
      </c>
      <c r="C449" s="43">
        <v>4</v>
      </c>
      <c r="D449" s="43" t="s">
        <v>370</v>
      </c>
      <c r="E449" s="43" t="s">
        <v>610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:26">
      <c r="A450" s="42">
        <v>18</v>
      </c>
      <c r="B450" s="43" t="s">
        <v>832</v>
      </c>
      <c r="C450" s="43">
        <v>5</v>
      </c>
      <c r="D450" s="43" t="s">
        <v>370</v>
      </c>
      <c r="E450" s="43" t="s">
        <v>609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:26">
      <c r="A451" s="42">
        <v>18</v>
      </c>
      <c r="B451" s="43" t="s">
        <v>832</v>
      </c>
      <c r="C451" s="43">
        <v>6</v>
      </c>
      <c r="D451" s="43" t="s">
        <v>371</v>
      </c>
      <c r="E451" s="43" t="s">
        <v>687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:26">
      <c r="A452" s="42">
        <v>18</v>
      </c>
      <c r="B452" s="43" t="s">
        <v>832</v>
      </c>
      <c r="C452" s="43">
        <v>7</v>
      </c>
      <c r="D452" s="43" t="s">
        <v>712</v>
      </c>
      <c r="E452" s="43" t="s">
        <v>799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:26">
      <c r="A453" s="42">
        <v>18</v>
      </c>
      <c r="B453" s="43" t="s">
        <v>832</v>
      </c>
      <c r="C453" s="43">
        <v>8</v>
      </c>
      <c r="D453" s="43" t="s">
        <v>712</v>
      </c>
      <c r="E453" s="43" t="s">
        <v>798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6">
      <c r="A454" s="42">
        <v>18</v>
      </c>
      <c r="B454" s="43" t="s">
        <v>833</v>
      </c>
      <c r="C454" s="43">
        <v>1</v>
      </c>
      <c r="D454" s="43" t="s">
        <v>371</v>
      </c>
      <c r="E454" s="43" t="s">
        <v>734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6">
      <c r="A455" s="42">
        <v>18</v>
      </c>
      <c r="B455" s="43" t="s">
        <v>833</v>
      </c>
      <c r="C455" s="43">
        <v>2</v>
      </c>
      <c r="D455" s="43" t="s">
        <v>371</v>
      </c>
      <c r="E455" s="43" t="s">
        <v>737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6">
      <c r="A456" s="42">
        <v>18</v>
      </c>
      <c r="B456" s="43" t="s">
        <v>833</v>
      </c>
      <c r="C456" s="43">
        <v>3</v>
      </c>
      <c r="D456" s="43" t="s">
        <v>371</v>
      </c>
      <c r="E456" s="43" t="s">
        <v>738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6">
      <c r="A457" s="42">
        <v>18</v>
      </c>
      <c r="B457" s="43" t="s">
        <v>833</v>
      </c>
      <c r="C457" s="43">
        <v>4</v>
      </c>
      <c r="D457" s="43" t="s">
        <v>372</v>
      </c>
      <c r="E457" s="43" t="s">
        <v>741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6">
      <c r="A458" s="42">
        <v>18</v>
      </c>
      <c r="B458" s="43" t="s">
        <v>833</v>
      </c>
      <c r="C458" s="43">
        <v>5</v>
      </c>
      <c r="D458" s="43" t="s">
        <v>372</v>
      </c>
      <c r="E458" s="43" t="s">
        <v>750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6">
      <c r="A459" s="42">
        <v>18</v>
      </c>
      <c r="B459" s="43" t="s">
        <v>833</v>
      </c>
      <c r="C459" s="43">
        <v>6</v>
      </c>
      <c r="D459" s="43" t="s">
        <v>372</v>
      </c>
      <c r="E459" s="43" t="s">
        <v>749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6">
      <c r="A460" s="42">
        <v>18</v>
      </c>
      <c r="B460" s="43" t="s">
        <v>833</v>
      </c>
      <c r="C460" s="43">
        <v>7</v>
      </c>
      <c r="D460" s="43" t="s">
        <v>372</v>
      </c>
      <c r="E460" s="43" t="s">
        <v>748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6">
      <c r="A461" s="42">
        <v>18</v>
      </c>
      <c r="B461" s="43" t="s">
        <v>833</v>
      </c>
      <c r="C461" s="43">
        <v>8</v>
      </c>
      <c r="D461" s="43" t="s">
        <v>711</v>
      </c>
      <c r="E461" s="43" t="s">
        <v>659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6">
      <c r="A462" s="42">
        <v>18</v>
      </c>
      <c r="B462" s="43" t="s">
        <v>833</v>
      </c>
      <c r="C462" s="43">
        <v>9</v>
      </c>
      <c r="D462" s="43" t="s">
        <v>711</v>
      </c>
      <c r="E462" s="43" t="s">
        <v>651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>
      <c r="A463" s="42">
        <v>18</v>
      </c>
      <c r="B463" s="43" t="s">
        <v>834</v>
      </c>
      <c r="C463" s="43">
        <v>1</v>
      </c>
      <c r="D463" s="43" t="s">
        <v>369</v>
      </c>
      <c r="E463" s="43" t="s">
        <v>561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6">
      <c r="A464" s="42">
        <v>18</v>
      </c>
      <c r="B464" s="43" t="s">
        <v>834</v>
      </c>
      <c r="C464" s="43">
        <v>2</v>
      </c>
      <c r="D464" s="43" t="s">
        <v>369</v>
      </c>
      <c r="E464" s="43" t="s">
        <v>570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>
      <c r="A465" s="42">
        <v>18</v>
      </c>
      <c r="B465" s="43" t="s">
        <v>834</v>
      </c>
      <c r="C465" s="43">
        <v>3</v>
      </c>
      <c r="D465" s="43" t="s">
        <v>369</v>
      </c>
      <c r="E465" s="43" t="s">
        <v>583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>
      <c r="A466" s="42">
        <v>18</v>
      </c>
      <c r="B466" s="43" t="s">
        <v>834</v>
      </c>
      <c r="C466" s="43">
        <v>4</v>
      </c>
      <c r="D466" s="43" t="s">
        <v>711</v>
      </c>
      <c r="E466" s="43" t="s">
        <v>769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>
      <c r="A467" s="42">
        <v>18</v>
      </c>
      <c r="B467" s="43" t="s">
        <v>834</v>
      </c>
      <c r="C467" s="43">
        <v>5</v>
      </c>
      <c r="D467" s="43" t="s">
        <v>711</v>
      </c>
      <c r="E467" s="43" t="s">
        <v>686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>
      <c r="A468" s="42">
        <v>18</v>
      </c>
      <c r="B468" s="43" t="s">
        <v>834</v>
      </c>
      <c r="C468" s="43">
        <v>6</v>
      </c>
      <c r="D468" s="43" t="s">
        <v>711</v>
      </c>
      <c r="E468" s="43" t="s">
        <v>652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>
      <c r="A469" s="42">
        <v>18</v>
      </c>
      <c r="B469" s="43" t="s">
        <v>834</v>
      </c>
      <c r="C469" s="43">
        <v>7</v>
      </c>
      <c r="D469" s="43" t="s">
        <v>712</v>
      </c>
      <c r="E469" s="43" t="s">
        <v>699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>
      <c r="A470" s="42">
        <v>18</v>
      </c>
      <c r="B470" s="43" t="s">
        <v>834</v>
      </c>
      <c r="C470" s="43">
        <v>8</v>
      </c>
      <c r="D470" s="43" t="s">
        <v>712</v>
      </c>
      <c r="E470" s="43" t="s">
        <v>816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>
      <c r="A471" s="42">
        <v>18</v>
      </c>
      <c r="B471" s="43" t="s">
        <v>834</v>
      </c>
      <c r="C471" s="43">
        <v>9</v>
      </c>
      <c r="D471" s="43" t="s">
        <v>712</v>
      </c>
      <c r="E471" s="43" t="s">
        <v>815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>
      <c r="A472" s="42">
        <v>19</v>
      </c>
      <c r="B472" s="43" t="s">
        <v>832</v>
      </c>
      <c r="C472" s="43">
        <v>1</v>
      </c>
      <c r="D472" s="43" t="s">
        <v>831</v>
      </c>
      <c r="E472" s="43" t="s">
        <v>784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>
      <c r="A473" s="42">
        <v>19</v>
      </c>
      <c r="B473" s="43" t="s">
        <v>832</v>
      </c>
      <c r="C473" s="43">
        <v>2</v>
      </c>
      <c r="D473" s="43" t="s">
        <v>831</v>
      </c>
      <c r="E473" s="43" t="s">
        <v>785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>
      <c r="A474" s="42">
        <v>19</v>
      </c>
      <c r="B474" s="43" t="s">
        <v>833</v>
      </c>
      <c r="C474" s="43">
        <v>1</v>
      </c>
      <c r="D474" s="43" t="s">
        <v>831</v>
      </c>
      <c r="E474" s="43" t="s">
        <v>786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>
      <c r="A475" s="42">
        <v>19</v>
      </c>
      <c r="B475" s="43" t="s">
        <v>833</v>
      </c>
      <c r="C475" s="43">
        <v>2</v>
      </c>
      <c r="D475" s="43" t="s">
        <v>831</v>
      </c>
      <c r="E475" s="43" t="s">
        <v>761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>
      <c r="A476" s="42">
        <v>20</v>
      </c>
      <c r="B476" s="43" t="s">
        <v>832</v>
      </c>
      <c r="C476" s="43">
        <v>1</v>
      </c>
      <c r="D476" s="43" t="s">
        <v>831</v>
      </c>
      <c r="E476" s="43" t="s">
        <v>762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>
      <c r="A477" s="42">
        <v>20</v>
      </c>
      <c r="B477" s="43" t="s">
        <v>833</v>
      </c>
      <c r="C477" s="43">
        <v>1</v>
      </c>
      <c r="D477" s="43" t="s">
        <v>831</v>
      </c>
      <c r="E477" s="43" t="s">
        <v>763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>
      <c r="A478" s="42">
        <v>21</v>
      </c>
      <c r="B478" s="43" t="s">
        <v>832</v>
      </c>
      <c r="C478" s="43">
        <v>1</v>
      </c>
      <c r="D478" s="43" t="s">
        <v>831</v>
      </c>
      <c r="E478" s="43" t="s">
        <v>731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.5">
      <c r="A481"/>
      <c r="B481" s="92" t="s">
        <v>1857</v>
      </c>
      <c r="C481" s="92"/>
      <c r="D481" s="92"/>
      <c r="E481" s="92"/>
      <c r="F481" s="92"/>
      <c r="G481" s="92"/>
      <c r="H481" s="93"/>
      <c r="I481" s="92"/>
      <c r="J481" s="92"/>
      <c r="K481" s="92"/>
      <c r="L481" s="92"/>
      <c r="M481" s="92"/>
      <c r="N481" s="92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4.5">
      <c r="A482"/>
      <c r="B482" s="88" t="s">
        <v>1261</v>
      </c>
      <c r="C482" s="95" t="s">
        <v>1701</v>
      </c>
      <c r="D482" s="95"/>
      <c r="E482" s="95"/>
      <c r="F482" s="95" t="s">
        <v>1263</v>
      </c>
      <c r="G482" s="95"/>
      <c r="H482"/>
      <c r="I482" s="88" t="s">
        <v>1261</v>
      </c>
      <c r="J482" s="95" t="s">
        <v>1711</v>
      </c>
      <c r="K482" s="95"/>
      <c r="L482" s="95"/>
      <c r="M482" s="95" t="s">
        <v>1263</v>
      </c>
      <c r="N482" s="95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4.5">
      <c r="A483"/>
      <c r="B483" s="87">
        <v>1</v>
      </c>
      <c r="C483" s="97" t="s">
        <v>1268</v>
      </c>
      <c r="D483" s="97"/>
      <c r="E483" s="97"/>
      <c r="F483" s="97" t="s">
        <v>1266</v>
      </c>
      <c r="G483" s="97"/>
      <c r="H483"/>
      <c r="I483" s="87">
        <v>10</v>
      </c>
      <c r="J483" s="97" t="s">
        <v>1267</v>
      </c>
      <c r="K483" s="97"/>
      <c r="L483" s="97"/>
      <c r="M483" s="97" t="s">
        <v>1266</v>
      </c>
      <c r="N483" s="97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4.5">
      <c r="A484"/>
      <c r="B484" s="87">
        <v>2</v>
      </c>
      <c r="C484" s="97" t="s">
        <v>1294</v>
      </c>
      <c r="D484" s="97"/>
      <c r="E484" s="97"/>
      <c r="F484" s="97" t="s">
        <v>1266</v>
      </c>
      <c r="G484" s="97"/>
      <c r="H484"/>
      <c r="I484" s="87">
        <v>11</v>
      </c>
      <c r="J484" s="97" t="s">
        <v>1861</v>
      </c>
      <c r="K484" s="97"/>
      <c r="L484" s="97"/>
      <c r="M484" s="97" t="s">
        <v>1266</v>
      </c>
      <c r="N484" s="97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4.5">
      <c r="A485"/>
      <c r="B485" s="87">
        <v>3</v>
      </c>
      <c r="C485" s="97" t="s">
        <v>1858</v>
      </c>
      <c r="D485" s="97"/>
      <c r="E485" s="97"/>
      <c r="F485" s="97" t="s">
        <v>1271</v>
      </c>
      <c r="G485" s="97"/>
      <c r="H485"/>
      <c r="I485" s="87">
        <v>12</v>
      </c>
      <c r="J485" s="97" t="s">
        <v>1307</v>
      </c>
      <c r="K485" s="97"/>
      <c r="L485" s="97"/>
      <c r="M485" s="97" t="s">
        <v>1271</v>
      </c>
      <c r="N485" s="97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4.5">
      <c r="A486"/>
      <c r="B486" s="87">
        <v>4</v>
      </c>
      <c r="C486" s="97" t="s">
        <v>1274</v>
      </c>
      <c r="D486" s="97"/>
      <c r="E486" s="97"/>
      <c r="F486" s="97" t="s">
        <v>1271</v>
      </c>
      <c r="G486" s="97"/>
      <c r="H486"/>
      <c r="I486" s="87">
        <v>13</v>
      </c>
      <c r="J486" s="97" t="s">
        <v>1862</v>
      </c>
      <c r="K486" s="97"/>
      <c r="L486" s="97"/>
      <c r="M486" s="97" t="s">
        <v>1271</v>
      </c>
      <c r="N486" s="97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4.5">
      <c r="A487"/>
      <c r="B487" s="87">
        <v>5</v>
      </c>
      <c r="C487" s="97" t="s">
        <v>1270</v>
      </c>
      <c r="D487" s="97"/>
      <c r="E487" s="97"/>
      <c r="F487" s="97" t="s">
        <v>1271</v>
      </c>
      <c r="G487" s="97"/>
      <c r="H487"/>
      <c r="I487" s="87">
        <v>14</v>
      </c>
      <c r="J487" s="97" t="s">
        <v>1854</v>
      </c>
      <c r="K487" s="97"/>
      <c r="L487" s="97"/>
      <c r="M487" s="97" t="s">
        <v>1271</v>
      </c>
      <c r="N487" s="9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4.5">
      <c r="A488"/>
      <c r="B488" s="87">
        <v>6</v>
      </c>
      <c r="C488" s="97" t="s">
        <v>1859</v>
      </c>
      <c r="D488" s="97"/>
      <c r="E488" s="97"/>
      <c r="F488" s="97" t="s">
        <v>1284</v>
      </c>
      <c r="G488" s="97"/>
      <c r="H488"/>
      <c r="I488" s="87">
        <v>15</v>
      </c>
      <c r="J488" s="97" t="s">
        <v>1318</v>
      </c>
      <c r="K488" s="97"/>
      <c r="L488" s="97"/>
      <c r="M488" s="97" t="s">
        <v>1284</v>
      </c>
      <c r="N488" s="97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4.5">
      <c r="A489"/>
      <c r="B489" s="87">
        <v>7</v>
      </c>
      <c r="C489" s="97" t="s">
        <v>1860</v>
      </c>
      <c r="D489" s="97"/>
      <c r="E489" s="97"/>
      <c r="F489" s="97" t="s">
        <v>1284</v>
      </c>
      <c r="G489" s="97"/>
      <c r="H489"/>
      <c r="I489" s="87">
        <v>16</v>
      </c>
      <c r="J489" s="97" t="s">
        <v>1286</v>
      </c>
      <c r="K489" s="97"/>
      <c r="L489" s="97"/>
      <c r="M489" s="97" t="s">
        <v>1284</v>
      </c>
      <c r="N489" s="97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4.5">
      <c r="A490"/>
      <c r="B490" s="87">
        <v>8</v>
      </c>
      <c r="C490" s="97" t="s">
        <v>1315</v>
      </c>
      <c r="D490" s="97"/>
      <c r="E490" s="97"/>
      <c r="F490" s="97" t="s">
        <v>1284</v>
      </c>
      <c r="G490" s="97"/>
      <c r="H490"/>
      <c r="I490" s="87">
        <v>17</v>
      </c>
      <c r="J490" s="97" t="s">
        <v>1308</v>
      </c>
      <c r="K490" s="97"/>
      <c r="L490" s="97"/>
      <c r="M490" s="97" t="s">
        <v>1284</v>
      </c>
      <c r="N490" s="97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4.5">
      <c r="A491"/>
      <c r="B491" s="87">
        <v>9</v>
      </c>
      <c r="C491" s="97" t="s">
        <v>1283</v>
      </c>
      <c r="D491" s="97"/>
      <c r="E491" s="97"/>
      <c r="F491" s="97" t="s">
        <v>1284</v>
      </c>
      <c r="G491" s="97"/>
      <c r="H491"/>
      <c r="I491" s="87">
        <v>18</v>
      </c>
      <c r="J491" s="97" t="s">
        <v>1291</v>
      </c>
      <c r="K491" s="97"/>
      <c r="L491" s="97"/>
      <c r="M491" s="97" t="s">
        <v>1284</v>
      </c>
      <c r="N491" s="97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4.5">
      <c r="A493"/>
      <c r="B493" s="88" t="s">
        <v>1261</v>
      </c>
      <c r="C493" s="95" t="s">
        <v>1721</v>
      </c>
      <c r="D493" s="95"/>
      <c r="E493" s="95"/>
      <c r="F493" s="95" t="s">
        <v>1263</v>
      </c>
      <c r="G493" s="95"/>
      <c r="H493"/>
      <c r="I493" s="88" t="s">
        <v>1261</v>
      </c>
      <c r="J493" s="95" t="s">
        <v>1866</v>
      </c>
      <c r="K493" s="95"/>
      <c r="L493" s="95"/>
      <c r="M493" s="95" t="s">
        <v>1263</v>
      </c>
      <c r="N493" s="95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4.5">
      <c r="A494"/>
      <c r="B494" s="87">
        <v>19</v>
      </c>
      <c r="C494" s="97" t="s">
        <v>1190</v>
      </c>
      <c r="D494" s="97"/>
      <c r="E494" s="97"/>
      <c r="F494" s="97" t="s">
        <v>1266</v>
      </c>
      <c r="G494" s="97"/>
      <c r="H494"/>
      <c r="I494" s="87">
        <v>28</v>
      </c>
      <c r="J494" s="97" t="s">
        <v>1867</v>
      </c>
      <c r="K494" s="97"/>
      <c r="L494" s="97"/>
      <c r="M494" s="97" t="s">
        <v>1266</v>
      </c>
      <c r="N494" s="97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4.5">
      <c r="A495"/>
      <c r="B495" s="87">
        <v>20</v>
      </c>
      <c r="C495" s="97" t="s">
        <v>1301</v>
      </c>
      <c r="D495" s="97"/>
      <c r="E495" s="97"/>
      <c r="F495" s="97" t="s">
        <v>1271</v>
      </c>
      <c r="G495" s="97"/>
      <c r="H495"/>
      <c r="I495" s="87">
        <v>29</v>
      </c>
      <c r="J495" s="97" t="s">
        <v>1276</v>
      </c>
      <c r="K495" s="97"/>
      <c r="L495" s="97"/>
      <c r="M495" s="97" t="s">
        <v>1271</v>
      </c>
      <c r="N495" s="97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4.5">
      <c r="A496"/>
      <c r="B496" s="87">
        <v>21</v>
      </c>
      <c r="C496" s="97" t="s">
        <v>1863</v>
      </c>
      <c r="D496" s="97"/>
      <c r="E496" s="97"/>
      <c r="F496" s="97" t="s">
        <v>1271</v>
      </c>
      <c r="G496" s="97"/>
      <c r="H496"/>
      <c r="I496" s="87">
        <v>30</v>
      </c>
      <c r="J496" s="97" t="s">
        <v>1868</v>
      </c>
      <c r="K496" s="97"/>
      <c r="L496" s="97"/>
      <c r="M496" s="97" t="s">
        <v>1271</v>
      </c>
      <c r="N496" s="97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4.5">
      <c r="A497"/>
      <c r="B497" s="87">
        <v>22</v>
      </c>
      <c r="C497" s="97" t="s">
        <v>1864</v>
      </c>
      <c r="D497" s="97"/>
      <c r="E497" s="97"/>
      <c r="F497" s="97" t="s">
        <v>1271</v>
      </c>
      <c r="G497" s="97"/>
      <c r="H497"/>
      <c r="I497" s="87">
        <v>31</v>
      </c>
      <c r="J497" s="97" t="s">
        <v>1306</v>
      </c>
      <c r="K497" s="97"/>
      <c r="L497" s="97"/>
      <c r="M497" s="97" t="s">
        <v>1271</v>
      </c>
      <c r="N497" s="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4.5">
      <c r="A498"/>
      <c r="B498" s="87">
        <v>23</v>
      </c>
      <c r="C498" s="97" t="s">
        <v>1845</v>
      </c>
      <c r="D498" s="97"/>
      <c r="E498" s="97"/>
      <c r="F498" s="97" t="s">
        <v>1271</v>
      </c>
      <c r="G498" s="97"/>
      <c r="H498"/>
      <c r="I498" s="87">
        <v>32</v>
      </c>
      <c r="J498" s="97" t="s">
        <v>1280</v>
      </c>
      <c r="K498" s="97"/>
      <c r="L498" s="97"/>
      <c r="M498" s="97" t="s">
        <v>1271</v>
      </c>
      <c r="N498" s="97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4.5">
      <c r="A499"/>
      <c r="B499" s="87">
        <v>24</v>
      </c>
      <c r="C499" s="97" t="s">
        <v>1865</v>
      </c>
      <c r="D499" s="97"/>
      <c r="E499" s="97"/>
      <c r="F499" s="97" t="s">
        <v>1284</v>
      </c>
      <c r="G499" s="97"/>
      <c r="H499"/>
      <c r="I499" s="87">
        <v>33</v>
      </c>
      <c r="J499" s="97" t="s">
        <v>1869</v>
      </c>
      <c r="K499" s="97"/>
      <c r="L499" s="97"/>
      <c r="M499" s="97" t="s">
        <v>1284</v>
      </c>
      <c r="N499" s="97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4.5">
      <c r="A500"/>
      <c r="B500" s="87">
        <v>25</v>
      </c>
      <c r="C500" s="97" t="s">
        <v>1317</v>
      </c>
      <c r="D500" s="97"/>
      <c r="E500" s="97"/>
      <c r="F500" s="97" t="s">
        <v>1284</v>
      </c>
      <c r="G500" s="97"/>
      <c r="H500"/>
      <c r="I500" s="87">
        <v>34</v>
      </c>
      <c r="J500" s="97" t="s">
        <v>1870</v>
      </c>
      <c r="K500" s="97"/>
      <c r="L500" s="97"/>
      <c r="M500" s="97" t="s">
        <v>1284</v>
      </c>
      <c r="N500" s="97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4.5">
      <c r="A501"/>
      <c r="B501" s="87">
        <v>26</v>
      </c>
      <c r="C501" s="97" t="s">
        <v>1288</v>
      </c>
      <c r="D501" s="97"/>
      <c r="E501" s="97"/>
      <c r="F501" s="97" t="s">
        <v>1284</v>
      </c>
      <c r="G501" s="97"/>
      <c r="H501"/>
      <c r="I501" s="87">
        <v>35</v>
      </c>
      <c r="J501" s="97" t="s">
        <v>1287</v>
      </c>
      <c r="K501" s="97"/>
      <c r="L501" s="97"/>
      <c r="M501" s="97" t="s">
        <v>1284</v>
      </c>
      <c r="N501" s="97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4.5">
      <c r="A502"/>
      <c r="B502" s="87">
        <v>27</v>
      </c>
      <c r="C502" s="97" t="s">
        <v>1851</v>
      </c>
      <c r="D502" s="97"/>
      <c r="E502" s="97"/>
      <c r="F502" s="97" t="s">
        <v>1284</v>
      </c>
      <c r="G502" s="97"/>
      <c r="H502"/>
      <c r="I502" s="87">
        <v>36</v>
      </c>
      <c r="J502" s="97" t="s">
        <v>1312</v>
      </c>
      <c r="K502" s="97"/>
      <c r="L502" s="97"/>
      <c r="M502" s="97" t="s">
        <v>1284</v>
      </c>
      <c r="N502" s="97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4.5">
      <c r="A504"/>
      <c r="B504" s="88" t="s">
        <v>1261</v>
      </c>
      <c r="C504" s="95" t="s">
        <v>1871</v>
      </c>
      <c r="D504" s="95"/>
      <c r="E504" s="95"/>
      <c r="F504" s="95" t="s">
        <v>1263</v>
      </c>
      <c r="G504" s="95"/>
      <c r="H504"/>
      <c r="I504" s="88" t="s">
        <v>1261</v>
      </c>
      <c r="J504" s="95" t="s">
        <v>1874</v>
      </c>
      <c r="K504" s="95"/>
      <c r="L504" s="95"/>
      <c r="M504" s="95" t="s">
        <v>1263</v>
      </c>
      <c r="N504" s="95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4.5">
      <c r="A505"/>
      <c r="B505" s="87">
        <v>37</v>
      </c>
      <c r="C505" s="97" t="s">
        <v>1295</v>
      </c>
      <c r="D505" s="97"/>
      <c r="E505" s="97"/>
      <c r="F505" s="97" t="s">
        <v>1266</v>
      </c>
      <c r="G505" s="97"/>
      <c r="H505"/>
      <c r="I505" s="87">
        <v>47</v>
      </c>
      <c r="J505" s="97" t="s">
        <v>1875</v>
      </c>
      <c r="K505" s="97"/>
      <c r="L505" s="97"/>
      <c r="M505" s="97" t="s">
        <v>1266</v>
      </c>
      <c r="N505" s="97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4.5">
      <c r="A506"/>
      <c r="B506" s="87">
        <v>38</v>
      </c>
      <c r="C506" s="97" t="s">
        <v>1282</v>
      </c>
      <c r="D506" s="97"/>
      <c r="E506" s="97"/>
      <c r="F506" s="97" t="s">
        <v>1271</v>
      </c>
      <c r="G506" s="97"/>
      <c r="H506"/>
      <c r="I506" s="87">
        <v>48</v>
      </c>
      <c r="J506" s="97" t="s">
        <v>1876</v>
      </c>
      <c r="K506" s="97"/>
      <c r="L506" s="97"/>
      <c r="M506" s="97" t="s">
        <v>1271</v>
      </c>
      <c r="N506" s="97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 ht="14.5">
      <c r="A507"/>
      <c r="B507" s="87">
        <v>39</v>
      </c>
      <c r="C507" s="97" t="s">
        <v>1300</v>
      </c>
      <c r="D507" s="97"/>
      <c r="E507" s="97"/>
      <c r="F507" s="97" t="s">
        <v>1271</v>
      </c>
      <c r="G507" s="97"/>
      <c r="H507"/>
      <c r="I507" s="87">
        <v>49</v>
      </c>
      <c r="J507" s="97" t="s">
        <v>1843</v>
      </c>
      <c r="K507" s="97"/>
      <c r="L507" s="97"/>
      <c r="M507" s="97" t="s">
        <v>1271</v>
      </c>
      <c r="N507" s="9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:26" ht="14.5">
      <c r="A508"/>
      <c r="B508" s="87">
        <v>40</v>
      </c>
      <c r="C508" s="97" t="s">
        <v>1275</v>
      </c>
      <c r="D508" s="97"/>
      <c r="E508" s="97"/>
      <c r="F508" s="97" t="s">
        <v>1271</v>
      </c>
      <c r="G508" s="97"/>
      <c r="H508"/>
      <c r="I508" s="87">
        <v>50</v>
      </c>
      <c r="J508" s="97" t="s">
        <v>1281</v>
      </c>
      <c r="K508" s="97"/>
      <c r="L508" s="97"/>
      <c r="M508" s="97" t="s">
        <v>1271</v>
      </c>
      <c r="N508" s="97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:26" ht="14.5">
      <c r="A509"/>
      <c r="B509" s="87">
        <v>41</v>
      </c>
      <c r="C509" s="97" t="s">
        <v>1872</v>
      </c>
      <c r="D509" s="97"/>
      <c r="E509" s="97"/>
      <c r="F509" s="97" t="s">
        <v>1271</v>
      </c>
      <c r="G509" s="97"/>
      <c r="H509"/>
      <c r="I509" s="87">
        <v>51</v>
      </c>
      <c r="J509" s="97" t="s">
        <v>1877</v>
      </c>
      <c r="K509" s="97"/>
      <c r="L509" s="97"/>
      <c r="M509" s="97" t="s">
        <v>1271</v>
      </c>
      <c r="N509" s="97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:26" ht="14.5">
      <c r="A510"/>
      <c r="B510" s="87">
        <v>42</v>
      </c>
      <c r="C510" s="97" t="s">
        <v>1850</v>
      </c>
      <c r="D510" s="97"/>
      <c r="E510" s="97"/>
      <c r="F510" s="97" t="s">
        <v>1284</v>
      </c>
      <c r="G510" s="97"/>
      <c r="H510"/>
      <c r="I510" s="87">
        <v>52</v>
      </c>
      <c r="J510" s="97" t="s">
        <v>1316</v>
      </c>
      <c r="K510" s="97"/>
      <c r="L510" s="97"/>
      <c r="M510" s="97" t="s">
        <v>1284</v>
      </c>
      <c r="N510" s="97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 ht="14.5">
      <c r="A511"/>
      <c r="B511" s="87">
        <v>43</v>
      </c>
      <c r="C511" s="97" t="s">
        <v>1285</v>
      </c>
      <c r="D511" s="97"/>
      <c r="E511" s="97"/>
      <c r="F511" s="97" t="s">
        <v>1284</v>
      </c>
      <c r="G511" s="97"/>
      <c r="H511"/>
      <c r="I511" s="87">
        <v>53</v>
      </c>
      <c r="J511" s="97" t="s">
        <v>1878</v>
      </c>
      <c r="K511" s="97"/>
      <c r="L511" s="97"/>
      <c r="M511" s="97" t="s">
        <v>1284</v>
      </c>
      <c r="N511" s="97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:26" ht="14.5">
      <c r="A512"/>
      <c r="B512" s="87">
        <v>44</v>
      </c>
      <c r="C512" s="97" t="s">
        <v>1313</v>
      </c>
      <c r="D512" s="97"/>
      <c r="E512" s="97"/>
      <c r="F512" s="97" t="s">
        <v>1284</v>
      </c>
      <c r="G512" s="97"/>
      <c r="H512"/>
      <c r="I512" s="87">
        <v>54</v>
      </c>
      <c r="J512" s="97" t="s">
        <v>1289</v>
      </c>
      <c r="K512" s="97"/>
      <c r="L512" s="97"/>
      <c r="M512" s="97" t="s">
        <v>1284</v>
      </c>
      <c r="N512" s="97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:26" ht="14.5">
      <c r="A513"/>
      <c r="B513" s="87">
        <v>45</v>
      </c>
      <c r="C513" s="97" t="s">
        <v>1873</v>
      </c>
      <c r="D513" s="97"/>
      <c r="E513" s="97"/>
      <c r="F513" s="97" t="s">
        <v>1284</v>
      </c>
      <c r="G513" s="97"/>
      <c r="H513"/>
      <c r="I513" s="87">
        <v>55</v>
      </c>
      <c r="J513" s="97" t="s">
        <v>1879</v>
      </c>
      <c r="K513" s="97"/>
      <c r="L513" s="97"/>
      <c r="M513" s="97" t="s">
        <v>1284</v>
      </c>
      <c r="N513" s="97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:26" ht="14.5">
      <c r="A514"/>
      <c r="B514" s="87">
        <v>46</v>
      </c>
      <c r="C514" s="97" t="s">
        <v>1290</v>
      </c>
      <c r="D514" s="97"/>
      <c r="E514" s="97"/>
      <c r="F514" s="97" t="s">
        <v>1284</v>
      </c>
      <c r="G514" s="97"/>
      <c r="H514"/>
      <c r="I514" s="87">
        <v>56</v>
      </c>
      <c r="J514" s="97" t="s">
        <v>1314</v>
      </c>
      <c r="K514" s="97"/>
      <c r="L514" s="97"/>
      <c r="M514" s="97" t="s">
        <v>1284</v>
      </c>
      <c r="N514" s="97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:2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:2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:2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:2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:2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:2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:2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:2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:2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:2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:2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:2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:2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:2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:2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:2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:2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:2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:2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:2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:2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:2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:2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:2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:2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:2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:2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:2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:2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:2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:2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:2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:2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:2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:2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:2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:2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:2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:2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:2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:2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:2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:2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:2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:2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:2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:2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:2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:2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:2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:2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:2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:2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:2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:2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:2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:2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:2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:2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:2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:2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:2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:2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:2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:2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:2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:2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:2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:2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:2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:2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:2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:2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:2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:2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:2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:2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:2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:2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:2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:2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:2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:2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:2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:2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:2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:2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:2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:2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:2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:2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:2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:2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:2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:2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:2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:2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:2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:2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:2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:2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:2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:2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:2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:2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:2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:2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:2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:2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:2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:2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:2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:2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:2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:2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:2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:2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:2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:2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:2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:2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:2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:2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:2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:2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:2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:2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:2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:2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:2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:2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:2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:2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:2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:2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:2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:2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:2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:2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:2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:2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:2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:2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:2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:2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:2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:2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:2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:2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:2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:2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:2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:2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:2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:2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:2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:2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:2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:2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:2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:2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:2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:2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:2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:2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:2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:2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:2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:2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:2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:2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:2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:2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:2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:2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:2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:2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:2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:2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:2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:2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:2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:2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:2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:2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:2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:2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:2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:2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:2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:2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:2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:2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:2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:2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:2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:2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:2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:2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:2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:2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:2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:2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:2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:2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:2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:2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:2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:2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:2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:2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:2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:2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:2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:2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:2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:2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:2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:2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:2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:2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:2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:2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:2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:2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:2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:2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:2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:2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:2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:2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:2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:2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:2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:2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:2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:2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:2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:2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:2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:2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:2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:2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:2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:2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:2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:2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:2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:2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:2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:2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:2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:2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:2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:2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:2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:2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:2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:2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:2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:2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:2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:2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:2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:2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:2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:2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:2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:2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:2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:2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:2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:2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:2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:2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:2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:2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:2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:2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:2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:2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:2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:2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:2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:2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:2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:2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:2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:2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:2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:2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:2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:2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:2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:2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:2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:2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:2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:2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:2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:2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:2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:2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:2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:2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:2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:2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:2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:2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:2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:2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:2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:2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:2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:2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:2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:2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:2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:2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:2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:2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:2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:2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:2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:2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:2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:2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:2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:2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:2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:2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:2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:2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:2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:2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:2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:2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:2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:2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:2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:2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:2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:2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:2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:2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:2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:2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:2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:2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:2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:2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:2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:2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:2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:2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:2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:2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:2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:2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:2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:2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:2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:2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:2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:2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:2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:2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:2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:2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:2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:2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:2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:2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:2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:2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:2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:2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:2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:2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:2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:2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:2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:2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:2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:2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:2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:2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:2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:2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:2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:2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:2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:2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:2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:2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:2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:2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:2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:2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:2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:2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:2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:2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:2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:2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:2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:2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:2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:2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:2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:2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:2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:2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:2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:2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:2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:2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:2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:2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:2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:2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:2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:2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:2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:2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:2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:2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:2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:2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:2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:2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:2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: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:2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:2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:2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:2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:2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:2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:2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:2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:2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:2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:2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:2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:2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:2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:2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:2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:2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:2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:2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:2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:2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:2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:2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:2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:2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:2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:2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:2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:2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:2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:2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:2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:2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:2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:2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:2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:2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:2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:2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:2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:2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:2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:2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:2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:2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:2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:2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:2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:2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:2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:2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:2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:2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:2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:2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:2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:2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:2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:2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:2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:2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:2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:2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:2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:2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:2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:2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:2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:2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:2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:2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:2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:2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:2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:2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:2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:2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:2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:2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:2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:2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:2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:2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:2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:2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:2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:2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:2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:2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:2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:2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:2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: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:2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:2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:2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:2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:2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:2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:2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:2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:2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:2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:2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:2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:2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:2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:2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:2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:2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:2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:2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:2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:2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:2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:2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:2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:2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:2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:2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:2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:2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:2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:2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:2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:2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:2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:2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:2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:2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:2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:2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:2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:2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:2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:2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:2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:2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:2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:2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:2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:2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:2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:2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:2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:2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:2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:2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:2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:2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:2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:2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:2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:2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:2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:2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:2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:2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:2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:2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:2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:2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:2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:2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:2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:2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:2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:2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:2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:2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:2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:2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:2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:2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:2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:2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:2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:2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:2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:2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:2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:2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:2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:2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:2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:2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:2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:2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:2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:2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:2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:2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:2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:2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:2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:2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:2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:2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:2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:2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:2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:2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:2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:2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:2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:2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:2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:2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:2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:2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:2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:2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:2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:2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:2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:2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:2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:2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:2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:2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:2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:2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:2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:2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:2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:2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:2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:2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:2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:2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:2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:2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:2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:2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:2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:2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:2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:2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:2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:2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:2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:2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:2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:2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:2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:2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:2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:2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:2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:2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:2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:2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:2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:2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:2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:2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:2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:2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:2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:2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:2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:2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:2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:2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:2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:2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:2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:2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:2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:2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:2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:2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:2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:2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:2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:2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:2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:2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:2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:2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:2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:2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:2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:2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:2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:2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:2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:2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:2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:2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:2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:2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:2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:2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:2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:2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:2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:2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:2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:2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:2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:2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:2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:2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:2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:2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:2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:2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:2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:2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:2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:2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:2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:2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:2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:2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:2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:2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:2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:2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:2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:2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:2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:2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:2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:2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:2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:2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:2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:2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:2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:2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:2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:2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:2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:2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:2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:2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:2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:2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:2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:2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:2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:2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:2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:2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:2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:2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:2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:2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:2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:2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:2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:2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:2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:2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:2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:2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:2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:2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:2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:2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:2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:2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:2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:2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:2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:2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:2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:2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:2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:2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:2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:2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:2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:2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:2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:2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:2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:2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:2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:2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:2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:2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:2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:2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:2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:2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:2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:2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:2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:2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:2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:2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:2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:2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:2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:2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:2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:2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:2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:2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:2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:2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:2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:2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:2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:2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:2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:2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:2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:2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:2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:2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:2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:2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:2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:2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:2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:2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:2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:2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:2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:2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:2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:2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:2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:2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:2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:2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:2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:2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:2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:2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:2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:2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:2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:2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:2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:2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:2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:2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:2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:2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:2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:2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:2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:2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:2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:2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:2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:2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:2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:2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:2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:2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:2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:2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:2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:2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:2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:2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:2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:2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:2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:2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:2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:2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:2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:2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:2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:2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:2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:2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:2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:2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:2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:2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:2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:2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:2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:2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:2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:2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:2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:2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:2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:2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:2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:2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:2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:2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:2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:2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:2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:2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:2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:2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:2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:2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:2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:2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:2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:2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:2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:2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:2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:2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:2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:2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:2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:2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:2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:2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:2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:2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:2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:2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:2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:2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:2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:2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:2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:2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:2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:2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:2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:2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:2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:2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:2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:2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:2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:2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:2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:2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:2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:2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:2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:2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:2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:2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:2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:2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:2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:2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:2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:2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:2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:2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:2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:2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:2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:2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:2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:2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:2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:2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:2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:2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:2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:2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:2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:2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:2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:2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:2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:2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:2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:2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:2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:2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:2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:2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:2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:2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:2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:2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:2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:2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:2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:2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:2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:2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:2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:2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:2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:2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:2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:2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:2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:2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:2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:2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:2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:2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:2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:2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:2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:2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:2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:2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:2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:2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:2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:2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:2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:2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:2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:2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:2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:2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:2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:2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:2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:2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:2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:2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:2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:2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:2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:2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:2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:2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:2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:2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:2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:2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:2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:2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:2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:2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:2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:2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:2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:2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:2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:2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:2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:2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:2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:2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:2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:2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:2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:2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:2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:2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:2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:2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:2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:2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:2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:2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:2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:2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:2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:2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:2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:2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:2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:2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:2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:2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:2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:2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:2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:2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:2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:2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:2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:2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:2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:2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:2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:2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:2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:2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:2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:2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:2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:2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:2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:2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:2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:2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:2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:2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:2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:2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:2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:2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:2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:2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:2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:2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:2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:2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:2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:2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:2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:2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:2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:2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:2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:2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:2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:2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:2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:2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:2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:2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:2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:2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:2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:2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:2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:2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:2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:2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:2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:2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:2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:2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:2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:2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:2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:2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:2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:2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:2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:2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:2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:2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:2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:2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:2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:2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:2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:2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:2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:2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:2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:2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:2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:2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:2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:2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:2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:2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:2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:2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:2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:2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:2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:2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:2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:2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:2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:2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:2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:2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:2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:2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:2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:2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:2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:2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:2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:2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:2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:2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:2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:2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:2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:2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:2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:2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:2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:2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:2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:2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:2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:2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:2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:2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:2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:2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:2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:2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:2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:2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:2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:2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:2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:2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:2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:2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:2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:2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:2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:2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:2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:2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:2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:2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:2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:2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:2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:2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:2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:2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:2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:2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:2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:2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:2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:2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:2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:2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:2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:2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:2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:2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:2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:2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:2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:2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:2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:2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:2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:2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:2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:2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:2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:2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:2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:2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:2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:2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:2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:2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:2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:2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:2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:2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:2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:2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:2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:2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:2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:2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:2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:2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:2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:2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:2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:2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:2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:2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:2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:2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:2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:2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:2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:2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:2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:2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:2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:2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:2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:2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:2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:2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:2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:2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:2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:2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:2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:26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:26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:26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:26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:26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:26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:26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:26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:26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:26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:26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:26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:26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:26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:26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:26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:26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:26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:26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:26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:26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:26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:26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:26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:26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:26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:26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:26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:26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:26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:26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:26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:26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:26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:26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:26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:26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:26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:26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:26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:26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:26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:26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:26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:26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:26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:26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:26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:26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:26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:26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:26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:26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:26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:26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:26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:26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:26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:26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:26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:26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:26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:26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:26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:26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:26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:26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:26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:26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:26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:26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:26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:26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:26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:26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:26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:26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:26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:26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:26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:26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:26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:26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:26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:26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:26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:26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:26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</sheetData>
  <mergeCells count="126">
    <mergeCell ref="M513:N513"/>
    <mergeCell ref="J514:L514"/>
    <mergeCell ref="M514:N514"/>
    <mergeCell ref="M510:N510"/>
    <mergeCell ref="J511:L511"/>
    <mergeCell ref="M511:N511"/>
    <mergeCell ref="J512:L512"/>
    <mergeCell ref="M512:N512"/>
    <mergeCell ref="M507:N507"/>
    <mergeCell ref="J508:L508"/>
    <mergeCell ref="M508:N508"/>
    <mergeCell ref="J509:L509"/>
    <mergeCell ref="M509:N509"/>
    <mergeCell ref="C513:E513"/>
    <mergeCell ref="F513:G513"/>
    <mergeCell ref="C514:E514"/>
    <mergeCell ref="F514:G514"/>
    <mergeCell ref="J504:L504"/>
    <mergeCell ref="J507:L507"/>
    <mergeCell ref="J510:L510"/>
    <mergeCell ref="J513:L513"/>
    <mergeCell ref="C510:E510"/>
    <mergeCell ref="F510:G510"/>
    <mergeCell ref="C511:E511"/>
    <mergeCell ref="F511:G511"/>
    <mergeCell ref="C512:E512"/>
    <mergeCell ref="F512:G512"/>
    <mergeCell ref="C507:E507"/>
    <mergeCell ref="F507:G507"/>
    <mergeCell ref="C508:E508"/>
    <mergeCell ref="F508:G508"/>
    <mergeCell ref="C509:E509"/>
    <mergeCell ref="J497:L497"/>
    <mergeCell ref="M497:N497"/>
    <mergeCell ref="F509:G509"/>
    <mergeCell ref="C504:E504"/>
    <mergeCell ref="F504:G504"/>
    <mergeCell ref="C505:E505"/>
    <mergeCell ref="F505:G505"/>
    <mergeCell ref="C506:E506"/>
    <mergeCell ref="F506:G506"/>
    <mergeCell ref="J500:L500"/>
    <mergeCell ref="M500:N500"/>
    <mergeCell ref="J501:L501"/>
    <mergeCell ref="M501:N501"/>
    <mergeCell ref="J502:L502"/>
    <mergeCell ref="M502:N502"/>
    <mergeCell ref="C502:E502"/>
    <mergeCell ref="F502:G502"/>
    <mergeCell ref="M504:N504"/>
    <mergeCell ref="J505:L505"/>
    <mergeCell ref="M505:N505"/>
    <mergeCell ref="J506:L506"/>
    <mergeCell ref="M506:N506"/>
    <mergeCell ref="J498:L498"/>
    <mergeCell ref="M498:N498"/>
    <mergeCell ref="J499:L499"/>
    <mergeCell ref="M499:N499"/>
    <mergeCell ref="C499:E499"/>
    <mergeCell ref="F499:G499"/>
    <mergeCell ref="C500:E500"/>
    <mergeCell ref="F500:G500"/>
    <mergeCell ref="C501:E501"/>
    <mergeCell ref="F501:G501"/>
    <mergeCell ref="C497:E497"/>
    <mergeCell ref="F497:G497"/>
    <mergeCell ref="C498:E498"/>
    <mergeCell ref="F498:G498"/>
    <mergeCell ref="C493:E493"/>
    <mergeCell ref="F493:G493"/>
    <mergeCell ref="C494:E494"/>
    <mergeCell ref="F494:G494"/>
    <mergeCell ref="C495:E495"/>
    <mergeCell ref="F495:G495"/>
    <mergeCell ref="J491:L491"/>
    <mergeCell ref="M491:N491"/>
    <mergeCell ref="J486:L486"/>
    <mergeCell ref="M486:N486"/>
    <mergeCell ref="J487:L487"/>
    <mergeCell ref="M487:N487"/>
    <mergeCell ref="J488:L488"/>
    <mergeCell ref="M488:N488"/>
    <mergeCell ref="C496:E496"/>
    <mergeCell ref="F496:G496"/>
    <mergeCell ref="J493:L493"/>
    <mergeCell ref="M493:N493"/>
    <mergeCell ref="J494:L494"/>
    <mergeCell ref="M494:N494"/>
    <mergeCell ref="J495:L495"/>
    <mergeCell ref="M495:N495"/>
    <mergeCell ref="J496:L496"/>
    <mergeCell ref="M496:N496"/>
    <mergeCell ref="J485:L485"/>
    <mergeCell ref="M485:N485"/>
    <mergeCell ref="C489:E489"/>
    <mergeCell ref="F489:G489"/>
    <mergeCell ref="C490:E490"/>
    <mergeCell ref="F490:G490"/>
    <mergeCell ref="J489:L489"/>
    <mergeCell ref="M489:N489"/>
    <mergeCell ref="J490:L490"/>
    <mergeCell ref="M490:N490"/>
    <mergeCell ref="A1:E1"/>
    <mergeCell ref="B481:N481"/>
    <mergeCell ref="C482:E482"/>
    <mergeCell ref="F482:G482"/>
    <mergeCell ref="J482:L482"/>
    <mergeCell ref="M482:N482"/>
    <mergeCell ref="C491:E491"/>
    <mergeCell ref="F491:G491"/>
    <mergeCell ref="C486:E486"/>
    <mergeCell ref="F486:G486"/>
    <mergeCell ref="C487:E487"/>
    <mergeCell ref="F487:G487"/>
    <mergeCell ref="C488:E488"/>
    <mergeCell ref="F488:G488"/>
    <mergeCell ref="C483:E483"/>
    <mergeCell ref="F483:G483"/>
    <mergeCell ref="C484:E484"/>
    <mergeCell ref="F484:G484"/>
    <mergeCell ref="C485:E485"/>
    <mergeCell ref="F485:G485"/>
    <mergeCell ref="J483:L483"/>
    <mergeCell ref="M483:N483"/>
    <mergeCell ref="J484:L484"/>
    <mergeCell ref="M484:N48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7092-9C17-4BF6-BB46-60C78CBA5F91}">
  <dimension ref="A1:DJ58"/>
  <sheetViews>
    <sheetView rightToLeft="1" workbookViewId="0">
      <pane ySplit="2" topLeftCell="A3" activePane="bottomLeft" state="frozen"/>
      <selection pane="bottomLeft" sqref="A1:D1"/>
    </sheetView>
  </sheetViews>
  <sheetFormatPr defaultRowHeight="14"/>
  <cols>
    <col min="1" max="1" width="4.6640625" bestFit="1" customWidth="1"/>
    <col min="2" max="2" width="8.1640625" bestFit="1" customWidth="1"/>
    <col min="3" max="3" width="10" bestFit="1" customWidth="1"/>
    <col min="4" max="4" width="8.9140625" bestFit="1" customWidth="1"/>
    <col min="6" max="6" width="4.6640625" bestFit="1" customWidth="1"/>
    <col min="7" max="7" width="8.1640625" bestFit="1" customWidth="1"/>
    <col min="8" max="8" width="10" bestFit="1" customWidth="1"/>
    <col min="9" max="9" width="8.9140625" bestFit="1" customWidth="1"/>
    <col min="11" max="11" width="4.6640625" bestFit="1" customWidth="1"/>
    <col min="12" max="12" width="8.1640625" bestFit="1" customWidth="1"/>
    <col min="13" max="13" width="10" bestFit="1" customWidth="1"/>
    <col min="14" max="14" width="8.9140625" bestFit="1" customWidth="1"/>
    <col min="16" max="16" width="4.6640625" bestFit="1" customWidth="1"/>
    <col min="17" max="17" width="8.1640625" bestFit="1" customWidth="1"/>
    <col min="18" max="18" width="10" bestFit="1" customWidth="1"/>
    <col min="19" max="19" width="8.9140625" bestFit="1" customWidth="1"/>
    <col min="21" max="21" width="4.6640625" bestFit="1" customWidth="1"/>
    <col min="22" max="22" width="8.1640625" bestFit="1" customWidth="1"/>
    <col min="23" max="23" width="10" bestFit="1" customWidth="1"/>
    <col min="24" max="24" width="8.9140625" bestFit="1" customWidth="1"/>
    <col min="26" max="26" width="4.6640625" bestFit="1" customWidth="1"/>
    <col min="27" max="27" width="8.1640625" bestFit="1" customWidth="1"/>
    <col min="28" max="28" width="10" bestFit="1" customWidth="1"/>
    <col min="29" max="29" width="8.9140625" bestFit="1" customWidth="1"/>
    <col min="31" max="31" width="4.6640625" bestFit="1" customWidth="1"/>
    <col min="32" max="32" width="8.1640625" bestFit="1" customWidth="1"/>
    <col min="33" max="33" width="10" bestFit="1" customWidth="1"/>
    <col min="34" max="34" width="8.9140625" bestFit="1" customWidth="1"/>
    <col min="36" max="36" width="4.6640625" bestFit="1" customWidth="1"/>
    <col min="37" max="37" width="8.1640625" bestFit="1" customWidth="1"/>
    <col min="38" max="38" width="10" bestFit="1" customWidth="1"/>
    <col min="39" max="39" width="8.9140625" bestFit="1" customWidth="1"/>
    <col min="41" max="41" width="4.6640625" bestFit="1" customWidth="1"/>
    <col min="42" max="42" width="8.1640625" bestFit="1" customWidth="1"/>
    <col min="43" max="43" width="10" bestFit="1" customWidth="1"/>
    <col min="44" max="44" width="8.9140625" bestFit="1" customWidth="1"/>
    <col min="46" max="46" width="4.6640625" bestFit="1" customWidth="1"/>
    <col min="47" max="47" width="8.1640625" bestFit="1" customWidth="1"/>
    <col min="48" max="48" width="10" bestFit="1" customWidth="1"/>
    <col min="49" max="49" width="8.9140625" bestFit="1" customWidth="1"/>
    <col min="51" max="51" width="4.6640625" bestFit="1" customWidth="1"/>
    <col min="52" max="52" width="8.1640625" bestFit="1" customWidth="1"/>
    <col min="53" max="53" width="10" bestFit="1" customWidth="1"/>
    <col min="54" max="54" width="8.9140625" bestFit="1" customWidth="1"/>
    <col min="56" max="56" width="4.6640625" bestFit="1" customWidth="1"/>
    <col min="57" max="57" width="8.1640625" bestFit="1" customWidth="1"/>
    <col min="58" max="58" width="10" bestFit="1" customWidth="1"/>
    <col min="59" max="59" width="8.9140625" bestFit="1" customWidth="1"/>
    <col min="61" max="61" width="4.6640625" bestFit="1" customWidth="1"/>
    <col min="62" max="62" width="8.1640625" bestFit="1" customWidth="1"/>
    <col min="63" max="63" width="10" bestFit="1" customWidth="1"/>
    <col min="64" max="64" width="8.9140625" bestFit="1" customWidth="1"/>
    <col min="66" max="66" width="4.6640625" bestFit="1" customWidth="1"/>
    <col min="67" max="67" width="8.1640625" bestFit="1" customWidth="1"/>
    <col min="68" max="68" width="10" bestFit="1" customWidth="1"/>
    <col min="69" max="69" width="8.9140625" bestFit="1" customWidth="1"/>
    <col min="71" max="71" width="4.6640625" bestFit="1" customWidth="1"/>
    <col min="72" max="72" width="8.1640625" bestFit="1" customWidth="1"/>
    <col min="73" max="73" width="10" bestFit="1" customWidth="1"/>
    <col min="74" max="74" width="8.9140625" bestFit="1" customWidth="1"/>
    <col min="76" max="76" width="4.6640625" bestFit="1" customWidth="1"/>
    <col min="77" max="77" width="8.1640625" bestFit="1" customWidth="1"/>
    <col min="78" max="78" width="10" bestFit="1" customWidth="1"/>
    <col min="79" max="79" width="8.9140625" bestFit="1" customWidth="1"/>
    <col min="81" max="81" width="4.6640625" bestFit="1" customWidth="1"/>
    <col min="82" max="82" width="8.1640625" bestFit="1" customWidth="1"/>
    <col min="83" max="83" width="10" bestFit="1" customWidth="1"/>
    <col min="84" max="84" width="8.9140625" bestFit="1" customWidth="1"/>
    <col min="86" max="86" width="4.6640625" bestFit="1" customWidth="1"/>
    <col min="87" max="87" width="8.1640625" bestFit="1" customWidth="1"/>
    <col min="88" max="88" width="10" bestFit="1" customWidth="1"/>
    <col min="89" max="89" width="8.9140625" bestFit="1" customWidth="1"/>
    <col min="91" max="91" width="4.6640625" bestFit="1" customWidth="1"/>
    <col min="92" max="92" width="8.1640625" bestFit="1" customWidth="1"/>
    <col min="93" max="93" width="10" bestFit="1" customWidth="1"/>
    <col min="94" max="94" width="8.9140625" bestFit="1" customWidth="1"/>
    <col min="96" max="96" width="4.6640625" bestFit="1" customWidth="1"/>
    <col min="97" max="97" width="8.1640625" bestFit="1" customWidth="1"/>
    <col min="98" max="98" width="10" bestFit="1" customWidth="1"/>
    <col min="99" max="99" width="8.9140625" bestFit="1" customWidth="1"/>
    <col min="101" max="101" width="4.6640625" bestFit="1" customWidth="1"/>
    <col min="102" max="102" width="8.1640625" bestFit="1" customWidth="1"/>
    <col min="103" max="103" width="10" bestFit="1" customWidth="1"/>
    <col min="104" max="104" width="8.9140625" bestFit="1" customWidth="1"/>
    <col min="106" max="106" width="4.6640625" bestFit="1" customWidth="1"/>
    <col min="107" max="107" width="8.1640625" bestFit="1" customWidth="1"/>
    <col min="108" max="108" width="10" bestFit="1" customWidth="1"/>
    <col min="109" max="109" width="8.9140625" bestFit="1" customWidth="1"/>
    <col min="111" max="111" width="4.6640625" bestFit="1" customWidth="1"/>
    <col min="112" max="112" width="8.1640625" bestFit="1" customWidth="1"/>
    <col min="113" max="113" width="10" bestFit="1" customWidth="1"/>
    <col min="114" max="114" width="8.9140625" bestFit="1" customWidth="1"/>
    <col min="116" max="116" width="4.6640625" bestFit="1" customWidth="1"/>
    <col min="117" max="117" width="8.1640625" bestFit="1" customWidth="1"/>
    <col min="118" max="118" width="10" bestFit="1" customWidth="1"/>
    <col min="119" max="119" width="8.9140625" bestFit="1" customWidth="1"/>
    <col min="121" max="121" width="4.6640625" bestFit="1" customWidth="1"/>
    <col min="122" max="122" width="8.1640625" bestFit="1" customWidth="1"/>
    <col min="123" max="123" width="10" bestFit="1" customWidth="1"/>
    <col min="124" max="124" width="8.9140625" bestFit="1" customWidth="1"/>
    <col min="126" max="126" width="4.6640625" bestFit="1" customWidth="1"/>
    <col min="127" max="127" width="8.1640625" bestFit="1" customWidth="1"/>
    <col min="128" max="128" width="10" bestFit="1" customWidth="1"/>
    <col min="129" max="129" width="8.9140625" bestFit="1" customWidth="1"/>
    <col min="131" max="131" width="4.6640625" bestFit="1" customWidth="1"/>
    <col min="132" max="132" width="8.1640625" bestFit="1" customWidth="1"/>
    <col min="133" max="133" width="10" bestFit="1" customWidth="1"/>
    <col min="134" max="134" width="8.9140625" bestFit="1" customWidth="1"/>
  </cols>
  <sheetData>
    <row r="1" spans="1:114" ht="15.5">
      <c r="A1" s="111" t="s">
        <v>1098</v>
      </c>
      <c r="B1" s="111"/>
      <c r="C1" s="111"/>
      <c r="D1" s="111"/>
      <c r="F1" s="111" t="s">
        <v>543</v>
      </c>
      <c r="G1" s="111"/>
      <c r="H1" s="111"/>
      <c r="I1" s="111"/>
      <c r="K1" s="111" t="s">
        <v>544</v>
      </c>
      <c r="L1" s="111"/>
      <c r="M1" s="111"/>
      <c r="N1" s="111"/>
      <c r="P1" s="111" t="s">
        <v>545</v>
      </c>
      <c r="Q1" s="111"/>
      <c r="R1" s="111"/>
      <c r="S1" s="111"/>
      <c r="U1" s="111" t="s">
        <v>1099</v>
      </c>
      <c r="V1" s="111"/>
      <c r="W1" s="111"/>
      <c r="X1" s="111"/>
      <c r="Z1" s="111" t="s">
        <v>546</v>
      </c>
      <c r="AA1" s="111"/>
      <c r="AB1" s="111"/>
      <c r="AC1" s="111"/>
      <c r="AE1" s="111" t="s">
        <v>547</v>
      </c>
      <c r="AF1" s="111"/>
      <c r="AG1" s="111"/>
      <c r="AH1" s="111"/>
      <c r="AJ1" s="111" t="s">
        <v>548</v>
      </c>
      <c r="AK1" s="111"/>
      <c r="AL1" s="111"/>
      <c r="AM1" s="111"/>
      <c r="AO1" s="111" t="s">
        <v>549</v>
      </c>
      <c r="AP1" s="111"/>
      <c r="AQ1" s="111"/>
      <c r="AR1" s="111"/>
      <c r="AT1" s="111" t="s">
        <v>550</v>
      </c>
      <c r="AU1" s="111"/>
      <c r="AV1" s="111"/>
      <c r="AW1" s="111"/>
      <c r="AY1" s="111" t="s">
        <v>551</v>
      </c>
      <c r="AZ1" s="111"/>
      <c r="BA1" s="111"/>
      <c r="BB1" s="111"/>
      <c r="BD1" s="111" t="s">
        <v>552</v>
      </c>
      <c r="BE1" s="111"/>
      <c r="BF1" s="111"/>
      <c r="BG1" s="111"/>
      <c r="BI1" s="111" t="s">
        <v>553</v>
      </c>
      <c r="BJ1" s="111"/>
      <c r="BK1" s="111"/>
      <c r="BL1" s="111"/>
      <c r="BN1" s="111" t="s">
        <v>554</v>
      </c>
      <c r="BO1" s="111"/>
      <c r="BP1" s="111"/>
      <c r="BQ1" s="111"/>
      <c r="BS1" s="111" t="s">
        <v>555</v>
      </c>
      <c r="BT1" s="111"/>
      <c r="BU1" s="111"/>
      <c r="BV1" s="111"/>
      <c r="BX1" s="111" t="s">
        <v>556</v>
      </c>
      <c r="BY1" s="111"/>
      <c r="BZ1" s="111"/>
      <c r="CA1" s="111"/>
      <c r="CC1" s="111" t="s">
        <v>557</v>
      </c>
      <c r="CD1" s="111"/>
      <c r="CE1" s="111"/>
      <c r="CF1" s="111"/>
      <c r="CH1" s="111" t="s">
        <v>558</v>
      </c>
      <c r="CI1" s="111"/>
      <c r="CJ1" s="111"/>
      <c r="CK1" s="111"/>
      <c r="CM1" s="111" t="s">
        <v>1100</v>
      </c>
      <c r="CN1" s="111"/>
      <c r="CO1" s="111"/>
      <c r="CP1" s="111"/>
      <c r="CR1" s="111" t="s">
        <v>1101</v>
      </c>
      <c r="CS1" s="111"/>
      <c r="CT1" s="111"/>
      <c r="CU1" s="111"/>
      <c r="CW1" s="111" t="s">
        <v>1102</v>
      </c>
      <c r="CX1" s="111"/>
      <c r="CY1" s="111"/>
      <c r="CZ1" s="111"/>
      <c r="DB1" s="111" t="s">
        <v>1103</v>
      </c>
      <c r="DC1" s="111"/>
      <c r="DD1" s="111"/>
      <c r="DE1" s="111"/>
      <c r="DG1" s="111" t="s">
        <v>1104</v>
      </c>
      <c r="DH1" s="111"/>
      <c r="DI1" s="111"/>
      <c r="DJ1" s="111"/>
    </row>
    <row r="2" spans="1:114" ht="14.5">
      <c r="A2" s="13" t="s">
        <v>87</v>
      </c>
      <c r="B2" s="13" t="s">
        <v>84</v>
      </c>
      <c r="C2" s="13" t="s">
        <v>364</v>
      </c>
      <c r="D2" s="13" t="s">
        <v>88</v>
      </c>
      <c r="F2" s="13" t="s">
        <v>87</v>
      </c>
      <c r="G2" s="13" t="s">
        <v>84</v>
      </c>
      <c r="H2" s="13" t="s">
        <v>364</v>
      </c>
      <c r="I2" s="13" t="s">
        <v>88</v>
      </c>
      <c r="K2" s="13" t="s">
        <v>87</v>
      </c>
      <c r="L2" s="13" t="s">
        <v>84</v>
      </c>
      <c r="M2" s="13" t="s">
        <v>364</v>
      </c>
      <c r="N2" s="13" t="s">
        <v>88</v>
      </c>
      <c r="P2" s="13" t="s">
        <v>87</v>
      </c>
      <c r="Q2" s="13" t="s">
        <v>84</v>
      </c>
      <c r="R2" s="13" t="s">
        <v>364</v>
      </c>
      <c r="S2" s="13" t="s">
        <v>88</v>
      </c>
      <c r="U2" s="13" t="s">
        <v>87</v>
      </c>
      <c r="V2" s="13" t="s">
        <v>84</v>
      </c>
      <c r="W2" s="13" t="s">
        <v>364</v>
      </c>
      <c r="X2" s="13" t="s">
        <v>88</v>
      </c>
      <c r="Z2" s="13" t="s">
        <v>87</v>
      </c>
      <c r="AA2" s="13" t="s">
        <v>84</v>
      </c>
      <c r="AB2" s="13" t="s">
        <v>364</v>
      </c>
      <c r="AC2" s="13" t="s">
        <v>88</v>
      </c>
      <c r="AE2" s="13" t="s">
        <v>87</v>
      </c>
      <c r="AF2" s="13" t="s">
        <v>84</v>
      </c>
      <c r="AG2" s="13" t="s">
        <v>364</v>
      </c>
      <c r="AH2" s="13" t="s">
        <v>88</v>
      </c>
      <c r="AJ2" s="13" t="s">
        <v>87</v>
      </c>
      <c r="AK2" s="13" t="s">
        <v>84</v>
      </c>
      <c r="AL2" s="13" t="s">
        <v>364</v>
      </c>
      <c r="AM2" s="13" t="s">
        <v>88</v>
      </c>
      <c r="AO2" s="13" t="s">
        <v>87</v>
      </c>
      <c r="AP2" s="13" t="s">
        <v>84</v>
      </c>
      <c r="AQ2" s="13" t="s">
        <v>364</v>
      </c>
      <c r="AR2" s="13" t="s">
        <v>88</v>
      </c>
      <c r="AT2" s="13" t="s">
        <v>87</v>
      </c>
      <c r="AU2" s="13" t="s">
        <v>84</v>
      </c>
      <c r="AV2" s="13" t="s">
        <v>364</v>
      </c>
      <c r="AW2" s="13" t="s">
        <v>88</v>
      </c>
      <c r="AY2" s="13" t="s">
        <v>87</v>
      </c>
      <c r="AZ2" s="13" t="s">
        <v>84</v>
      </c>
      <c r="BA2" s="13" t="s">
        <v>364</v>
      </c>
      <c r="BB2" s="13" t="s">
        <v>88</v>
      </c>
      <c r="BD2" s="13" t="s">
        <v>87</v>
      </c>
      <c r="BE2" s="13" t="s">
        <v>84</v>
      </c>
      <c r="BF2" s="13" t="s">
        <v>364</v>
      </c>
      <c r="BG2" s="13" t="s">
        <v>88</v>
      </c>
      <c r="BI2" s="13" t="s">
        <v>87</v>
      </c>
      <c r="BJ2" s="13" t="s">
        <v>84</v>
      </c>
      <c r="BK2" s="13" t="s">
        <v>364</v>
      </c>
      <c r="BL2" s="13" t="s">
        <v>88</v>
      </c>
      <c r="BN2" s="13" t="s">
        <v>87</v>
      </c>
      <c r="BO2" s="13" t="s">
        <v>84</v>
      </c>
      <c r="BP2" s="13" t="s">
        <v>364</v>
      </c>
      <c r="BQ2" s="13" t="s">
        <v>88</v>
      </c>
      <c r="BS2" s="13" t="s">
        <v>87</v>
      </c>
      <c r="BT2" s="13" t="s">
        <v>84</v>
      </c>
      <c r="BU2" s="13" t="s">
        <v>364</v>
      </c>
      <c r="BV2" s="13" t="s">
        <v>88</v>
      </c>
      <c r="BX2" s="13" t="s">
        <v>87</v>
      </c>
      <c r="BY2" s="13" t="s">
        <v>84</v>
      </c>
      <c r="BZ2" s="13" t="s">
        <v>364</v>
      </c>
      <c r="CA2" s="13" t="s">
        <v>88</v>
      </c>
      <c r="CC2" s="13" t="s">
        <v>87</v>
      </c>
      <c r="CD2" s="13" t="s">
        <v>84</v>
      </c>
      <c r="CE2" s="13" t="s">
        <v>364</v>
      </c>
      <c r="CF2" s="13" t="s">
        <v>88</v>
      </c>
      <c r="CH2" s="13" t="s">
        <v>87</v>
      </c>
      <c r="CI2" s="13" t="s">
        <v>84</v>
      </c>
      <c r="CJ2" s="13" t="s">
        <v>364</v>
      </c>
      <c r="CK2" s="13" t="s">
        <v>88</v>
      </c>
      <c r="CM2" s="13" t="s">
        <v>87</v>
      </c>
      <c r="CN2" s="13" t="s">
        <v>84</v>
      </c>
      <c r="CO2" s="13" t="s">
        <v>364</v>
      </c>
      <c r="CP2" s="13" t="s">
        <v>88</v>
      </c>
      <c r="CR2" s="13" t="s">
        <v>87</v>
      </c>
      <c r="CS2" s="13" t="s">
        <v>84</v>
      </c>
      <c r="CT2" s="13" t="s">
        <v>364</v>
      </c>
      <c r="CU2" s="13" t="s">
        <v>88</v>
      </c>
      <c r="CW2" s="13" t="s">
        <v>87</v>
      </c>
      <c r="CX2" s="13" t="s">
        <v>84</v>
      </c>
      <c r="CY2" s="13" t="s">
        <v>364</v>
      </c>
      <c r="CZ2" s="13" t="s">
        <v>88</v>
      </c>
      <c r="DB2" s="13" t="s">
        <v>87</v>
      </c>
      <c r="DC2" s="13" t="s">
        <v>84</v>
      </c>
      <c r="DD2" s="13" t="s">
        <v>364</v>
      </c>
      <c r="DE2" s="13" t="s">
        <v>88</v>
      </c>
      <c r="DG2" s="13" t="s">
        <v>87</v>
      </c>
      <c r="DH2" s="13" t="s">
        <v>84</v>
      </c>
      <c r="DI2" s="13" t="s">
        <v>364</v>
      </c>
      <c r="DJ2" s="13" t="s">
        <v>88</v>
      </c>
    </row>
    <row r="3" spans="1:114" ht="14.5">
      <c r="A3" s="14">
        <v>1</v>
      </c>
      <c r="B3" s="14" t="s">
        <v>369</v>
      </c>
      <c r="C3" s="14">
        <f>COUNTIF('5 فرق'!$D$4:$D$1999,$A3&amp;" ضد *")+COUNTIF('5 فرق'!$D$4:$D$1999,"* ضد "&amp;$A3)</f>
        <v>16</v>
      </c>
      <c r="D3" s="14">
        <f>COUNTIF($B$3:$B$7,$B3)-1</f>
        <v>4</v>
      </c>
      <c r="F3" s="14">
        <v>1</v>
      </c>
      <c r="G3" s="14" t="s">
        <v>369</v>
      </c>
      <c r="H3" s="14">
        <f>COUNTIF('6 فرق'!$D$4:$D$1999,$F3&amp;" ضد *")+COUNTIF('6 فرق'!$D$4:$D$1999,"* ضد "&amp;$F3)</f>
        <v>20</v>
      </c>
      <c r="I3" s="14">
        <f t="shared" ref="I3:I8" si="0">COUNTIF($G$3:$G$8,$G3)-1</f>
        <v>5</v>
      </c>
      <c r="K3" s="14">
        <v>1</v>
      </c>
      <c r="L3" s="14" t="s">
        <v>369</v>
      </c>
      <c r="M3" s="14">
        <f>COUNTIF('8 فرق'!$D$4:$D$1999,$K3&amp;" ضد *")+COUNTIF('8 فرق'!$D$4:$D$1999,"* ضد "&amp;$K3)</f>
        <v>21</v>
      </c>
      <c r="N3" s="14">
        <f t="shared" ref="N3:N10" si="1">COUNTIF($L$3:$L$10,$L3)-1</f>
        <v>7</v>
      </c>
      <c r="P3" s="14">
        <v>1</v>
      </c>
      <c r="Q3" s="14" t="s">
        <v>369</v>
      </c>
      <c r="R3" s="14">
        <f>COUNTIF('9 فرق'!$D$4:$D$1999,$P3&amp;" ضد *")+COUNTIF('9 فرق'!$D$4:$D$1999,"* ضد "&amp;$P3)</f>
        <v>16</v>
      </c>
      <c r="S3" s="14">
        <f t="shared" ref="S3:S11" si="2">COUNTIF($Q$3:$Q$11,$Q3)-1</f>
        <v>8</v>
      </c>
      <c r="U3" s="14">
        <v>1</v>
      </c>
      <c r="V3" s="14" t="s">
        <v>369</v>
      </c>
      <c r="W3" s="14">
        <f>COUNTIF('10 فرق'!$D$4:$D$1999,$U3&amp;" ضد *")+COUNTIF('10 فرق'!$D$4:$D$1999,"* ضد "&amp;$U3)</f>
        <v>18</v>
      </c>
      <c r="X3" s="14">
        <f t="shared" ref="X3:X12" si="3">COUNTIF($V$3:$V$12,$V3)-1</f>
        <v>9</v>
      </c>
      <c r="Z3" s="14">
        <v>1</v>
      </c>
      <c r="AA3" s="14" t="s">
        <v>369</v>
      </c>
      <c r="AB3" s="14">
        <f>COUNTIF('11 فريقًا'!$D$4:$D$1999,$Z3&amp;" ضد *")+COUNTIF('11 فريقًا'!$D$4:$D$1999,"* ضد "&amp;$Z3)</f>
        <v>20</v>
      </c>
      <c r="AC3" s="14">
        <f t="shared" ref="AC3:AC13" si="4">COUNTIF($AA$3:$AA$13,$AA3)-1</f>
        <v>10</v>
      </c>
      <c r="AE3" s="14">
        <v>1</v>
      </c>
      <c r="AF3" s="14" t="s">
        <v>369</v>
      </c>
      <c r="AG3" s="14">
        <f>COUNTIF('12 فريقًا'!$D$4:$D$1999,$AE3&amp;" ضد *")+COUNTIF('12 فريقًا'!$D$4:$D$1999,"* ضد "&amp;$AE3)</f>
        <v>22</v>
      </c>
      <c r="AH3" s="14">
        <f t="shared" ref="AH3:AH14" si="5">COUNTIF($AF$3:$AF$14,$AF3)-1</f>
        <v>11</v>
      </c>
      <c r="AJ3" s="14">
        <v>1</v>
      </c>
      <c r="AK3" s="14" t="s">
        <v>369</v>
      </c>
      <c r="AL3" s="14">
        <f>COUNTIF('13 فريقًا'!$E$4:$E$1999,$AJ3&amp;" ضد *")+COUNTIF('13 فريقًا'!$E$4:$E$1999,"* ضد "&amp;$AJ3)</f>
        <v>20</v>
      </c>
      <c r="AM3" s="14">
        <f t="shared" ref="AM3:AM15" si="6">COUNTIF($AK$3:$AK$15,$AK3)-1</f>
        <v>5</v>
      </c>
      <c r="AO3" s="14">
        <v>1</v>
      </c>
      <c r="AP3" s="14" t="s">
        <v>369</v>
      </c>
      <c r="AQ3" s="14">
        <f>COUNTIF('14 فريقًا'!$E$4:$E$1999,$AO3&amp;" ضد *")+COUNTIF('14 فريقًا'!$E$4:$E$1999,"* ضد "&amp;$AO3)</f>
        <v>18</v>
      </c>
      <c r="AR3" s="14">
        <f t="shared" ref="AR3:AR16" si="7">COUNTIF($AP$3:$AP$16,$AP3)-1</f>
        <v>6</v>
      </c>
      <c r="AT3" s="14">
        <v>1</v>
      </c>
      <c r="AU3" s="14" t="s">
        <v>369</v>
      </c>
      <c r="AV3" s="14">
        <f>COUNTIF('15 فريقًا'!$E$4:$E$1999,$AT3&amp;" ضد *")+COUNTIF('15 فريقًا'!$E$4:$E$1999,"* ضد "&amp;$AT3)</f>
        <v>18</v>
      </c>
      <c r="AW3" s="14">
        <f t="shared" ref="AW3:AW17" si="8">COUNTIF($AU$3:$AU$17,$AU3)-1</f>
        <v>6</v>
      </c>
      <c r="AY3" s="14">
        <v>1</v>
      </c>
      <c r="AZ3" s="14" t="s">
        <v>369</v>
      </c>
      <c r="BA3" s="14">
        <f>COUNTIF('16 فريقًا'!$E$4:$E$1999,$AY3&amp;" ضد *")+COUNTIF('16 فريقًا'!$E$4:$E$1999,"* ضد "&amp;$AY3)</f>
        <v>21</v>
      </c>
      <c r="BB3" s="14">
        <f t="shared" ref="BB3:BB18" si="9">COUNTIF($AZ$3:$AZ$18,$AZ3)-1</f>
        <v>7</v>
      </c>
      <c r="BD3" s="14">
        <v>1</v>
      </c>
      <c r="BE3" s="14" t="s">
        <v>369</v>
      </c>
      <c r="BF3" s="14">
        <f>COUNTIF('18 فريقًا'!$E$4:$E$1999,$BD3&amp;" ضد *")+COUNTIF('18 فريقًا'!$E$4:$E$1999,"* ضد "&amp;$BD3)</f>
        <v>17</v>
      </c>
      <c r="BG3" s="14">
        <f t="shared" ref="BG3:BG20" si="10">COUNTIF($BE$3:$BE$20,$BE3)-1</f>
        <v>17</v>
      </c>
      <c r="BI3" s="14">
        <v>1</v>
      </c>
      <c r="BJ3" s="14" t="s">
        <v>369</v>
      </c>
      <c r="BK3" s="14">
        <f>COUNTIF('21 فريقًا'!$E$4:$E$1999,$BI3&amp;" ضد *")+COUNTIF('21 فريقًا'!$E$4:$E$1999,"* ضد "&amp;$BI3)</f>
        <v>20</v>
      </c>
      <c r="BL3" s="14">
        <f t="shared" ref="BL3:BL23" si="11">COUNTIF($BJ$3:$BJ$23,$BJ3)-1</f>
        <v>20</v>
      </c>
      <c r="BN3" s="14">
        <v>1</v>
      </c>
      <c r="BO3" s="14" t="s">
        <v>369</v>
      </c>
      <c r="BP3" s="14">
        <f>COUNTIF('22 فريقًا'!$E$4:$E$1999,$BN3&amp;" ضد *")+COUNTIF('22 فريقًا'!$E$4:$E$1999,"* ضد "&amp;$BN3)</f>
        <v>21</v>
      </c>
      <c r="BQ3" s="14">
        <f t="shared" ref="BQ3:BQ24" si="12">COUNTIF($BO$3:$BO$24,$BO3)-1</f>
        <v>21</v>
      </c>
      <c r="BS3" s="14">
        <v>1</v>
      </c>
      <c r="BT3" s="14" t="s">
        <v>369</v>
      </c>
      <c r="BU3" s="14">
        <f>COUNTIF('23 فريقًا'!$E$4:$E$1999,$BS3&amp;" ضد *")+COUNTIF('23 فريقًا'!$E$4:$E$1999,"* ضد "&amp;$BS3)</f>
        <v>20</v>
      </c>
      <c r="BV3" s="14">
        <f t="shared" ref="BV3:BV25" si="13">COUNTIF($BT$3:$BT$25,$BT3)-1</f>
        <v>10</v>
      </c>
      <c r="BX3" s="14">
        <v>1</v>
      </c>
      <c r="BY3" s="14" t="s">
        <v>369</v>
      </c>
      <c r="BZ3" s="14">
        <f>COUNTIF('25 فريقًا'!$E$4:$E$1999,$BX3&amp;" ضد *")+COUNTIF('25 فريقًا'!$E$4:$E$1999,"* ضد "&amp;$BX3)</f>
        <v>20</v>
      </c>
      <c r="CA3" s="14">
        <f t="shared" ref="CA3:CA27" si="14">COUNTIF($BY$3:$BY$27,$BY3)-1</f>
        <v>5</v>
      </c>
      <c r="CC3" s="14">
        <v>1</v>
      </c>
      <c r="CD3" s="14" t="s">
        <v>369</v>
      </c>
      <c r="CE3" s="14">
        <f>COUNTIF('27 فريقًا'!$E$4:$E$1999,$CC3&amp;" ضد *")+COUNTIF('27 فريقًا'!$E$4:$E$1999,"* ضد "&amp;$CC3)</f>
        <v>16</v>
      </c>
      <c r="CF3" s="14">
        <f t="shared" ref="CF3:CF29" si="15">COUNTIF($CD$3:$CD$29,$CD3)-1</f>
        <v>8</v>
      </c>
      <c r="CH3" s="14">
        <v>1</v>
      </c>
      <c r="CI3" s="14" t="s">
        <v>369</v>
      </c>
      <c r="CJ3" s="14">
        <f>COUNTIF('29 فريقًا'!$E$4:$E$1999,$CH3&amp;" ضد *")+COUNTIF('29 فريقًا'!$E$4:$E$1999,"* ضد "&amp;$CH3)</f>
        <v>16</v>
      </c>
      <c r="CK3" s="14">
        <f t="shared" ref="CK3:CK31" si="16">COUNTIF($CI$3:$CI$31,$CI3)-1</f>
        <v>8</v>
      </c>
      <c r="CM3" s="14">
        <v>1</v>
      </c>
      <c r="CN3" s="14" t="s">
        <v>369</v>
      </c>
      <c r="CO3" s="14">
        <f>COUNTIF('35 فريقًا'!$E$4:$E$1999,$CM3&amp;" ضد *")+COUNTIF('35 فريقًا'!$E$4:$E$1999,"* ضد "&amp;$CM3)</f>
        <v>16</v>
      </c>
      <c r="CP3" s="14">
        <f t="shared" ref="CP3:CP37" si="17">COUNTIF($CN$3:$CN$37,$CN3)-1</f>
        <v>16</v>
      </c>
      <c r="CR3" s="14">
        <v>1</v>
      </c>
      <c r="CS3" s="14" t="s">
        <v>369</v>
      </c>
      <c r="CT3" s="14">
        <f>COUNTIF('48 فريقًا'!$E$4:$E$1999,$CR3&amp;" ضد *")+COUNTIF('48 فريقًا'!$E$4:$E$1999,"* ضد "&amp;$CR3)</f>
        <v>16</v>
      </c>
      <c r="CU3" s="14">
        <f t="shared" ref="CU3:CU50" si="18">COUNTIF($CS$3:$CS$50,$CS3)-1</f>
        <v>8</v>
      </c>
      <c r="CW3" s="14">
        <v>1</v>
      </c>
      <c r="CX3" s="14" t="s">
        <v>369</v>
      </c>
      <c r="CY3" s="14">
        <f>COUNTIF('49 فريقًا'!$E$4:$E$1999,$CW3&amp;" ضد *")+COUNTIF('49 فريقًا'!$E$4:$E$1999,"* ضد "&amp;$CW3)</f>
        <v>16</v>
      </c>
      <c r="CZ3" s="14">
        <f t="shared" ref="CZ3:CZ34" si="19">COUNTIF($CX$3:$CX$51,$CX3)-1</f>
        <v>8</v>
      </c>
      <c r="DB3" s="14">
        <v>1</v>
      </c>
      <c r="DC3" s="14" t="s">
        <v>369</v>
      </c>
      <c r="DD3" s="14">
        <f>COUNTIF('52 فريقًا'!$E$4:$E$1999,$DB3&amp;" ضد *")+COUNTIF('52 فريقًا'!$E$4:$E$1999,"* ضد "&amp;$DB3)</f>
        <v>16</v>
      </c>
      <c r="DE3" s="14">
        <f t="shared" ref="DE3:DE34" si="20">COUNTIF($DC$3:$DC$54,$DC3)-1</f>
        <v>16</v>
      </c>
      <c r="DG3" s="14">
        <v>1</v>
      </c>
      <c r="DH3" s="14" t="s">
        <v>369</v>
      </c>
      <c r="DI3" s="14">
        <f>COUNTIF('56 فريقًا'!$E$4:$E$1999,$DG3&amp;" ضد *")+COUNTIF('56 فريقًا'!$E$4:$E$1999,"* ضد "&amp;$DG3)</f>
        <v>16</v>
      </c>
      <c r="DJ3" s="14">
        <f t="shared" ref="DJ3:DJ34" si="21">COUNTIF($DH$3:$DH$58,$DH3)-1</f>
        <v>8</v>
      </c>
    </row>
    <row r="4" spans="1:114" ht="14.5">
      <c r="A4" s="14">
        <v>2</v>
      </c>
      <c r="B4" s="14" t="s">
        <v>369</v>
      </c>
      <c r="C4" s="14">
        <f>COUNTIF('5 فرق'!$D$4:$D$1999,$A4&amp;" ضد *")+COUNTIF('5 فرق'!$D$4:$D$1999,"* ضد "&amp;$A4)</f>
        <v>16</v>
      </c>
      <c r="D4" s="14">
        <f>COUNTIF($B$3:$B$7,$B4)-1</f>
        <v>4</v>
      </c>
      <c r="F4" s="14">
        <v>2</v>
      </c>
      <c r="G4" s="14" t="s">
        <v>369</v>
      </c>
      <c r="H4" s="14">
        <f>COUNTIF('6 فرق'!$D$4:$D$1999,$F4&amp;" ضد *")+COUNTIF('6 فرق'!$D$4:$D$1999,"* ضد "&amp;$F4)</f>
        <v>20</v>
      </c>
      <c r="I4" s="14">
        <f t="shared" si="0"/>
        <v>5</v>
      </c>
      <c r="K4" s="14">
        <v>2</v>
      </c>
      <c r="L4" s="14" t="s">
        <v>369</v>
      </c>
      <c r="M4" s="14">
        <f>COUNTIF('8 فرق'!$D$4:$D$1999,$K4&amp;" ضد *")+COUNTIF('8 فرق'!$D$4:$D$1999,"* ضد "&amp;$K4)</f>
        <v>21</v>
      </c>
      <c r="N4" s="14">
        <f t="shared" si="1"/>
        <v>7</v>
      </c>
      <c r="P4" s="14">
        <v>2</v>
      </c>
      <c r="Q4" s="14" t="s">
        <v>369</v>
      </c>
      <c r="R4" s="14">
        <f>COUNTIF('9 فرق'!$D$4:$D$1999,$P4&amp;" ضد *")+COUNTIF('9 فرق'!$D$4:$D$1999,"* ضد "&amp;$P4)</f>
        <v>16</v>
      </c>
      <c r="S4" s="14">
        <f t="shared" si="2"/>
        <v>8</v>
      </c>
      <c r="U4" s="14">
        <v>2</v>
      </c>
      <c r="V4" s="14" t="s">
        <v>369</v>
      </c>
      <c r="W4" s="14">
        <f>COUNTIF('10 فرق'!$D$4:$D$1999,$U4&amp;" ضد *")+COUNTIF('10 فرق'!$D$4:$D$1999,"* ضد "&amp;$U4)</f>
        <v>18</v>
      </c>
      <c r="X4" s="14">
        <f t="shared" si="3"/>
        <v>9</v>
      </c>
      <c r="Z4" s="14">
        <v>2</v>
      </c>
      <c r="AA4" s="14" t="s">
        <v>369</v>
      </c>
      <c r="AB4" s="14">
        <f>COUNTIF('11 فريقًا'!$D$4:$D$1999,$Z4&amp;" ضد *")+COUNTIF('11 فريقًا'!$D$4:$D$1999,"* ضد "&amp;$Z4)</f>
        <v>20</v>
      </c>
      <c r="AC4" s="14">
        <f t="shared" si="4"/>
        <v>10</v>
      </c>
      <c r="AE4" s="14">
        <v>2</v>
      </c>
      <c r="AF4" s="14" t="s">
        <v>369</v>
      </c>
      <c r="AG4" s="14">
        <f>COUNTIF('12 فريقًا'!$D$4:$D$1999,$AE4&amp;" ضد *")+COUNTIF('12 فريقًا'!$D$4:$D$1999,"* ضد "&amp;$AE4)</f>
        <v>22</v>
      </c>
      <c r="AH4" s="14">
        <f t="shared" si="5"/>
        <v>11</v>
      </c>
      <c r="AJ4" s="14">
        <v>2</v>
      </c>
      <c r="AK4" s="14" t="s">
        <v>369</v>
      </c>
      <c r="AL4" s="14">
        <f>COUNTIF('13 فريقًا'!$E$4:$E$1999,$AJ4&amp;" ضد *")+COUNTIF('13 فريقًا'!$E$4:$E$1999,"* ضد "&amp;$AJ4)</f>
        <v>20</v>
      </c>
      <c r="AM4" s="14">
        <f t="shared" si="6"/>
        <v>5</v>
      </c>
      <c r="AO4" s="14">
        <v>2</v>
      </c>
      <c r="AP4" s="14" t="s">
        <v>369</v>
      </c>
      <c r="AQ4" s="14">
        <f>COUNTIF('14 فريقًا'!$E$4:$E$1999,$AO4&amp;" ضد *")+COUNTIF('14 فريقًا'!$E$4:$E$1999,"* ضد "&amp;$AO4)</f>
        <v>18</v>
      </c>
      <c r="AR4" s="14">
        <f t="shared" si="7"/>
        <v>6</v>
      </c>
      <c r="AT4" s="14">
        <v>2</v>
      </c>
      <c r="AU4" s="14" t="s">
        <v>369</v>
      </c>
      <c r="AV4" s="14">
        <f>COUNTIF('15 فريقًا'!$E$4:$E$1999,$AT4&amp;" ضد *")+COUNTIF('15 فريقًا'!$E$4:$E$1999,"* ضد "&amp;$AT4)</f>
        <v>18</v>
      </c>
      <c r="AW4" s="14">
        <f t="shared" si="8"/>
        <v>6</v>
      </c>
      <c r="AY4" s="14">
        <v>2</v>
      </c>
      <c r="AZ4" s="14" t="s">
        <v>369</v>
      </c>
      <c r="BA4" s="14">
        <f>COUNTIF('16 فريقًا'!$E$4:$E$1999,$AY4&amp;" ضد *")+COUNTIF('16 فريقًا'!$E$4:$E$1999,"* ضد "&amp;$AY4)</f>
        <v>21</v>
      </c>
      <c r="BB4" s="14">
        <f t="shared" si="9"/>
        <v>7</v>
      </c>
      <c r="BD4" s="14">
        <v>2</v>
      </c>
      <c r="BE4" s="14" t="s">
        <v>369</v>
      </c>
      <c r="BF4" s="14">
        <f>COUNTIF('18 فريقًا'!$E$4:$E$1999,$BD4&amp;" ضد *")+COUNTIF('18 فريقًا'!$E$4:$E$1999,"* ضد "&amp;$BD4)</f>
        <v>17</v>
      </c>
      <c r="BG4" s="14">
        <f t="shared" si="10"/>
        <v>17</v>
      </c>
      <c r="BI4" s="14">
        <v>2</v>
      </c>
      <c r="BJ4" s="14" t="s">
        <v>369</v>
      </c>
      <c r="BK4" s="14">
        <f>COUNTIF('21 فريقًا'!$E$4:$E$1999,$BI4&amp;" ضد *")+COUNTIF('21 فريقًا'!$E$4:$E$1999,"* ضد "&amp;$BI4)</f>
        <v>20</v>
      </c>
      <c r="BL4" s="14">
        <f t="shared" si="11"/>
        <v>20</v>
      </c>
      <c r="BN4" s="14">
        <v>2</v>
      </c>
      <c r="BO4" s="14" t="s">
        <v>369</v>
      </c>
      <c r="BP4" s="14">
        <f>COUNTIF('22 فريقًا'!$E$4:$E$1999,$BN4&amp;" ضد *")+COUNTIF('22 فريقًا'!$E$4:$E$1999,"* ضد "&amp;$BN4)</f>
        <v>21</v>
      </c>
      <c r="BQ4" s="14">
        <f t="shared" si="12"/>
        <v>21</v>
      </c>
      <c r="BS4" s="14">
        <v>2</v>
      </c>
      <c r="BT4" s="14" t="s">
        <v>369</v>
      </c>
      <c r="BU4" s="14">
        <f>COUNTIF('23 فريقًا'!$E$4:$E$1999,$BS4&amp;" ضد *")+COUNTIF('23 فريقًا'!$E$4:$E$1999,"* ضد "&amp;$BS4)</f>
        <v>20</v>
      </c>
      <c r="BV4" s="14">
        <f t="shared" si="13"/>
        <v>10</v>
      </c>
      <c r="BX4" s="14">
        <v>2</v>
      </c>
      <c r="BY4" s="14" t="s">
        <v>369</v>
      </c>
      <c r="BZ4" s="14">
        <f>COUNTIF('25 فريقًا'!$E$4:$E$1999,$BX4&amp;" ضد *")+COUNTIF('25 فريقًا'!$E$4:$E$1999,"* ضد "&amp;$BX4)</f>
        <v>20</v>
      </c>
      <c r="CA4" s="14">
        <f t="shared" si="14"/>
        <v>5</v>
      </c>
      <c r="CC4" s="14">
        <v>2</v>
      </c>
      <c r="CD4" s="14" t="s">
        <v>369</v>
      </c>
      <c r="CE4" s="14">
        <f>COUNTIF('27 فريقًا'!$E$4:$E$1999,$CC4&amp;" ضد *")+COUNTIF('27 فريقًا'!$E$4:$E$1999,"* ضد "&amp;$CC4)</f>
        <v>16</v>
      </c>
      <c r="CF4" s="14">
        <f t="shared" si="15"/>
        <v>8</v>
      </c>
      <c r="CH4" s="14">
        <v>2</v>
      </c>
      <c r="CI4" s="14" t="s">
        <v>369</v>
      </c>
      <c r="CJ4" s="14">
        <f>COUNTIF('29 فريقًا'!$E$4:$E$1999,$CH4&amp;" ضد *")+COUNTIF('29 فريقًا'!$E$4:$E$1999,"* ضد "&amp;$CH4)</f>
        <v>16</v>
      </c>
      <c r="CK4" s="14">
        <f t="shared" si="16"/>
        <v>8</v>
      </c>
      <c r="CM4" s="14">
        <v>2</v>
      </c>
      <c r="CN4" s="14" t="s">
        <v>369</v>
      </c>
      <c r="CO4" s="14">
        <f>COUNTIF('35 فريقًا'!$E$4:$E$1999,$CM4&amp;" ضد *")+COUNTIF('35 فريقًا'!$E$4:$E$1999,"* ضد "&amp;$CM4)</f>
        <v>16</v>
      </c>
      <c r="CP4" s="14">
        <f t="shared" si="17"/>
        <v>16</v>
      </c>
      <c r="CR4" s="14">
        <v>2</v>
      </c>
      <c r="CS4" s="14" t="s">
        <v>369</v>
      </c>
      <c r="CT4" s="14">
        <f>COUNTIF('48 فريقًا'!$E$4:$E$1999,$CR4&amp;" ضد *")+COUNTIF('48 فريقًا'!$E$4:$E$1999,"* ضد "&amp;$CR4)</f>
        <v>16</v>
      </c>
      <c r="CU4" s="14">
        <f t="shared" si="18"/>
        <v>8</v>
      </c>
      <c r="CW4" s="14">
        <v>2</v>
      </c>
      <c r="CX4" s="14" t="s">
        <v>369</v>
      </c>
      <c r="CY4" s="14">
        <f>COUNTIF('49 فريقًا'!$E$4:$E$1999,$CW4&amp;" ضد *")+COUNTIF('49 فريقًا'!$E$4:$E$1999,"* ضد "&amp;$CW4)</f>
        <v>16</v>
      </c>
      <c r="CZ4" s="14">
        <f t="shared" si="19"/>
        <v>8</v>
      </c>
      <c r="DB4" s="14">
        <v>2</v>
      </c>
      <c r="DC4" s="14" t="s">
        <v>369</v>
      </c>
      <c r="DD4" s="14">
        <f>COUNTIF('52 فريقًا'!$E$4:$E$1999,$DB4&amp;" ضد *")+COUNTIF('52 فريقًا'!$E$4:$E$1999,"* ضد "&amp;$DB4)</f>
        <v>16</v>
      </c>
      <c r="DE4" s="14">
        <f t="shared" si="20"/>
        <v>16</v>
      </c>
      <c r="DG4" s="14">
        <v>2</v>
      </c>
      <c r="DH4" s="14" t="s">
        <v>369</v>
      </c>
      <c r="DI4" s="14">
        <f>COUNTIF('56 فريقًا'!$E$4:$E$1999,$DG4&amp;" ضد *")+COUNTIF('56 فريقًا'!$E$4:$E$1999,"* ضد "&amp;$DG4)</f>
        <v>16</v>
      </c>
      <c r="DJ4" s="14">
        <f t="shared" si="21"/>
        <v>8</v>
      </c>
    </row>
    <row r="5" spans="1:114" ht="14.5">
      <c r="A5" s="14">
        <v>3</v>
      </c>
      <c r="B5" s="14" t="s">
        <v>369</v>
      </c>
      <c r="C5" s="14">
        <f>COUNTIF('5 فرق'!$D$4:$D$1999,$A5&amp;" ضد *")+COUNTIF('5 فرق'!$D$4:$D$1999,"* ضد "&amp;$A5)</f>
        <v>16</v>
      </c>
      <c r="D5" s="14">
        <f>COUNTIF($B$3:$B$7,$B5)-1</f>
        <v>4</v>
      </c>
      <c r="F5" s="14">
        <v>3</v>
      </c>
      <c r="G5" s="14" t="s">
        <v>369</v>
      </c>
      <c r="H5" s="14">
        <f>COUNTIF('6 فرق'!$D$4:$D$1999,$F5&amp;" ضد *")+COUNTIF('6 فرق'!$D$4:$D$1999,"* ضد "&amp;$F5)</f>
        <v>20</v>
      </c>
      <c r="I5" s="14">
        <f t="shared" si="0"/>
        <v>5</v>
      </c>
      <c r="K5" s="14">
        <v>3</v>
      </c>
      <c r="L5" s="14" t="s">
        <v>369</v>
      </c>
      <c r="M5" s="14">
        <f>COUNTIF('8 فرق'!$D$4:$D$1999,$K5&amp;" ضد *")+COUNTIF('8 فرق'!$D$4:$D$1999,"* ضد "&amp;$K5)</f>
        <v>21</v>
      </c>
      <c r="N5" s="14">
        <f t="shared" si="1"/>
        <v>7</v>
      </c>
      <c r="P5" s="14">
        <v>3</v>
      </c>
      <c r="Q5" s="14" t="s">
        <v>369</v>
      </c>
      <c r="R5" s="14">
        <f>COUNTIF('9 فرق'!$D$4:$D$1999,$P5&amp;" ضد *")+COUNTIF('9 فرق'!$D$4:$D$1999,"* ضد "&amp;$P5)</f>
        <v>16</v>
      </c>
      <c r="S5" s="14">
        <f t="shared" si="2"/>
        <v>8</v>
      </c>
      <c r="U5" s="14">
        <v>3</v>
      </c>
      <c r="V5" s="14" t="s">
        <v>369</v>
      </c>
      <c r="W5" s="14">
        <f>COUNTIF('10 فرق'!$D$4:$D$1999,$U5&amp;" ضد *")+COUNTIF('10 فرق'!$D$4:$D$1999,"* ضد "&amp;$U5)</f>
        <v>18</v>
      </c>
      <c r="X5" s="14">
        <f t="shared" si="3"/>
        <v>9</v>
      </c>
      <c r="Z5" s="14">
        <v>3</v>
      </c>
      <c r="AA5" s="14" t="s">
        <v>369</v>
      </c>
      <c r="AB5" s="14">
        <f>COUNTIF('11 فريقًا'!$D$4:$D$1999,$Z5&amp;" ضد *")+COUNTIF('11 فريقًا'!$D$4:$D$1999,"* ضد "&amp;$Z5)</f>
        <v>20</v>
      </c>
      <c r="AC5" s="14">
        <f t="shared" si="4"/>
        <v>10</v>
      </c>
      <c r="AE5" s="14">
        <v>3</v>
      </c>
      <c r="AF5" s="14" t="s">
        <v>369</v>
      </c>
      <c r="AG5" s="14">
        <f>COUNTIF('12 فريقًا'!$D$4:$D$1999,$AE5&amp;" ضد *")+COUNTIF('12 فريقًا'!$D$4:$D$1999,"* ضد "&amp;$AE5)</f>
        <v>22</v>
      </c>
      <c r="AH5" s="14">
        <f t="shared" si="5"/>
        <v>11</v>
      </c>
      <c r="AJ5" s="14">
        <v>3</v>
      </c>
      <c r="AK5" s="14" t="s">
        <v>369</v>
      </c>
      <c r="AL5" s="14">
        <f>COUNTIF('13 فريقًا'!$E$4:$E$1999,$AJ5&amp;" ضد *")+COUNTIF('13 فريقًا'!$E$4:$E$1999,"* ضد "&amp;$AJ5)</f>
        <v>20</v>
      </c>
      <c r="AM5" s="14">
        <f t="shared" si="6"/>
        <v>5</v>
      </c>
      <c r="AO5" s="14">
        <v>3</v>
      </c>
      <c r="AP5" s="14" t="s">
        <v>369</v>
      </c>
      <c r="AQ5" s="14">
        <f>COUNTIF('14 فريقًا'!$E$4:$E$1999,$AO5&amp;" ضد *")+COUNTIF('14 فريقًا'!$E$4:$E$1999,"* ضد "&amp;$AO5)</f>
        <v>18</v>
      </c>
      <c r="AR5" s="14">
        <f t="shared" si="7"/>
        <v>6</v>
      </c>
      <c r="AT5" s="14">
        <v>3</v>
      </c>
      <c r="AU5" s="14" t="s">
        <v>369</v>
      </c>
      <c r="AV5" s="14">
        <f>COUNTIF('15 فريقًا'!$E$4:$E$1999,$AT5&amp;" ضد *")+COUNTIF('15 فريقًا'!$E$4:$E$1999,"* ضد "&amp;$AT5)</f>
        <v>18</v>
      </c>
      <c r="AW5" s="14">
        <f t="shared" si="8"/>
        <v>6</v>
      </c>
      <c r="AY5" s="14">
        <v>3</v>
      </c>
      <c r="AZ5" s="14" t="s">
        <v>369</v>
      </c>
      <c r="BA5" s="14">
        <f>COUNTIF('16 فريقًا'!$E$4:$E$1999,$AY5&amp;" ضد *")+COUNTIF('16 فريقًا'!$E$4:$E$1999,"* ضد "&amp;$AY5)</f>
        <v>21</v>
      </c>
      <c r="BB5" s="14">
        <f t="shared" si="9"/>
        <v>7</v>
      </c>
      <c r="BD5" s="14">
        <v>3</v>
      </c>
      <c r="BE5" s="14" t="s">
        <v>369</v>
      </c>
      <c r="BF5" s="14">
        <f>COUNTIF('18 فريقًا'!$E$4:$E$1999,$BD5&amp;" ضد *")+COUNTIF('18 فريقًا'!$E$4:$E$1999,"* ضد "&amp;$BD5)</f>
        <v>17</v>
      </c>
      <c r="BG5" s="14">
        <f t="shared" si="10"/>
        <v>17</v>
      </c>
      <c r="BI5" s="14">
        <v>3</v>
      </c>
      <c r="BJ5" s="14" t="s">
        <v>369</v>
      </c>
      <c r="BK5" s="14">
        <f>COUNTIF('21 فريقًا'!$E$4:$E$1999,$BI5&amp;" ضد *")+COUNTIF('21 فريقًا'!$E$4:$E$1999,"* ضد "&amp;$BI5)</f>
        <v>20</v>
      </c>
      <c r="BL5" s="14">
        <f t="shared" si="11"/>
        <v>20</v>
      </c>
      <c r="BN5" s="14">
        <v>3</v>
      </c>
      <c r="BO5" s="14" t="s">
        <v>369</v>
      </c>
      <c r="BP5" s="14">
        <f>COUNTIF('22 فريقًا'!$E$4:$E$1999,$BN5&amp;" ضد *")+COUNTIF('22 فريقًا'!$E$4:$E$1999,"* ضد "&amp;$BN5)</f>
        <v>21</v>
      </c>
      <c r="BQ5" s="14">
        <f t="shared" si="12"/>
        <v>21</v>
      </c>
      <c r="BS5" s="14">
        <v>3</v>
      </c>
      <c r="BT5" s="14" t="s">
        <v>369</v>
      </c>
      <c r="BU5" s="14">
        <f>COUNTIF('23 فريقًا'!$E$4:$E$1999,$BS5&amp;" ضد *")+COUNTIF('23 فريقًا'!$E$4:$E$1999,"* ضد "&amp;$BS5)</f>
        <v>20</v>
      </c>
      <c r="BV5" s="14">
        <f t="shared" si="13"/>
        <v>10</v>
      </c>
      <c r="BX5" s="14">
        <v>3</v>
      </c>
      <c r="BY5" s="14" t="s">
        <v>369</v>
      </c>
      <c r="BZ5" s="14">
        <f>COUNTIF('25 فريقًا'!$E$4:$E$1999,$BX5&amp;" ضد *")+COUNTIF('25 فريقًا'!$E$4:$E$1999,"* ضد "&amp;$BX5)</f>
        <v>20</v>
      </c>
      <c r="CA5" s="14">
        <f t="shared" si="14"/>
        <v>5</v>
      </c>
      <c r="CC5" s="14">
        <v>3</v>
      </c>
      <c r="CD5" s="14" t="s">
        <v>369</v>
      </c>
      <c r="CE5" s="14">
        <f>COUNTIF('27 فريقًا'!$E$4:$E$1999,$CC5&amp;" ضد *")+COUNTIF('27 فريقًا'!$E$4:$E$1999,"* ضد "&amp;$CC5)</f>
        <v>16</v>
      </c>
      <c r="CF5" s="14">
        <f t="shared" si="15"/>
        <v>8</v>
      </c>
      <c r="CH5" s="14">
        <v>3</v>
      </c>
      <c r="CI5" s="14" t="s">
        <v>369</v>
      </c>
      <c r="CJ5" s="14">
        <f>COUNTIF('29 فريقًا'!$E$4:$E$1999,$CH5&amp;" ضد *")+COUNTIF('29 فريقًا'!$E$4:$E$1999,"* ضد "&amp;$CH5)</f>
        <v>16</v>
      </c>
      <c r="CK5" s="14">
        <f t="shared" si="16"/>
        <v>8</v>
      </c>
      <c r="CM5" s="14">
        <v>3</v>
      </c>
      <c r="CN5" s="14" t="s">
        <v>369</v>
      </c>
      <c r="CO5" s="14">
        <f>COUNTIF('35 فريقًا'!$E$4:$E$1999,$CM5&amp;" ضد *")+COUNTIF('35 فريقًا'!$E$4:$E$1999,"* ضد "&amp;$CM5)</f>
        <v>16</v>
      </c>
      <c r="CP5" s="14">
        <f t="shared" si="17"/>
        <v>16</v>
      </c>
      <c r="CR5" s="14">
        <v>3</v>
      </c>
      <c r="CS5" s="14" t="s">
        <v>369</v>
      </c>
      <c r="CT5" s="14">
        <f>COUNTIF('48 فريقًا'!$E$4:$E$1999,$CR5&amp;" ضد *")+COUNTIF('48 فريقًا'!$E$4:$E$1999,"* ضد "&amp;$CR5)</f>
        <v>16</v>
      </c>
      <c r="CU5" s="14">
        <f t="shared" si="18"/>
        <v>8</v>
      </c>
      <c r="CW5" s="14">
        <v>3</v>
      </c>
      <c r="CX5" s="14" t="s">
        <v>369</v>
      </c>
      <c r="CY5" s="14">
        <f>COUNTIF('49 فريقًا'!$E$4:$E$1999,$CW5&amp;" ضد *")+COUNTIF('49 فريقًا'!$E$4:$E$1999,"* ضد "&amp;$CW5)</f>
        <v>16</v>
      </c>
      <c r="CZ5" s="14">
        <f t="shared" si="19"/>
        <v>8</v>
      </c>
      <c r="DB5" s="14">
        <v>3</v>
      </c>
      <c r="DC5" s="14" t="s">
        <v>369</v>
      </c>
      <c r="DD5" s="14">
        <f>COUNTIF('52 فريقًا'!$E$4:$E$1999,$DB5&amp;" ضد *")+COUNTIF('52 فريقًا'!$E$4:$E$1999,"* ضد "&amp;$DB5)</f>
        <v>16</v>
      </c>
      <c r="DE5" s="14">
        <f t="shared" si="20"/>
        <v>16</v>
      </c>
      <c r="DG5" s="14">
        <v>3</v>
      </c>
      <c r="DH5" s="14" t="s">
        <v>369</v>
      </c>
      <c r="DI5" s="14">
        <f>COUNTIF('56 فريقًا'!$E$4:$E$1999,$DG5&amp;" ضد *")+COUNTIF('56 فريقًا'!$E$4:$E$1999,"* ضد "&amp;$DG5)</f>
        <v>16</v>
      </c>
      <c r="DJ5" s="14">
        <f t="shared" si="21"/>
        <v>8</v>
      </c>
    </row>
    <row r="6" spans="1:114" ht="14.5">
      <c r="A6" s="14">
        <v>4</v>
      </c>
      <c r="B6" s="14" t="s">
        <v>369</v>
      </c>
      <c r="C6" s="14">
        <f>COUNTIF('5 فرق'!$D$4:$D$1999,$A6&amp;" ضد *")+COUNTIF('5 فرق'!$D$4:$D$1999,"* ضد "&amp;$A6)</f>
        <v>16</v>
      </c>
      <c r="D6" s="14">
        <f>COUNTIF($B$3:$B$7,$B6)-1</f>
        <v>4</v>
      </c>
      <c r="F6" s="14">
        <v>4</v>
      </c>
      <c r="G6" s="14" t="s">
        <v>369</v>
      </c>
      <c r="H6" s="14">
        <f>COUNTIF('6 فرق'!$D$4:$D$1999,$F6&amp;" ضد *")+COUNTIF('6 فرق'!$D$4:$D$1999,"* ضد "&amp;$F6)</f>
        <v>20</v>
      </c>
      <c r="I6" s="14">
        <f t="shared" si="0"/>
        <v>5</v>
      </c>
      <c r="K6" s="14">
        <v>4</v>
      </c>
      <c r="L6" s="14" t="s">
        <v>369</v>
      </c>
      <c r="M6" s="14">
        <f>COUNTIF('8 فرق'!$D$4:$D$1999,$K6&amp;" ضد *")+COUNTIF('8 فرق'!$D$4:$D$1999,"* ضد "&amp;$K6)</f>
        <v>21</v>
      </c>
      <c r="N6" s="14">
        <f t="shared" si="1"/>
        <v>7</v>
      </c>
      <c r="P6" s="14">
        <v>4</v>
      </c>
      <c r="Q6" s="14" t="s">
        <v>369</v>
      </c>
      <c r="R6" s="14">
        <f>COUNTIF('9 فرق'!$D$4:$D$1999,$P6&amp;" ضد *")+COUNTIF('9 فرق'!$D$4:$D$1999,"* ضد "&amp;$P6)</f>
        <v>16</v>
      </c>
      <c r="S6" s="14">
        <f t="shared" si="2"/>
        <v>8</v>
      </c>
      <c r="U6" s="14">
        <v>4</v>
      </c>
      <c r="V6" s="14" t="s">
        <v>369</v>
      </c>
      <c r="W6" s="14">
        <f>COUNTIF('10 فرق'!$D$4:$D$1999,$U6&amp;" ضد *")+COUNTIF('10 فرق'!$D$4:$D$1999,"* ضد "&amp;$U6)</f>
        <v>18</v>
      </c>
      <c r="X6" s="14">
        <f t="shared" si="3"/>
        <v>9</v>
      </c>
      <c r="Z6" s="14">
        <v>4</v>
      </c>
      <c r="AA6" s="14" t="s">
        <v>369</v>
      </c>
      <c r="AB6" s="14">
        <f>COUNTIF('11 فريقًا'!$D$4:$D$1999,$Z6&amp;" ضد *")+COUNTIF('11 فريقًا'!$D$4:$D$1999,"* ضد "&amp;$Z6)</f>
        <v>20</v>
      </c>
      <c r="AC6" s="14">
        <f t="shared" si="4"/>
        <v>10</v>
      </c>
      <c r="AE6" s="14">
        <v>4</v>
      </c>
      <c r="AF6" s="14" t="s">
        <v>369</v>
      </c>
      <c r="AG6" s="14">
        <f>COUNTIF('12 فريقًا'!$D$4:$D$1999,$AE6&amp;" ضد *")+COUNTIF('12 فريقًا'!$D$4:$D$1999,"* ضد "&amp;$AE6)</f>
        <v>22</v>
      </c>
      <c r="AH6" s="14">
        <f t="shared" si="5"/>
        <v>11</v>
      </c>
      <c r="AJ6" s="14">
        <v>4</v>
      </c>
      <c r="AK6" s="14" t="s">
        <v>369</v>
      </c>
      <c r="AL6" s="14">
        <f>COUNTIF('13 فريقًا'!$E$4:$E$1999,$AJ6&amp;" ضد *")+COUNTIF('13 فريقًا'!$E$4:$E$1999,"* ضد "&amp;$AJ6)</f>
        <v>20</v>
      </c>
      <c r="AM6" s="14">
        <f t="shared" si="6"/>
        <v>5</v>
      </c>
      <c r="AO6" s="14">
        <v>4</v>
      </c>
      <c r="AP6" s="14" t="s">
        <v>369</v>
      </c>
      <c r="AQ6" s="14">
        <f>COUNTIF('14 فريقًا'!$E$4:$E$1999,$AO6&amp;" ضد *")+COUNTIF('14 فريقًا'!$E$4:$E$1999,"* ضد "&amp;$AO6)</f>
        <v>18</v>
      </c>
      <c r="AR6" s="14">
        <f t="shared" si="7"/>
        <v>6</v>
      </c>
      <c r="AT6" s="14">
        <v>4</v>
      </c>
      <c r="AU6" s="14" t="s">
        <v>369</v>
      </c>
      <c r="AV6" s="14">
        <f>COUNTIF('15 فريقًا'!$E$4:$E$1999,$AT6&amp;" ضد *")+COUNTIF('15 فريقًا'!$E$4:$E$1999,"* ضد "&amp;$AT6)</f>
        <v>18</v>
      </c>
      <c r="AW6" s="14">
        <f t="shared" si="8"/>
        <v>6</v>
      </c>
      <c r="AY6" s="14">
        <v>4</v>
      </c>
      <c r="AZ6" s="14" t="s">
        <v>369</v>
      </c>
      <c r="BA6" s="14">
        <f>COUNTIF('16 فريقًا'!$E$4:$E$1999,$AY6&amp;" ضد *")+COUNTIF('16 فريقًا'!$E$4:$E$1999,"* ضد "&amp;$AY6)</f>
        <v>21</v>
      </c>
      <c r="BB6" s="14">
        <f t="shared" si="9"/>
        <v>7</v>
      </c>
      <c r="BD6" s="14">
        <v>4</v>
      </c>
      <c r="BE6" s="14" t="s">
        <v>369</v>
      </c>
      <c r="BF6" s="14">
        <f>COUNTIF('18 فريقًا'!$E$4:$E$1999,$BD6&amp;" ضد *")+COUNTIF('18 فريقًا'!$E$4:$E$1999,"* ضد "&amp;$BD6)</f>
        <v>17</v>
      </c>
      <c r="BG6" s="14">
        <f t="shared" si="10"/>
        <v>17</v>
      </c>
      <c r="BI6" s="14">
        <v>4</v>
      </c>
      <c r="BJ6" s="14" t="s">
        <v>369</v>
      </c>
      <c r="BK6" s="14">
        <f>COUNTIF('21 فريقًا'!$E$4:$E$1999,$BI6&amp;" ضد *")+COUNTIF('21 فريقًا'!$E$4:$E$1999,"* ضد "&amp;$BI6)</f>
        <v>20</v>
      </c>
      <c r="BL6" s="14">
        <f t="shared" si="11"/>
        <v>20</v>
      </c>
      <c r="BN6" s="14">
        <v>4</v>
      </c>
      <c r="BO6" s="14" t="s">
        <v>369</v>
      </c>
      <c r="BP6" s="14">
        <f>COUNTIF('22 فريقًا'!$E$4:$E$1999,$BN6&amp;" ضد *")+COUNTIF('22 فريقًا'!$E$4:$E$1999,"* ضد "&amp;$BN6)</f>
        <v>21</v>
      </c>
      <c r="BQ6" s="14">
        <f t="shared" si="12"/>
        <v>21</v>
      </c>
      <c r="BS6" s="14">
        <v>4</v>
      </c>
      <c r="BT6" s="14" t="s">
        <v>369</v>
      </c>
      <c r="BU6" s="14">
        <f>COUNTIF('23 فريقًا'!$E$4:$E$1999,$BS6&amp;" ضد *")+COUNTIF('23 فريقًا'!$E$4:$E$1999,"* ضد "&amp;$BS6)</f>
        <v>20</v>
      </c>
      <c r="BV6" s="14">
        <f t="shared" si="13"/>
        <v>10</v>
      </c>
      <c r="BX6" s="14">
        <v>4</v>
      </c>
      <c r="BY6" s="14" t="s">
        <v>369</v>
      </c>
      <c r="BZ6" s="14">
        <f>COUNTIF('25 فريقًا'!$E$4:$E$1999,$BX6&amp;" ضد *")+COUNTIF('25 فريقًا'!$E$4:$E$1999,"* ضد "&amp;$BX6)</f>
        <v>20</v>
      </c>
      <c r="CA6" s="14">
        <f t="shared" si="14"/>
        <v>5</v>
      </c>
      <c r="CC6" s="14">
        <v>4</v>
      </c>
      <c r="CD6" s="14" t="s">
        <v>369</v>
      </c>
      <c r="CE6" s="14">
        <f>COUNTIF('27 فريقًا'!$E$4:$E$1999,$CC6&amp;" ضد *")+COUNTIF('27 فريقًا'!$E$4:$E$1999,"* ضد "&amp;$CC6)</f>
        <v>16</v>
      </c>
      <c r="CF6" s="14">
        <f t="shared" si="15"/>
        <v>8</v>
      </c>
      <c r="CH6" s="14">
        <v>4</v>
      </c>
      <c r="CI6" s="14" t="s">
        <v>369</v>
      </c>
      <c r="CJ6" s="14">
        <f>COUNTIF('29 فريقًا'!$E$4:$E$1999,$CH6&amp;" ضد *")+COUNTIF('29 فريقًا'!$E$4:$E$1999,"* ضد "&amp;$CH6)</f>
        <v>16</v>
      </c>
      <c r="CK6" s="14">
        <f t="shared" si="16"/>
        <v>8</v>
      </c>
      <c r="CM6" s="14">
        <v>4</v>
      </c>
      <c r="CN6" s="14" t="s">
        <v>369</v>
      </c>
      <c r="CO6" s="14">
        <f>COUNTIF('35 فريقًا'!$E$4:$E$1999,$CM6&amp;" ضد *")+COUNTIF('35 فريقًا'!$E$4:$E$1999,"* ضد "&amp;$CM6)</f>
        <v>16</v>
      </c>
      <c r="CP6" s="14">
        <f t="shared" si="17"/>
        <v>16</v>
      </c>
      <c r="CR6" s="14">
        <v>4</v>
      </c>
      <c r="CS6" s="14" t="s">
        <v>369</v>
      </c>
      <c r="CT6" s="14">
        <f>COUNTIF('48 فريقًا'!$E$4:$E$1999,$CR6&amp;" ضد *")+COUNTIF('48 فريقًا'!$E$4:$E$1999,"* ضد "&amp;$CR6)</f>
        <v>16</v>
      </c>
      <c r="CU6" s="14">
        <f t="shared" si="18"/>
        <v>8</v>
      </c>
      <c r="CW6" s="14">
        <v>4</v>
      </c>
      <c r="CX6" s="14" t="s">
        <v>369</v>
      </c>
      <c r="CY6" s="14">
        <f>COUNTIF('49 فريقًا'!$E$4:$E$1999,$CW6&amp;" ضد *")+COUNTIF('49 فريقًا'!$E$4:$E$1999,"* ضد "&amp;$CW6)</f>
        <v>16</v>
      </c>
      <c r="CZ6" s="14">
        <f t="shared" si="19"/>
        <v>8</v>
      </c>
      <c r="DB6" s="14">
        <v>4</v>
      </c>
      <c r="DC6" s="14" t="s">
        <v>369</v>
      </c>
      <c r="DD6" s="14">
        <f>COUNTIF('52 فريقًا'!$E$4:$E$1999,$DB6&amp;" ضد *")+COUNTIF('52 فريقًا'!$E$4:$E$1999,"* ضد "&amp;$DB6)</f>
        <v>16</v>
      </c>
      <c r="DE6" s="14">
        <f t="shared" si="20"/>
        <v>16</v>
      </c>
      <c r="DG6" s="14">
        <v>4</v>
      </c>
      <c r="DH6" s="14" t="s">
        <v>369</v>
      </c>
      <c r="DI6" s="14">
        <f>COUNTIF('56 فريقًا'!$E$4:$E$1999,$DG6&amp;" ضد *")+COUNTIF('56 فريقًا'!$E$4:$E$1999,"* ضد "&amp;$DG6)</f>
        <v>16</v>
      </c>
      <c r="DJ6" s="14">
        <f t="shared" si="21"/>
        <v>8</v>
      </c>
    </row>
    <row r="7" spans="1:114" ht="14.5">
      <c r="A7" s="14">
        <v>5</v>
      </c>
      <c r="B7" s="14" t="s">
        <v>369</v>
      </c>
      <c r="C7" s="14">
        <f>COUNTIF('5 فرق'!$D$4:$D$1999,$A7&amp;" ضد *")+COUNTIF('5 فرق'!$D$4:$D$1999,"* ضد "&amp;$A7)</f>
        <v>16</v>
      </c>
      <c r="D7" s="14">
        <f>COUNTIF($B$3:$B$7,$B7)-1</f>
        <v>4</v>
      </c>
      <c r="F7" s="14">
        <v>5</v>
      </c>
      <c r="G7" s="14" t="s">
        <v>369</v>
      </c>
      <c r="H7" s="14">
        <f>COUNTIF('6 فرق'!$D$4:$D$1999,$F7&amp;" ضد *")+COUNTIF('6 فرق'!$D$4:$D$1999,"* ضد "&amp;$F7)</f>
        <v>20</v>
      </c>
      <c r="I7" s="14">
        <f t="shared" si="0"/>
        <v>5</v>
      </c>
      <c r="K7" s="14">
        <v>5</v>
      </c>
      <c r="L7" s="14" t="s">
        <v>369</v>
      </c>
      <c r="M7" s="14">
        <f>COUNTIF('8 فرق'!$D$4:$D$1999,$K7&amp;" ضد *")+COUNTIF('8 فرق'!$D$4:$D$1999,"* ضد "&amp;$K7)</f>
        <v>21</v>
      </c>
      <c r="N7" s="14">
        <f t="shared" si="1"/>
        <v>7</v>
      </c>
      <c r="P7" s="14">
        <v>5</v>
      </c>
      <c r="Q7" s="14" t="s">
        <v>369</v>
      </c>
      <c r="R7" s="14">
        <f>COUNTIF('9 فرق'!$D$4:$D$1999,$P7&amp;" ضد *")+COUNTIF('9 فرق'!$D$4:$D$1999,"* ضد "&amp;$P7)</f>
        <v>16</v>
      </c>
      <c r="S7" s="14">
        <f t="shared" si="2"/>
        <v>8</v>
      </c>
      <c r="U7" s="14">
        <v>5</v>
      </c>
      <c r="V7" s="14" t="s">
        <v>369</v>
      </c>
      <c r="W7" s="14">
        <f>COUNTIF('10 فرق'!$D$4:$D$1999,$U7&amp;" ضد *")+COUNTIF('10 فرق'!$D$4:$D$1999,"* ضد "&amp;$U7)</f>
        <v>18</v>
      </c>
      <c r="X7" s="14">
        <f t="shared" si="3"/>
        <v>9</v>
      </c>
      <c r="Z7" s="14">
        <v>5</v>
      </c>
      <c r="AA7" s="14" t="s">
        <v>369</v>
      </c>
      <c r="AB7" s="14">
        <f>COUNTIF('11 فريقًا'!$D$4:$D$1999,$Z7&amp;" ضد *")+COUNTIF('11 فريقًا'!$D$4:$D$1999,"* ضد "&amp;$Z7)</f>
        <v>20</v>
      </c>
      <c r="AC7" s="14">
        <f t="shared" si="4"/>
        <v>10</v>
      </c>
      <c r="AE7" s="14">
        <v>5</v>
      </c>
      <c r="AF7" s="14" t="s">
        <v>369</v>
      </c>
      <c r="AG7" s="14">
        <f>COUNTIF('12 فريقًا'!$D$4:$D$1999,$AE7&amp;" ضد *")+COUNTIF('12 فريقًا'!$D$4:$D$1999,"* ضد "&amp;$AE7)</f>
        <v>22</v>
      </c>
      <c r="AH7" s="14">
        <f t="shared" si="5"/>
        <v>11</v>
      </c>
      <c r="AJ7" s="14">
        <v>5</v>
      </c>
      <c r="AK7" s="14" t="s">
        <v>369</v>
      </c>
      <c r="AL7" s="14">
        <f>COUNTIF('13 فريقًا'!$E$4:$E$1999,$AJ7&amp;" ضد *")+COUNTIF('13 فريقًا'!$E$4:$E$1999,"* ضد "&amp;$AJ7)</f>
        <v>20</v>
      </c>
      <c r="AM7" s="14">
        <f t="shared" si="6"/>
        <v>5</v>
      </c>
      <c r="AO7" s="14">
        <v>5</v>
      </c>
      <c r="AP7" s="14" t="s">
        <v>369</v>
      </c>
      <c r="AQ7" s="14">
        <f>COUNTIF('14 فريقًا'!$E$4:$E$1999,$AO7&amp;" ضد *")+COUNTIF('14 فريقًا'!$E$4:$E$1999,"* ضد "&amp;$AO7)</f>
        <v>18</v>
      </c>
      <c r="AR7" s="14">
        <f t="shared" si="7"/>
        <v>6</v>
      </c>
      <c r="AT7" s="14">
        <v>5</v>
      </c>
      <c r="AU7" s="14" t="s">
        <v>369</v>
      </c>
      <c r="AV7" s="14">
        <f>COUNTIF('15 فريقًا'!$E$4:$E$1999,$AT7&amp;" ضد *")+COUNTIF('15 فريقًا'!$E$4:$E$1999,"* ضد "&amp;$AT7)</f>
        <v>18</v>
      </c>
      <c r="AW7" s="14">
        <f t="shared" si="8"/>
        <v>6</v>
      </c>
      <c r="AY7" s="14">
        <v>5</v>
      </c>
      <c r="AZ7" s="14" t="s">
        <v>369</v>
      </c>
      <c r="BA7" s="14">
        <f>COUNTIF('16 فريقًا'!$E$4:$E$1999,$AY7&amp;" ضد *")+COUNTIF('16 فريقًا'!$E$4:$E$1999,"* ضد "&amp;$AY7)</f>
        <v>21</v>
      </c>
      <c r="BB7" s="14">
        <f t="shared" si="9"/>
        <v>7</v>
      </c>
      <c r="BD7" s="14">
        <v>5</v>
      </c>
      <c r="BE7" s="14" t="s">
        <v>369</v>
      </c>
      <c r="BF7" s="14">
        <f>COUNTIF('18 فريقًا'!$E$4:$E$1999,$BD7&amp;" ضد *")+COUNTIF('18 فريقًا'!$E$4:$E$1999,"* ضد "&amp;$BD7)</f>
        <v>17</v>
      </c>
      <c r="BG7" s="14">
        <f t="shared" si="10"/>
        <v>17</v>
      </c>
      <c r="BI7" s="14">
        <v>5</v>
      </c>
      <c r="BJ7" s="14" t="s">
        <v>369</v>
      </c>
      <c r="BK7" s="14">
        <f>COUNTIF('21 فريقًا'!$E$4:$E$1999,$BI7&amp;" ضد *")+COUNTIF('21 فريقًا'!$E$4:$E$1999,"* ضد "&amp;$BI7)</f>
        <v>20</v>
      </c>
      <c r="BL7" s="14">
        <f t="shared" si="11"/>
        <v>20</v>
      </c>
      <c r="BN7" s="14">
        <v>5</v>
      </c>
      <c r="BO7" s="14" t="s">
        <v>369</v>
      </c>
      <c r="BP7" s="14">
        <f>COUNTIF('22 فريقًا'!$E$4:$E$1999,$BN7&amp;" ضد *")+COUNTIF('22 فريقًا'!$E$4:$E$1999,"* ضد "&amp;$BN7)</f>
        <v>21</v>
      </c>
      <c r="BQ7" s="14">
        <f t="shared" si="12"/>
        <v>21</v>
      </c>
      <c r="BS7" s="14">
        <v>5</v>
      </c>
      <c r="BT7" s="14" t="s">
        <v>369</v>
      </c>
      <c r="BU7" s="14">
        <f>COUNTIF('23 فريقًا'!$E$4:$E$1999,$BS7&amp;" ضد *")+COUNTIF('23 فريقًا'!$E$4:$E$1999,"* ضد "&amp;$BS7)</f>
        <v>20</v>
      </c>
      <c r="BV7" s="14">
        <f t="shared" si="13"/>
        <v>10</v>
      </c>
      <c r="BX7" s="14">
        <v>5</v>
      </c>
      <c r="BY7" s="14" t="s">
        <v>369</v>
      </c>
      <c r="BZ7" s="14">
        <f>COUNTIF('25 فريقًا'!$E$4:$E$1999,$BX7&amp;" ضد *")+COUNTIF('25 فريقًا'!$E$4:$E$1999,"* ضد "&amp;$BX7)</f>
        <v>20</v>
      </c>
      <c r="CA7" s="14">
        <f t="shared" si="14"/>
        <v>5</v>
      </c>
      <c r="CC7" s="14">
        <v>5</v>
      </c>
      <c r="CD7" s="14" t="s">
        <v>369</v>
      </c>
      <c r="CE7" s="14">
        <f>COUNTIF('27 فريقًا'!$E$4:$E$1999,$CC7&amp;" ضد *")+COUNTIF('27 فريقًا'!$E$4:$E$1999,"* ضد "&amp;$CC7)</f>
        <v>16</v>
      </c>
      <c r="CF7" s="14">
        <f t="shared" si="15"/>
        <v>8</v>
      </c>
      <c r="CH7" s="14">
        <v>5</v>
      </c>
      <c r="CI7" s="14" t="s">
        <v>369</v>
      </c>
      <c r="CJ7" s="14">
        <f>COUNTIF('29 فريقًا'!$E$4:$E$1999,$CH7&amp;" ضد *")+COUNTIF('29 فريقًا'!$E$4:$E$1999,"* ضد "&amp;$CH7)</f>
        <v>16</v>
      </c>
      <c r="CK7" s="14">
        <f t="shared" si="16"/>
        <v>8</v>
      </c>
      <c r="CM7" s="14">
        <v>5</v>
      </c>
      <c r="CN7" s="14" t="s">
        <v>369</v>
      </c>
      <c r="CO7" s="14">
        <f>COUNTIF('35 فريقًا'!$E$4:$E$1999,$CM7&amp;" ضد *")+COUNTIF('35 فريقًا'!$E$4:$E$1999,"* ضد "&amp;$CM7)</f>
        <v>16</v>
      </c>
      <c r="CP7" s="14">
        <f t="shared" si="17"/>
        <v>16</v>
      </c>
      <c r="CR7" s="14">
        <v>5</v>
      </c>
      <c r="CS7" s="14" t="s">
        <v>369</v>
      </c>
      <c r="CT7" s="14">
        <f>COUNTIF('48 فريقًا'!$E$4:$E$1999,$CR7&amp;" ضد *")+COUNTIF('48 فريقًا'!$E$4:$E$1999,"* ضد "&amp;$CR7)</f>
        <v>16</v>
      </c>
      <c r="CU7" s="14">
        <f t="shared" si="18"/>
        <v>8</v>
      </c>
      <c r="CW7" s="14">
        <v>5</v>
      </c>
      <c r="CX7" s="14" t="s">
        <v>369</v>
      </c>
      <c r="CY7" s="14">
        <f>COUNTIF('49 فريقًا'!$E$4:$E$1999,$CW7&amp;" ضد *")+COUNTIF('49 فريقًا'!$E$4:$E$1999,"* ضد "&amp;$CW7)</f>
        <v>16</v>
      </c>
      <c r="CZ7" s="14">
        <f t="shared" si="19"/>
        <v>8</v>
      </c>
      <c r="DB7" s="14">
        <v>5</v>
      </c>
      <c r="DC7" s="14" t="s">
        <v>369</v>
      </c>
      <c r="DD7" s="14">
        <f>COUNTIF('52 فريقًا'!$E$4:$E$1999,$DB7&amp;" ضد *")+COUNTIF('52 فريقًا'!$E$4:$E$1999,"* ضد "&amp;$DB7)</f>
        <v>16</v>
      </c>
      <c r="DE7" s="14">
        <f t="shared" si="20"/>
        <v>16</v>
      </c>
      <c r="DG7" s="14">
        <v>5</v>
      </c>
      <c r="DH7" s="14" t="s">
        <v>369</v>
      </c>
      <c r="DI7" s="14">
        <f>COUNTIF('56 فريقًا'!$E$4:$E$1999,$DG7&amp;" ضد *")+COUNTIF('56 فريقًا'!$E$4:$E$1999,"* ضد "&amp;$DG7)</f>
        <v>16</v>
      </c>
      <c r="DJ7" s="14">
        <f t="shared" si="21"/>
        <v>8</v>
      </c>
    </row>
    <row r="8" spans="1:114" ht="14.5">
      <c r="F8" s="14">
        <v>6</v>
      </c>
      <c r="G8" s="14" t="s">
        <v>369</v>
      </c>
      <c r="H8" s="14">
        <f>COUNTIF('6 فرق'!$D$4:$D$1999,$F8&amp;" ضد *")+COUNTIF('6 فرق'!$D$4:$D$1999,"* ضد "&amp;$F8)</f>
        <v>20</v>
      </c>
      <c r="I8" s="14">
        <f t="shared" si="0"/>
        <v>5</v>
      </c>
      <c r="K8" s="14">
        <v>6</v>
      </c>
      <c r="L8" s="14" t="s">
        <v>369</v>
      </c>
      <c r="M8" s="14">
        <f>COUNTIF('8 فرق'!$D$4:$D$1999,$K8&amp;" ضد *")+COUNTIF('8 فرق'!$D$4:$D$1999,"* ضد "&amp;$K8)</f>
        <v>21</v>
      </c>
      <c r="N8" s="14">
        <f t="shared" si="1"/>
        <v>7</v>
      </c>
      <c r="P8" s="14">
        <v>6</v>
      </c>
      <c r="Q8" s="14" t="s">
        <v>369</v>
      </c>
      <c r="R8" s="14">
        <f>COUNTIF('9 فرق'!$D$4:$D$1999,$P8&amp;" ضد *")+COUNTIF('9 فرق'!$D$4:$D$1999,"* ضد "&amp;$P8)</f>
        <v>16</v>
      </c>
      <c r="S8" s="14">
        <f t="shared" si="2"/>
        <v>8</v>
      </c>
      <c r="U8" s="14">
        <v>6</v>
      </c>
      <c r="V8" s="14" t="s">
        <v>369</v>
      </c>
      <c r="W8" s="14">
        <f>COUNTIF('10 فرق'!$D$4:$D$1999,$U8&amp;" ضد *")+COUNTIF('10 فرق'!$D$4:$D$1999,"* ضد "&amp;$U8)</f>
        <v>18</v>
      </c>
      <c r="X8" s="14">
        <f t="shared" si="3"/>
        <v>9</v>
      </c>
      <c r="Z8" s="14">
        <v>6</v>
      </c>
      <c r="AA8" s="14" t="s">
        <v>369</v>
      </c>
      <c r="AB8" s="14">
        <f>COUNTIF('11 فريقًا'!$D$4:$D$1999,$Z8&amp;" ضد *")+COUNTIF('11 فريقًا'!$D$4:$D$1999,"* ضد "&amp;$Z8)</f>
        <v>20</v>
      </c>
      <c r="AC8" s="14">
        <f t="shared" si="4"/>
        <v>10</v>
      </c>
      <c r="AE8" s="14">
        <v>6</v>
      </c>
      <c r="AF8" s="14" t="s">
        <v>369</v>
      </c>
      <c r="AG8" s="14">
        <f>COUNTIF('12 فريقًا'!$D$4:$D$1999,$AE8&amp;" ضد *")+COUNTIF('12 فريقًا'!$D$4:$D$1999,"* ضد "&amp;$AE8)</f>
        <v>22</v>
      </c>
      <c r="AH8" s="14">
        <f t="shared" si="5"/>
        <v>11</v>
      </c>
      <c r="AJ8" s="14">
        <v>6</v>
      </c>
      <c r="AK8" s="14" t="s">
        <v>369</v>
      </c>
      <c r="AL8" s="14">
        <f>COUNTIF('13 فريقًا'!$E$4:$E$1999,$AJ8&amp;" ضد *")+COUNTIF('13 فريقًا'!$E$4:$E$1999,"* ضد "&amp;$AJ8)</f>
        <v>20</v>
      </c>
      <c r="AM8" s="14">
        <f t="shared" si="6"/>
        <v>5</v>
      </c>
      <c r="AO8" s="14">
        <v>6</v>
      </c>
      <c r="AP8" s="14" t="s">
        <v>369</v>
      </c>
      <c r="AQ8" s="14">
        <f>COUNTIF('14 فريقًا'!$E$4:$E$1999,$AO8&amp;" ضد *")+COUNTIF('14 فريقًا'!$E$4:$E$1999,"* ضد "&amp;$AO8)</f>
        <v>18</v>
      </c>
      <c r="AR8" s="14">
        <f t="shared" si="7"/>
        <v>6</v>
      </c>
      <c r="AT8" s="14">
        <v>6</v>
      </c>
      <c r="AU8" s="14" t="s">
        <v>369</v>
      </c>
      <c r="AV8" s="14">
        <f>COUNTIF('15 فريقًا'!$E$4:$E$1999,$AT8&amp;" ضد *")+COUNTIF('15 فريقًا'!$E$4:$E$1999,"* ضد "&amp;$AT8)</f>
        <v>18</v>
      </c>
      <c r="AW8" s="14">
        <f t="shared" si="8"/>
        <v>6</v>
      </c>
      <c r="AY8" s="14">
        <v>6</v>
      </c>
      <c r="AZ8" s="14" t="s">
        <v>369</v>
      </c>
      <c r="BA8" s="14">
        <f>COUNTIF('16 فريقًا'!$E$4:$E$1999,$AY8&amp;" ضد *")+COUNTIF('16 فريقًا'!$E$4:$E$1999,"* ضد "&amp;$AY8)</f>
        <v>21</v>
      </c>
      <c r="BB8" s="14">
        <f t="shared" si="9"/>
        <v>7</v>
      </c>
      <c r="BD8" s="14">
        <v>6</v>
      </c>
      <c r="BE8" s="14" t="s">
        <v>369</v>
      </c>
      <c r="BF8" s="14">
        <f>COUNTIF('18 فريقًا'!$E$4:$E$1999,$BD8&amp;" ضد *")+COUNTIF('18 فريقًا'!$E$4:$E$1999,"* ضد "&amp;$BD8)</f>
        <v>17</v>
      </c>
      <c r="BG8" s="14">
        <f t="shared" si="10"/>
        <v>17</v>
      </c>
      <c r="BI8" s="14">
        <v>6</v>
      </c>
      <c r="BJ8" s="14" t="s">
        <v>369</v>
      </c>
      <c r="BK8" s="14">
        <f>COUNTIF('21 فريقًا'!$E$4:$E$1999,$BI8&amp;" ضد *")+COUNTIF('21 فريقًا'!$E$4:$E$1999,"* ضد "&amp;$BI8)</f>
        <v>20</v>
      </c>
      <c r="BL8" s="14">
        <f t="shared" si="11"/>
        <v>20</v>
      </c>
      <c r="BN8" s="14">
        <v>6</v>
      </c>
      <c r="BO8" s="14" t="s">
        <v>369</v>
      </c>
      <c r="BP8" s="14">
        <f>COUNTIF('22 فريقًا'!$E$4:$E$1999,$BN8&amp;" ضد *")+COUNTIF('22 فريقًا'!$E$4:$E$1999,"* ضد "&amp;$BN8)</f>
        <v>21</v>
      </c>
      <c r="BQ8" s="14">
        <f t="shared" si="12"/>
        <v>21</v>
      </c>
      <c r="BS8" s="14">
        <v>6</v>
      </c>
      <c r="BT8" s="14" t="s">
        <v>369</v>
      </c>
      <c r="BU8" s="14">
        <f>COUNTIF('23 فريقًا'!$E$4:$E$1999,$BS8&amp;" ضد *")+COUNTIF('23 فريقًا'!$E$4:$E$1999,"* ضد "&amp;$BS8)</f>
        <v>20</v>
      </c>
      <c r="BV8" s="14">
        <f t="shared" si="13"/>
        <v>10</v>
      </c>
      <c r="BX8" s="14">
        <v>6</v>
      </c>
      <c r="BY8" s="14" t="s">
        <v>369</v>
      </c>
      <c r="BZ8" s="14">
        <f>COUNTIF('25 فريقًا'!$E$4:$E$1999,$BX8&amp;" ضد *")+COUNTIF('25 فريقًا'!$E$4:$E$1999,"* ضد "&amp;$BX8)</f>
        <v>20</v>
      </c>
      <c r="CA8" s="14">
        <f t="shared" si="14"/>
        <v>5</v>
      </c>
      <c r="CC8" s="14">
        <v>6</v>
      </c>
      <c r="CD8" s="14" t="s">
        <v>369</v>
      </c>
      <c r="CE8" s="14">
        <f>COUNTIF('27 فريقًا'!$E$4:$E$1999,$CC8&amp;" ضد *")+COUNTIF('27 فريقًا'!$E$4:$E$1999,"* ضد "&amp;$CC8)</f>
        <v>16</v>
      </c>
      <c r="CF8" s="14">
        <f t="shared" si="15"/>
        <v>8</v>
      </c>
      <c r="CH8" s="14">
        <v>6</v>
      </c>
      <c r="CI8" s="14" t="s">
        <v>369</v>
      </c>
      <c r="CJ8" s="14">
        <f>COUNTIF('29 فريقًا'!$E$4:$E$1999,$CH8&amp;" ضد *")+COUNTIF('29 فريقًا'!$E$4:$E$1999,"* ضد "&amp;$CH8)</f>
        <v>16</v>
      </c>
      <c r="CK8" s="14">
        <f t="shared" si="16"/>
        <v>8</v>
      </c>
      <c r="CM8" s="14">
        <v>6</v>
      </c>
      <c r="CN8" s="14" t="s">
        <v>369</v>
      </c>
      <c r="CO8" s="14">
        <f>COUNTIF('35 فريقًا'!$E$4:$E$1999,$CM8&amp;" ضد *")+COUNTIF('35 فريقًا'!$E$4:$E$1999,"* ضد "&amp;$CM8)</f>
        <v>16</v>
      </c>
      <c r="CP8" s="14">
        <f t="shared" si="17"/>
        <v>16</v>
      </c>
      <c r="CR8" s="14">
        <v>6</v>
      </c>
      <c r="CS8" s="14" t="s">
        <v>369</v>
      </c>
      <c r="CT8" s="14">
        <f>COUNTIF('48 فريقًا'!$E$4:$E$1999,$CR8&amp;" ضد *")+COUNTIF('48 فريقًا'!$E$4:$E$1999,"* ضد "&amp;$CR8)</f>
        <v>16</v>
      </c>
      <c r="CU8" s="14">
        <f t="shared" si="18"/>
        <v>8</v>
      </c>
      <c r="CW8" s="14">
        <v>6</v>
      </c>
      <c r="CX8" s="14" t="s">
        <v>369</v>
      </c>
      <c r="CY8" s="14">
        <f>COUNTIF('49 فريقًا'!$E$4:$E$1999,$CW8&amp;" ضد *")+COUNTIF('49 فريقًا'!$E$4:$E$1999,"* ضد "&amp;$CW8)</f>
        <v>16</v>
      </c>
      <c r="CZ8" s="14">
        <f t="shared" si="19"/>
        <v>8</v>
      </c>
      <c r="DB8" s="14">
        <v>6</v>
      </c>
      <c r="DC8" s="14" t="s">
        <v>369</v>
      </c>
      <c r="DD8" s="14">
        <f>COUNTIF('52 فريقًا'!$E$4:$E$1999,$DB8&amp;" ضد *")+COUNTIF('52 فريقًا'!$E$4:$E$1999,"* ضد "&amp;$DB8)</f>
        <v>16</v>
      </c>
      <c r="DE8" s="14">
        <f t="shared" si="20"/>
        <v>16</v>
      </c>
      <c r="DG8" s="14">
        <v>6</v>
      </c>
      <c r="DH8" s="14" t="s">
        <v>369</v>
      </c>
      <c r="DI8" s="14">
        <f>COUNTIF('56 فريقًا'!$E$4:$E$1999,$DG8&amp;" ضد *")+COUNTIF('56 فريقًا'!$E$4:$E$1999,"* ضد "&amp;$DG8)</f>
        <v>16</v>
      </c>
      <c r="DJ8" s="14">
        <f t="shared" si="21"/>
        <v>8</v>
      </c>
    </row>
    <row r="9" spans="1:114" ht="14.5">
      <c r="K9" s="14">
        <v>7</v>
      </c>
      <c r="L9" s="14" t="s">
        <v>369</v>
      </c>
      <c r="M9" s="14">
        <f>COUNTIF('8 فرق'!$D$4:$D$1999,$K9&amp;" ضد *")+COUNTIF('8 فرق'!$D$4:$D$1999,"* ضد "&amp;$K9)</f>
        <v>21</v>
      </c>
      <c r="N9" s="14">
        <f t="shared" si="1"/>
        <v>7</v>
      </c>
      <c r="P9" s="14">
        <v>7</v>
      </c>
      <c r="Q9" s="14" t="s">
        <v>369</v>
      </c>
      <c r="R9" s="14">
        <f>COUNTIF('9 فرق'!$D$4:$D$1999,$P9&amp;" ضد *")+COUNTIF('9 فرق'!$D$4:$D$1999,"* ضد "&amp;$P9)</f>
        <v>16</v>
      </c>
      <c r="S9" s="14">
        <f t="shared" si="2"/>
        <v>8</v>
      </c>
      <c r="U9" s="14">
        <v>7</v>
      </c>
      <c r="V9" s="14" t="s">
        <v>369</v>
      </c>
      <c r="W9" s="14">
        <f>COUNTIF('10 فرق'!$D$4:$D$1999,$U9&amp;" ضد *")+COUNTIF('10 فرق'!$D$4:$D$1999,"* ضد "&amp;$U9)</f>
        <v>18</v>
      </c>
      <c r="X9" s="14">
        <f t="shared" si="3"/>
        <v>9</v>
      </c>
      <c r="Z9" s="14">
        <v>7</v>
      </c>
      <c r="AA9" s="14" t="s">
        <v>369</v>
      </c>
      <c r="AB9" s="14">
        <f>COUNTIF('11 فريقًا'!$D$4:$D$1999,$Z9&amp;" ضد *")+COUNTIF('11 فريقًا'!$D$4:$D$1999,"* ضد "&amp;$Z9)</f>
        <v>20</v>
      </c>
      <c r="AC9" s="14">
        <f t="shared" si="4"/>
        <v>10</v>
      </c>
      <c r="AE9" s="14">
        <v>7</v>
      </c>
      <c r="AF9" s="14" t="s">
        <v>369</v>
      </c>
      <c r="AG9" s="14">
        <f>COUNTIF('12 فريقًا'!$D$4:$D$1999,$AE9&amp;" ضد *")+COUNTIF('12 فريقًا'!$D$4:$D$1999,"* ضد "&amp;$AE9)</f>
        <v>22</v>
      </c>
      <c r="AH9" s="14">
        <f t="shared" si="5"/>
        <v>11</v>
      </c>
      <c r="AJ9" s="14">
        <v>7</v>
      </c>
      <c r="AK9" s="14" t="s">
        <v>370</v>
      </c>
      <c r="AL9" s="14">
        <f>COUNTIF('13 فريقًا'!$E$4:$E$1999,$AJ9&amp;" ضد *")+COUNTIF('13 فريقًا'!$E$4:$E$1999,"* ضد "&amp;$AJ9)</f>
        <v>18</v>
      </c>
      <c r="AM9" s="14">
        <f t="shared" si="6"/>
        <v>6</v>
      </c>
      <c r="AO9" s="14">
        <v>7</v>
      </c>
      <c r="AP9" s="14" t="s">
        <v>369</v>
      </c>
      <c r="AQ9" s="14">
        <f>COUNTIF('14 فريقًا'!$E$4:$E$1999,$AO9&amp;" ضد *")+COUNTIF('14 فريقًا'!$E$4:$E$1999,"* ضد "&amp;$AO9)</f>
        <v>18</v>
      </c>
      <c r="AR9" s="14">
        <f t="shared" si="7"/>
        <v>6</v>
      </c>
      <c r="AT9" s="14">
        <v>7</v>
      </c>
      <c r="AU9" s="14" t="s">
        <v>369</v>
      </c>
      <c r="AV9" s="14">
        <f>COUNTIF('15 فريقًا'!$E$4:$E$1999,$AT9&amp;" ضد *")+COUNTIF('15 فريقًا'!$E$4:$E$1999,"* ضد "&amp;$AT9)</f>
        <v>18</v>
      </c>
      <c r="AW9" s="14">
        <f t="shared" si="8"/>
        <v>6</v>
      </c>
      <c r="AY9" s="14">
        <v>7</v>
      </c>
      <c r="AZ9" s="14" t="s">
        <v>369</v>
      </c>
      <c r="BA9" s="14">
        <f>COUNTIF('16 فريقًا'!$E$4:$E$1999,$AY9&amp;" ضد *")+COUNTIF('16 فريقًا'!$E$4:$E$1999,"* ضد "&amp;$AY9)</f>
        <v>21</v>
      </c>
      <c r="BB9" s="14">
        <f t="shared" si="9"/>
        <v>7</v>
      </c>
      <c r="BD9" s="14">
        <v>7</v>
      </c>
      <c r="BE9" s="14" t="s">
        <v>369</v>
      </c>
      <c r="BF9" s="14">
        <f>COUNTIF('18 فريقًا'!$E$4:$E$1999,$BD9&amp;" ضد *")+COUNTIF('18 فريقًا'!$E$4:$E$1999,"* ضد "&amp;$BD9)</f>
        <v>17</v>
      </c>
      <c r="BG9" s="14">
        <f t="shared" si="10"/>
        <v>17</v>
      </c>
      <c r="BI9" s="14">
        <v>7</v>
      </c>
      <c r="BJ9" s="14" t="s">
        <v>369</v>
      </c>
      <c r="BK9" s="14">
        <f>COUNTIF('21 فريقًا'!$E$4:$E$1999,$BI9&amp;" ضد *")+COUNTIF('21 فريقًا'!$E$4:$E$1999,"* ضد "&amp;$BI9)</f>
        <v>20</v>
      </c>
      <c r="BL9" s="14">
        <f t="shared" si="11"/>
        <v>20</v>
      </c>
      <c r="BN9" s="14">
        <v>7</v>
      </c>
      <c r="BO9" s="14" t="s">
        <v>369</v>
      </c>
      <c r="BP9" s="14">
        <f>COUNTIF('22 فريقًا'!$E$4:$E$1999,$BN9&amp;" ضد *")+COUNTIF('22 فريقًا'!$E$4:$E$1999,"* ضد "&amp;$BN9)</f>
        <v>21</v>
      </c>
      <c r="BQ9" s="14">
        <f t="shared" si="12"/>
        <v>21</v>
      </c>
      <c r="BS9" s="14">
        <v>7</v>
      </c>
      <c r="BT9" s="14" t="s">
        <v>369</v>
      </c>
      <c r="BU9" s="14">
        <f>COUNTIF('23 فريقًا'!$E$4:$E$1999,$BS9&amp;" ضد *")+COUNTIF('23 فريقًا'!$E$4:$E$1999,"* ضد "&amp;$BS9)</f>
        <v>20</v>
      </c>
      <c r="BV9" s="14">
        <f t="shared" si="13"/>
        <v>10</v>
      </c>
      <c r="BX9" s="14">
        <v>7</v>
      </c>
      <c r="BY9" s="14" t="s">
        <v>370</v>
      </c>
      <c r="BZ9" s="14">
        <f>COUNTIF('25 فريقًا'!$E$4:$E$1999,$BX9&amp;" ضد *")+COUNTIF('25 فريقًا'!$E$4:$E$1999,"* ضد "&amp;$BX9)</f>
        <v>20</v>
      </c>
      <c r="CA9" s="14">
        <f t="shared" si="14"/>
        <v>5</v>
      </c>
      <c r="CC9" s="14">
        <v>7</v>
      </c>
      <c r="CD9" s="14" t="s">
        <v>369</v>
      </c>
      <c r="CE9" s="14">
        <f>COUNTIF('27 فريقًا'!$E$4:$E$1999,$CC9&amp;" ضد *")+COUNTIF('27 فريقًا'!$E$4:$E$1999,"* ضد "&amp;$CC9)</f>
        <v>16</v>
      </c>
      <c r="CF9" s="14">
        <f t="shared" si="15"/>
        <v>8</v>
      </c>
      <c r="CH9" s="14">
        <v>7</v>
      </c>
      <c r="CI9" s="14" t="s">
        <v>369</v>
      </c>
      <c r="CJ9" s="14">
        <f>COUNTIF('29 فريقًا'!$E$4:$E$1999,$CH9&amp;" ضد *")+COUNTIF('29 فريقًا'!$E$4:$E$1999,"* ضد "&amp;$CH9)</f>
        <v>16</v>
      </c>
      <c r="CK9" s="14">
        <f t="shared" si="16"/>
        <v>8</v>
      </c>
      <c r="CM9" s="14">
        <v>7</v>
      </c>
      <c r="CN9" s="14" t="s">
        <v>369</v>
      </c>
      <c r="CO9" s="14">
        <f>COUNTIF('35 فريقًا'!$E$4:$E$1999,$CM9&amp;" ضد *")+COUNTIF('35 فريقًا'!$E$4:$E$1999,"* ضد "&amp;$CM9)</f>
        <v>16</v>
      </c>
      <c r="CP9" s="14">
        <f t="shared" si="17"/>
        <v>16</v>
      </c>
      <c r="CR9" s="14">
        <v>7</v>
      </c>
      <c r="CS9" s="14" t="s">
        <v>369</v>
      </c>
      <c r="CT9" s="14">
        <f>COUNTIF('48 فريقًا'!$E$4:$E$1999,$CR9&amp;" ضد *")+COUNTIF('48 فريقًا'!$E$4:$E$1999,"* ضد "&amp;$CR9)</f>
        <v>16</v>
      </c>
      <c r="CU9" s="14">
        <f t="shared" si="18"/>
        <v>8</v>
      </c>
      <c r="CW9" s="14">
        <v>7</v>
      </c>
      <c r="CX9" s="14" t="s">
        <v>369</v>
      </c>
      <c r="CY9" s="14">
        <f>COUNTIF('49 فريقًا'!$E$4:$E$1999,$CW9&amp;" ضد *")+COUNTIF('49 فريقًا'!$E$4:$E$1999,"* ضد "&amp;$CW9)</f>
        <v>16</v>
      </c>
      <c r="CZ9" s="14">
        <f t="shared" si="19"/>
        <v>8</v>
      </c>
      <c r="DB9" s="14">
        <v>7</v>
      </c>
      <c r="DC9" s="14" t="s">
        <v>369</v>
      </c>
      <c r="DD9" s="14">
        <f>COUNTIF('52 فريقًا'!$E$4:$E$1999,$DB9&amp;" ضد *")+COUNTIF('52 فريقًا'!$E$4:$E$1999,"* ضد "&amp;$DB9)</f>
        <v>16</v>
      </c>
      <c r="DE9" s="14">
        <f t="shared" si="20"/>
        <v>16</v>
      </c>
      <c r="DG9" s="14">
        <v>7</v>
      </c>
      <c r="DH9" s="14" t="s">
        <v>369</v>
      </c>
      <c r="DI9" s="14">
        <f>COUNTIF('56 فريقًا'!$E$4:$E$1999,$DG9&amp;" ضد *")+COUNTIF('56 فريقًا'!$E$4:$E$1999,"* ضد "&amp;$DG9)</f>
        <v>16</v>
      </c>
      <c r="DJ9" s="14">
        <f t="shared" si="21"/>
        <v>8</v>
      </c>
    </row>
    <row r="10" spans="1:114" ht="14.5">
      <c r="K10" s="14">
        <v>8</v>
      </c>
      <c r="L10" s="14" t="s">
        <v>369</v>
      </c>
      <c r="M10" s="14">
        <f>COUNTIF('8 فرق'!$D$4:$D$1999,$K10&amp;" ضد *")+COUNTIF('8 فرق'!$D$4:$D$1999,"* ضد "&amp;$K10)</f>
        <v>21</v>
      </c>
      <c r="N10" s="14">
        <f t="shared" si="1"/>
        <v>7</v>
      </c>
      <c r="P10" s="14">
        <v>8</v>
      </c>
      <c r="Q10" s="14" t="s">
        <v>369</v>
      </c>
      <c r="R10" s="14">
        <f>COUNTIF('9 فرق'!$D$4:$D$1999,$P10&amp;" ضد *")+COUNTIF('9 فرق'!$D$4:$D$1999,"* ضد "&amp;$P10)</f>
        <v>16</v>
      </c>
      <c r="S10" s="14">
        <f t="shared" si="2"/>
        <v>8</v>
      </c>
      <c r="U10" s="14">
        <v>8</v>
      </c>
      <c r="V10" s="14" t="s">
        <v>369</v>
      </c>
      <c r="W10" s="14">
        <f>COUNTIF('10 فرق'!$D$4:$D$1999,$U10&amp;" ضد *")+COUNTIF('10 فرق'!$D$4:$D$1999,"* ضد "&amp;$U10)</f>
        <v>18</v>
      </c>
      <c r="X10" s="14">
        <f t="shared" si="3"/>
        <v>9</v>
      </c>
      <c r="Z10" s="14">
        <v>8</v>
      </c>
      <c r="AA10" s="14" t="s">
        <v>369</v>
      </c>
      <c r="AB10" s="14">
        <f>COUNTIF('11 فريقًا'!$D$4:$D$1999,$Z10&amp;" ضد *")+COUNTIF('11 فريقًا'!$D$4:$D$1999,"* ضد "&amp;$Z10)</f>
        <v>20</v>
      </c>
      <c r="AC10" s="14">
        <f t="shared" si="4"/>
        <v>10</v>
      </c>
      <c r="AE10" s="14">
        <v>8</v>
      </c>
      <c r="AF10" s="14" t="s">
        <v>369</v>
      </c>
      <c r="AG10" s="14">
        <f>COUNTIF('12 فريقًا'!$D$4:$D$1999,$AE10&amp;" ضد *")+COUNTIF('12 فريقًا'!$D$4:$D$1999,"* ضد "&amp;$AE10)</f>
        <v>22</v>
      </c>
      <c r="AH10" s="14">
        <f t="shared" si="5"/>
        <v>11</v>
      </c>
      <c r="AJ10" s="14">
        <v>8</v>
      </c>
      <c r="AK10" s="14" t="s">
        <v>370</v>
      </c>
      <c r="AL10" s="14">
        <f>COUNTIF('13 فريقًا'!$E$4:$E$1999,$AJ10&amp;" ضد *")+COUNTIF('13 فريقًا'!$E$4:$E$1999,"* ضد "&amp;$AJ10)</f>
        <v>18</v>
      </c>
      <c r="AM10" s="14">
        <f t="shared" si="6"/>
        <v>6</v>
      </c>
      <c r="AO10" s="14">
        <v>8</v>
      </c>
      <c r="AP10" s="14" t="s">
        <v>370</v>
      </c>
      <c r="AQ10" s="14">
        <f>COUNTIF('14 فريقًا'!$E$4:$E$1999,$AO10&amp;" ضد *")+COUNTIF('14 فريقًا'!$E$4:$E$1999,"* ضد "&amp;$AO10)</f>
        <v>18</v>
      </c>
      <c r="AR10" s="14">
        <f t="shared" si="7"/>
        <v>6</v>
      </c>
      <c r="AT10" s="14">
        <v>8</v>
      </c>
      <c r="AU10" s="14" t="s">
        <v>370</v>
      </c>
      <c r="AV10" s="14">
        <f>COUNTIF('15 فريقًا'!$E$4:$E$1999,$AT10&amp;" ضد *")+COUNTIF('15 فريقًا'!$E$4:$E$1999,"* ضد "&amp;$AT10)</f>
        <v>21</v>
      </c>
      <c r="AW10" s="14">
        <f t="shared" si="8"/>
        <v>7</v>
      </c>
      <c r="AY10" s="14">
        <v>8</v>
      </c>
      <c r="AZ10" s="14" t="s">
        <v>369</v>
      </c>
      <c r="BA10" s="14">
        <f>COUNTIF('16 فريقًا'!$E$4:$E$1999,$AY10&amp;" ضد *")+COUNTIF('16 فريقًا'!$E$4:$E$1999,"* ضد "&amp;$AY10)</f>
        <v>21</v>
      </c>
      <c r="BB10" s="14">
        <f t="shared" si="9"/>
        <v>7</v>
      </c>
      <c r="BD10" s="14">
        <v>8</v>
      </c>
      <c r="BE10" s="14" t="s">
        <v>369</v>
      </c>
      <c r="BF10" s="14">
        <f>COUNTIF('18 فريقًا'!$E$4:$E$1999,$BD10&amp;" ضد *")+COUNTIF('18 فريقًا'!$E$4:$E$1999,"* ضد "&amp;$BD10)</f>
        <v>17</v>
      </c>
      <c r="BG10" s="14">
        <f t="shared" si="10"/>
        <v>17</v>
      </c>
      <c r="BI10" s="14">
        <v>8</v>
      </c>
      <c r="BJ10" s="14" t="s">
        <v>369</v>
      </c>
      <c r="BK10" s="14">
        <f>COUNTIF('21 فريقًا'!$E$4:$E$1999,$BI10&amp;" ضد *")+COUNTIF('21 فريقًا'!$E$4:$E$1999,"* ضد "&amp;$BI10)</f>
        <v>20</v>
      </c>
      <c r="BL10" s="14">
        <f t="shared" si="11"/>
        <v>20</v>
      </c>
      <c r="BN10" s="14">
        <v>8</v>
      </c>
      <c r="BO10" s="14" t="s">
        <v>369</v>
      </c>
      <c r="BP10" s="14">
        <f>COUNTIF('22 فريقًا'!$E$4:$E$1999,$BN10&amp;" ضد *")+COUNTIF('22 فريقًا'!$E$4:$E$1999,"* ضد "&amp;$BN10)</f>
        <v>21</v>
      </c>
      <c r="BQ10" s="14">
        <f t="shared" si="12"/>
        <v>21</v>
      </c>
      <c r="BS10" s="14">
        <v>8</v>
      </c>
      <c r="BT10" s="14" t="s">
        <v>369</v>
      </c>
      <c r="BU10" s="14">
        <f>COUNTIF('23 فريقًا'!$E$4:$E$1999,$BS10&amp;" ضد *")+COUNTIF('23 فريقًا'!$E$4:$E$1999,"* ضد "&amp;$BS10)</f>
        <v>20</v>
      </c>
      <c r="BV10" s="14">
        <f t="shared" si="13"/>
        <v>10</v>
      </c>
      <c r="BX10" s="14">
        <v>8</v>
      </c>
      <c r="BY10" s="14" t="s">
        <v>370</v>
      </c>
      <c r="BZ10" s="14">
        <f>COUNTIF('25 فريقًا'!$E$4:$E$1999,$BX10&amp;" ضد *")+COUNTIF('25 فريقًا'!$E$4:$E$1999,"* ضد "&amp;$BX10)</f>
        <v>20</v>
      </c>
      <c r="CA10" s="14">
        <f t="shared" si="14"/>
        <v>5</v>
      </c>
      <c r="CC10" s="14">
        <v>8</v>
      </c>
      <c r="CD10" s="14" t="s">
        <v>369</v>
      </c>
      <c r="CE10" s="14">
        <f>COUNTIF('27 فريقًا'!$E$4:$E$1999,$CC10&amp;" ضد *")+COUNTIF('27 فريقًا'!$E$4:$E$1999,"* ضد "&amp;$CC10)</f>
        <v>16</v>
      </c>
      <c r="CF10" s="14">
        <f t="shared" si="15"/>
        <v>8</v>
      </c>
      <c r="CH10" s="14">
        <v>8</v>
      </c>
      <c r="CI10" s="14" t="s">
        <v>369</v>
      </c>
      <c r="CJ10" s="14">
        <f>COUNTIF('29 فريقًا'!$E$4:$E$1999,$CH10&amp;" ضد *")+COUNTIF('29 فريقًا'!$E$4:$E$1999,"* ضد "&amp;$CH10)</f>
        <v>16</v>
      </c>
      <c r="CK10" s="14">
        <f t="shared" si="16"/>
        <v>8</v>
      </c>
      <c r="CM10" s="14">
        <v>8</v>
      </c>
      <c r="CN10" s="14" t="s">
        <v>369</v>
      </c>
      <c r="CO10" s="14">
        <f>COUNTIF('35 فريقًا'!$E$4:$E$1999,$CM10&amp;" ضد *")+COUNTIF('35 فريقًا'!$E$4:$E$1999,"* ضد "&amp;$CM10)</f>
        <v>16</v>
      </c>
      <c r="CP10" s="14">
        <f t="shared" si="17"/>
        <v>16</v>
      </c>
      <c r="CR10" s="14">
        <v>8</v>
      </c>
      <c r="CS10" s="14" t="s">
        <v>369</v>
      </c>
      <c r="CT10" s="14">
        <f>COUNTIF('48 فريقًا'!$E$4:$E$1999,$CR10&amp;" ضد *")+COUNTIF('48 فريقًا'!$E$4:$E$1999,"* ضد "&amp;$CR10)</f>
        <v>16</v>
      </c>
      <c r="CU10" s="14">
        <f t="shared" si="18"/>
        <v>8</v>
      </c>
      <c r="CW10" s="14">
        <v>8</v>
      </c>
      <c r="CX10" s="14" t="s">
        <v>369</v>
      </c>
      <c r="CY10" s="14">
        <f>COUNTIF('49 فريقًا'!$E$4:$E$1999,$CW10&amp;" ضد *")+COUNTIF('49 فريقًا'!$E$4:$E$1999,"* ضد "&amp;$CW10)</f>
        <v>16</v>
      </c>
      <c r="CZ10" s="14">
        <f t="shared" si="19"/>
        <v>8</v>
      </c>
      <c r="DB10" s="14">
        <v>8</v>
      </c>
      <c r="DC10" s="14" t="s">
        <v>369</v>
      </c>
      <c r="DD10" s="14">
        <f>COUNTIF('52 فريقًا'!$E$4:$E$1999,$DB10&amp;" ضد *")+COUNTIF('52 فريقًا'!$E$4:$E$1999,"* ضد "&amp;$DB10)</f>
        <v>16</v>
      </c>
      <c r="DE10" s="14">
        <f t="shared" si="20"/>
        <v>16</v>
      </c>
      <c r="DG10" s="14">
        <v>8</v>
      </c>
      <c r="DH10" s="14" t="s">
        <v>369</v>
      </c>
      <c r="DI10" s="14">
        <f>COUNTIF('56 فريقًا'!$E$4:$E$1999,$DG10&amp;" ضد *")+COUNTIF('56 فريقًا'!$E$4:$E$1999,"* ضد "&amp;$DG10)</f>
        <v>16</v>
      </c>
      <c r="DJ10" s="14">
        <f t="shared" si="21"/>
        <v>8</v>
      </c>
    </row>
    <row r="11" spans="1:114" ht="14.5">
      <c r="P11" s="14">
        <v>9</v>
      </c>
      <c r="Q11" s="14" t="s">
        <v>369</v>
      </c>
      <c r="R11" s="14">
        <f>COUNTIF('9 فرق'!$D$4:$D$1999,$P11&amp;" ضد *")+COUNTIF('9 فرق'!$D$4:$D$1999,"* ضد "&amp;$P11)</f>
        <v>16</v>
      </c>
      <c r="S11" s="14">
        <f t="shared" si="2"/>
        <v>8</v>
      </c>
      <c r="U11" s="14">
        <v>9</v>
      </c>
      <c r="V11" s="14" t="s">
        <v>369</v>
      </c>
      <c r="W11" s="14">
        <f>COUNTIF('10 فرق'!$D$4:$D$1999,$U11&amp;" ضد *")+COUNTIF('10 فرق'!$D$4:$D$1999,"* ضد "&amp;$U11)</f>
        <v>18</v>
      </c>
      <c r="X11" s="14">
        <f t="shared" si="3"/>
        <v>9</v>
      </c>
      <c r="Z11" s="14">
        <v>9</v>
      </c>
      <c r="AA11" s="14" t="s">
        <v>369</v>
      </c>
      <c r="AB11" s="14">
        <f>COUNTIF('11 فريقًا'!$D$4:$D$1999,$Z11&amp;" ضد *")+COUNTIF('11 فريقًا'!$D$4:$D$1999,"* ضد "&amp;$Z11)</f>
        <v>20</v>
      </c>
      <c r="AC11" s="14">
        <f t="shared" si="4"/>
        <v>10</v>
      </c>
      <c r="AE11" s="14">
        <v>9</v>
      </c>
      <c r="AF11" s="14" t="s">
        <v>369</v>
      </c>
      <c r="AG11" s="14">
        <f>COUNTIF('12 فريقًا'!$D$4:$D$1999,$AE11&amp;" ضد *")+COUNTIF('12 فريقًا'!$D$4:$D$1999,"* ضد "&amp;$AE11)</f>
        <v>22</v>
      </c>
      <c r="AH11" s="14">
        <f t="shared" si="5"/>
        <v>11</v>
      </c>
      <c r="AJ11" s="14">
        <v>9</v>
      </c>
      <c r="AK11" s="14" t="s">
        <v>370</v>
      </c>
      <c r="AL11" s="14">
        <f>COUNTIF('13 فريقًا'!$E$4:$E$1999,$AJ11&amp;" ضد *")+COUNTIF('13 فريقًا'!$E$4:$E$1999,"* ضد "&amp;$AJ11)</f>
        <v>18</v>
      </c>
      <c r="AM11" s="14">
        <f t="shared" si="6"/>
        <v>6</v>
      </c>
      <c r="AO11" s="14">
        <v>9</v>
      </c>
      <c r="AP11" s="14" t="s">
        <v>370</v>
      </c>
      <c r="AQ11" s="14">
        <f>COUNTIF('14 فريقًا'!$E$4:$E$1999,$AO11&amp;" ضد *")+COUNTIF('14 فريقًا'!$E$4:$E$1999,"* ضد "&amp;$AO11)</f>
        <v>18</v>
      </c>
      <c r="AR11" s="14">
        <f t="shared" si="7"/>
        <v>6</v>
      </c>
      <c r="AT11" s="14">
        <v>9</v>
      </c>
      <c r="AU11" s="14" t="s">
        <v>370</v>
      </c>
      <c r="AV11" s="14">
        <f>COUNTIF('15 فريقًا'!$E$4:$E$1999,$AT11&amp;" ضد *")+COUNTIF('15 فريقًا'!$E$4:$E$1999,"* ضد "&amp;$AT11)</f>
        <v>21</v>
      </c>
      <c r="AW11" s="14">
        <f t="shared" si="8"/>
        <v>7</v>
      </c>
      <c r="AY11" s="14">
        <v>9</v>
      </c>
      <c r="AZ11" s="14" t="s">
        <v>370</v>
      </c>
      <c r="BA11" s="14">
        <f>COUNTIF('16 فريقًا'!$E$4:$E$1999,$AY11&amp;" ضد *")+COUNTIF('16 فريقًا'!$E$4:$E$1999,"* ضد "&amp;$AY11)</f>
        <v>21</v>
      </c>
      <c r="BB11" s="14">
        <f t="shared" si="9"/>
        <v>7</v>
      </c>
      <c r="BD11" s="14">
        <v>9</v>
      </c>
      <c r="BE11" s="14" t="s">
        <v>369</v>
      </c>
      <c r="BF11" s="14">
        <f>COUNTIF('18 فريقًا'!$E$4:$E$1999,$BD11&amp;" ضد *")+COUNTIF('18 فريقًا'!$E$4:$E$1999,"* ضد "&amp;$BD11)</f>
        <v>17</v>
      </c>
      <c r="BG11" s="14">
        <f t="shared" si="10"/>
        <v>17</v>
      </c>
      <c r="BI11" s="14">
        <v>9</v>
      </c>
      <c r="BJ11" s="14" t="s">
        <v>369</v>
      </c>
      <c r="BK11" s="14">
        <f>COUNTIF('21 فريقًا'!$E$4:$E$1999,$BI11&amp;" ضد *")+COUNTIF('21 فريقًا'!$E$4:$E$1999,"* ضد "&amp;$BI11)</f>
        <v>20</v>
      </c>
      <c r="BL11" s="14">
        <f t="shared" si="11"/>
        <v>20</v>
      </c>
      <c r="BN11" s="14">
        <v>9</v>
      </c>
      <c r="BO11" s="14" t="s">
        <v>369</v>
      </c>
      <c r="BP11" s="14">
        <f>COUNTIF('22 فريقًا'!$E$4:$E$1999,$BN11&amp;" ضد *")+COUNTIF('22 فريقًا'!$E$4:$E$1999,"* ضد "&amp;$BN11)</f>
        <v>21</v>
      </c>
      <c r="BQ11" s="14">
        <f t="shared" si="12"/>
        <v>21</v>
      </c>
      <c r="BS11" s="14">
        <v>9</v>
      </c>
      <c r="BT11" s="14" t="s">
        <v>369</v>
      </c>
      <c r="BU11" s="14">
        <f>COUNTIF('23 فريقًا'!$E$4:$E$1999,$BS11&amp;" ضد *")+COUNTIF('23 فريقًا'!$E$4:$E$1999,"* ضد "&amp;$BS11)</f>
        <v>20</v>
      </c>
      <c r="BV11" s="14">
        <f t="shared" si="13"/>
        <v>10</v>
      </c>
      <c r="BX11" s="14">
        <v>9</v>
      </c>
      <c r="BY11" s="14" t="s">
        <v>370</v>
      </c>
      <c r="BZ11" s="14">
        <f>COUNTIF('25 فريقًا'!$E$4:$E$1999,$BX11&amp;" ضد *")+COUNTIF('25 فريقًا'!$E$4:$E$1999,"* ضد "&amp;$BX11)</f>
        <v>20</v>
      </c>
      <c r="CA11" s="14">
        <f t="shared" si="14"/>
        <v>5</v>
      </c>
      <c r="CC11" s="14">
        <v>9</v>
      </c>
      <c r="CD11" s="14" t="s">
        <v>369</v>
      </c>
      <c r="CE11" s="14">
        <f>COUNTIF('27 فريقًا'!$E$4:$E$1999,$CC11&amp;" ضد *")+COUNTIF('27 فريقًا'!$E$4:$E$1999,"* ضد "&amp;$CC11)</f>
        <v>16</v>
      </c>
      <c r="CF11" s="14">
        <f t="shared" si="15"/>
        <v>8</v>
      </c>
      <c r="CH11" s="14">
        <v>9</v>
      </c>
      <c r="CI11" s="14" t="s">
        <v>369</v>
      </c>
      <c r="CJ11" s="14">
        <f>COUNTIF('29 فريقًا'!$E$4:$E$1999,$CH11&amp;" ضد *")+COUNTIF('29 فريقًا'!$E$4:$E$1999,"* ضد "&amp;$CH11)</f>
        <v>16</v>
      </c>
      <c r="CK11" s="14">
        <f t="shared" si="16"/>
        <v>8</v>
      </c>
      <c r="CM11" s="14">
        <v>9</v>
      </c>
      <c r="CN11" s="14" t="s">
        <v>369</v>
      </c>
      <c r="CO11" s="14">
        <f>COUNTIF('35 فريقًا'!$E$4:$E$1999,$CM11&amp;" ضد *")+COUNTIF('35 فريقًا'!$E$4:$E$1999,"* ضد "&amp;$CM11)</f>
        <v>16</v>
      </c>
      <c r="CP11" s="14">
        <f t="shared" si="17"/>
        <v>16</v>
      </c>
      <c r="CR11" s="14">
        <v>9</v>
      </c>
      <c r="CS11" s="14" t="s">
        <v>369</v>
      </c>
      <c r="CT11" s="14">
        <f>COUNTIF('48 فريقًا'!$E$4:$E$1999,$CR11&amp;" ضد *")+COUNTIF('48 فريقًا'!$E$4:$E$1999,"* ضد "&amp;$CR11)</f>
        <v>16</v>
      </c>
      <c r="CU11" s="14">
        <f t="shared" si="18"/>
        <v>8</v>
      </c>
      <c r="CW11" s="14">
        <v>9</v>
      </c>
      <c r="CX11" s="14" t="s">
        <v>369</v>
      </c>
      <c r="CY11" s="14">
        <f>COUNTIF('49 فريقًا'!$E$4:$E$1999,$CW11&amp;" ضد *")+COUNTIF('49 فريقًا'!$E$4:$E$1999,"* ضد "&amp;$CW11)</f>
        <v>16</v>
      </c>
      <c r="CZ11" s="14">
        <f t="shared" si="19"/>
        <v>8</v>
      </c>
      <c r="DB11" s="14">
        <v>9</v>
      </c>
      <c r="DC11" s="14" t="s">
        <v>369</v>
      </c>
      <c r="DD11" s="14">
        <f>COUNTIF('52 فريقًا'!$E$4:$E$1999,$DB11&amp;" ضد *")+COUNTIF('52 فريقًا'!$E$4:$E$1999,"* ضد "&amp;$DB11)</f>
        <v>16</v>
      </c>
      <c r="DE11" s="14">
        <f t="shared" si="20"/>
        <v>16</v>
      </c>
      <c r="DG11" s="14">
        <v>9</v>
      </c>
      <c r="DH11" s="14" t="s">
        <v>369</v>
      </c>
      <c r="DI11" s="14">
        <f>COUNTIF('56 فريقًا'!$E$4:$E$1999,$DG11&amp;" ضد *")+COUNTIF('56 فريقًا'!$E$4:$E$1999,"* ضد "&amp;$DG11)</f>
        <v>16</v>
      </c>
      <c r="DJ11" s="14">
        <f t="shared" si="21"/>
        <v>8</v>
      </c>
    </row>
    <row r="12" spans="1:114" ht="14.5">
      <c r="U12" s="14">
        <v>10</v>
      </c>
      <c r="V12" s="14" t="s">
        <v>369</v>
      </c>
      <c r="W12" s="14">
        <f>COUNTIF('10 فرق'!$D$4:$D$1999,$U12&amp;" ضد *")+COUNTIF('10 فرق'!$D$4:$D$1999,"* ضد "&amp;$U12)</f>
        <v>18</v>
      </c>
      <c r="X12" s="14">
        <f t="shared" si="3"/>
        <v>9</v>
      </c>
      <c r="Z12" s="14">
        <v>10</v>
      </c>
      <c r="AA12" s="14" t="s">
        <v>369</v>
      </c>
      <c r="AB12" s="14">
        <f>COUNTIF('11 فريقًا'!$D$4:$D$1999,$Z12&amp;" ضد *")+COUNTIF('11 فريقًا'!$D$4:$D$1999,"* ضد "&amp;$Z12)</f>
        <v>20</v>
      </c>
      <c r="AC12" s="14">
        <f t="shared" si="4"/>
        <v>10</v>
      </c>
      <c r="AE12" s="14">
        <v>10</v>
      </c>
      <c r="AF12" s="14" t="s">
        <v>369</v>
      </c>
      <c r="AG12" s="14">
        <f>COUNTIF('12 فريقًا'!$D$4:$D$1999,$AE12&amp;" ضد *")+COUNTIF('12 فريقًا'!$D$4:$D$1999,"* ضد "&amp;$AE12)</f>
        <v>22</v>
      </c>
      <c r="AH12" s="14">
        <f t="shared" si="5"/>
        <v>11</v>
      </c>
      <c r="AJ12" s="14">
        <v>10</v>
      </c>
      <c r="AK12" s="14" t="s">
        <v>370</v>
      </c>
      <c r="AL12" s="14">
        <f>COUNTIF('13 فريقًا'!$E$4:$E$1999,$AJ12&amp;" ضد *")+COUNTIF('13 فريقًا'!$E$4:$E$1999,"* ضد "&amp;$AJ12)</f>
        <v>18</v>
      </c>
      <c r="AM12" s="14">
        <f t="shared" si="6"/>
        <v>6</v>
      </c>
      <c r="AO12" s="14">
        <v>10</v>
      </c>
      <c r="AP12" s="14" t="s">
        <v>370</v>
      </c>
      <c r="AQ12" s="14">
        <f>COUNTIF('14 فريقًا'!$E$4:$E$1999,$AO12&amp;" ضد *")+COUNTIF('14 فريقًا'!$E$4:$E$1999,"* ضد "&amp;$AO12)</f>
        <v>18</v>
      </c>
      <c r="AR12" s="14">
        <f t="shared" si="7"/>
        <v>6</v>
      </c>
      <c r="AT12" s="14">
        <v>10</v>
      </c>
      <c r="AU12" s="14" t="s">
        <v>370</v>
      </c>
      <c r="AV12" s="14">
        <f>COUNTIF('15 فريقًا'!$E$4:$E$1999,$AT12&amp;" ضد *")+COUNTIF('15 فريقًا'!$E$4:$E$1999,"* ضد "&amp;$AT12)</f>
        <v>21</v>
      </c>
      <c r="AW12" s="14">
        <f t="shared" si="8"/>
        <v>7</v>
      </c>
      <c r="AY12" s="14">
        <v>10</v>
      </c>
      <c r="AZ12" s="14" t="s">
        <v>370</v>
      </c>
      <c r="BA12" s="14">
        <f>COUNTIF('16 فريقًا'!$E$4:$E$1999,$AY12&amp;" ضد *")+COUNTIF('16 فريقًا'!$E$4:$E$1999,"* ضد "&amp;$AY12)</f>
        <v>21</v>
      </c>
      <c r="BB12" s="14">
        <f t="shared" si="9"/>
        <v>7</v>
      </c>
      <c r="BD12" s="14">
        <v>10</v>
      </c>
      <c r="BE12" s="14" t="s">
        <v>369</v>
      </c>
      <c r="BF12" s="14">
        <f>COUNTIF('18 فريقًا'!$E$4:$E$1999,$BD12&amp;" ضد *")+COUNTIF('18 فريقًا'!$E$4:$E$1999,"* ضد "&amp;$BD12)</f>
        <v>17</v>
      </c>
      <c r="BG12" s="14">
        <f t="shared" si="10"/>
        <v>17</v>
      </c>
      <c r="BI12" s="14">
        <v>10</v>
      </c>
      <c r="BJ12" s="14" t="s">
        <v>369</v>
      </c>
      <c r="BK12" s="14">
        <f>COUNTIF('21 فريقًا'!$E$4:$E$1999,$BI12&amp;" ضد *")+COUNTIF('21 فريقًا'!$E$4:$E$1999,"* ضد "&amp;$BI12)</f>
        <v>20</v>
      </c>
      <c r="BL12" s="14">
        <f t="shared" si="11"/>
        <v>20</v>
      </c>
      <c r="BN12" s="14">
        <v>10</v>
      </c>
      <c r="BO12" s="14" t="s">
        <v>369</v>
      </c>
      <c r="BP12" s="14">
        <f>COUNTIF('22 فريقًا'!$E$4:$E$1999,$BN12&amp;" ضد *")+COUNTIF('22 فريقًا'!$E$4:$E$1999,"* ضد "&amp;$BN12)</f>
        <v>21</v>
      </c>
      <c r="BQ12" s="14">
        <f t="shared" si="12"/>
        <v>21</v>
      </c>
      <c r="BS12" s="14">
        <v>10</v>
      </c>
      <c r="BT12" s="14" t="s">
        <v>369</v>
      </c>
      <c r="BU12" s="14">
        <f>COUNTIF('23 فريقًا'!$E$4:$E$1999,$BS12&amp;" ضد *")+COUNTIF('23 فريقًا'!$E$4:$E$1999,"* ضد "&amp;$BS12)</f>
        <v>20</v>
      </c>
      <c r="BV12" s="14">
        <f t="shared" si="13"/>
        <v>10</v>
      </c>
      <c r="BX12" s="14">
        <v>10</v>
      </c>
      <c r="BY12" s="14" t="s">
        <v>370</v>
      </c>
      <c r="BZ12" s="14">
        <f>COUNTIF('25 فريقًا'!$E$4:$E$1999,$BX12&amp;" ضد *")+COUNTIF('25 فريقًا'!$E$4:$E$1999,"* ضد "&amp;$BX12)</f>
        <v>20</v>
      </c>
      <c r="CA12" s="14">
        <f t="shared" si="14"/>
        <v>5</v>
      </c>
      <c r="CC12" s="14">
        <v>10</v>
      </c>
      <c r="CD12" s="14" t="s">
        <v>370</v>
      </c>
      <c r="CE12" s="14">
        <f>COUNTIF('27 فريقًا'!$E$4:$E$1999,$CC12&amp;" ضد *")+COUNTIF('27 فريقًا'!$E$4:$E$1999,"* ضد "&amp;$CC12)</f>
        <v>16</v>
      </c>
      <c r="CF12" s="14">
        <f t="shared" si="15"/>
        <v>8</v>
      </c>
      <c r="CH12" s="14">
        <v>10</v>
      </c>
      <c r="CI12" s="14" t="s">
        <v>370</v>
      </c>
      <c r="CJ12" s="14">
        <f>COUNTIF('29 فريقًا'!$E$4:$E$1999,$CH12&amp;" ضد *")+COUNTIF('29 فريقًا'!$E$4:$E$1999,"* ضد "&amp;$CH12)</f>
        <v>18</v>
      </c>
      <c r="CK12" s="14">
        <f t="shared" si="16"/>
        <v>9</v>
      </c>
      <c r="CM12" s="14">
        <v>10</v>
      </c>
      <c r="CN12" s="14" t="s">
        <v>369</v>
      </c>
      <c r="CO12" s="14">
        <f>COUNTIF('35 فريقًا'!$E$4:$E$1999,$CM12&amp;" ضد *")+COUNTIF('35 فريقًا'!$E$4:$E$1999,"* ضد "&amp;$CM12)</f>
        <v>16</v>
      </c>
      <c r="CP12" s="14">
        <f t="shared" si="17"/>
        <v>16</v>
      </c>
      <c r="CR12" s="14">
        <v>10</v>
      </c>
      <c r="CS12" s="14" t="s">
        <v>370</v>
      </c>
      <c r="CT12" s="14">
        <f>COUNTIF('48 فريقًا'!$E$4:$E$1999,$CR12&amp;" ضد *")+COUNTIF('48 فريقًا'!$E$4:$E$1999,"* ضد "&amp;$CR12)</f>
        <v>16</v>
      </c>
      <c r="CU12" s="14">
        <f t="shared" si="18"/>
        <v>8</v>
      </c>
      <c r="CW12" s="14">
        <v>10</v>
      </c>
      <c r="CX12" s="14" t="s">
        <v>370</v>
      </c>
      <c r="CY12" s="14">
        <f>COUNTIF('49 فريقًا'!$E$4:$E$1999,$CW12&amp;" ضد *")+COUNTIF('49 فريقًا'!$E$4:$E$1999,"* ضد "&amp;$CW12)</f>
        <v>18</v>
      </c>
      <c r="CZ12" s="14">
        <f t="shared" si="19"/>
        <v>9</v>
      </c>
      <c r="DB12" s="14">
        <v>10</v>
      </c>
      <c r="DC12" s="14" t="s">
        <v>369</v>
      </c>
      <c r="DD12" s="14">
        <f>COUNTIF('52 فريقًا'!$E$4:$E$1999,$DB12&amp;" ضد *")+COUNTIF('52 فريقًا'!$E$4:$E$1999,"* ضد "&amp;$DB12)</f>
        <v>16</v>
      </c>
      <c r="DE12" s="14">
        <f t="shared" si="20"/>
        <v>16</v>
      </c>
      <c r="DG12" s="14">
        <v>10</v>
      </c>
      <c r="DH12" s="14" t="s">
        <v>370</v>
      </c>
      <c r="DI12" s="14">
        <f>COUNTIF('56 فريقًا'!$E$4:$E$1999,$DG12&amp;" ضد *")+COUNTIF('56 فريقًا'!$E$4:$E$1999,"* ضد "&amp;$DG12)</f>
        <v>16</v>
      </c>
      <c r="DJ12" s="14">
        <f t="shared" si="21"/>
        <v>8</v>
      </c>
    </row>
    <row r="13" spans="1:114" ht="14.5">
      <c r="Z13" s="14">
        <v>11</v>
      </c>
      <c r="AA13" s="14" t="s">
        <v>369</v>
      </c>
      <c r="AB13" s="14">
        <f>COUNTIF('11 فريقًا'!$D$4:$D$1999,$Z13&amp;" ضد *")+COUNTIF('11 فريقًا'!$D$4:$D$1999,"* ضد "&amp;$Z13)</f>
        <v>20</v>
      </c>
      <c r="AC13" s="14">
        <f t="shared" si="4"/>
        <v>10</v>
      </c>
      <c r="AE13" s="14">
        <v>11</v>
      </c>
      <c r="AF13" s="14" t="s">
        <v>369</v>
      </c>
      <c r="AG13" s="14">
        <f>COUNTIF('12 فريقًا'!$D$4:$D$1999,$AE13&amp;" ضد *")+COUNTIF('12 فريقًا'!$D$4:$D$1999,"* ضد "&amp;$AE13)</f>
        <v>22</v>
      </c>
      <c r="AH13" s="14">
        <f t="shared" si="5"/>
        <v>11</v>
      </c>
      <c r="AJ13" s="14">
        <v>11</v>
      </c>
      <c r="AK13" s="14" t="s">
        <v>370</v>
      </c>
      <c r="AL13" s="14">
        <f>COUNTIF('13 فريقًا'!$E$4:$E$1999,$AJ13&amp;" ضد *")+COUNTIF('13 فريقًا'!$E$4:$E$1999,"* ضد "&amp;$AJ13)</f>
        <v>18</v>
      </c>
      <c r="AM13" s="14">
        <f t="shared" si="6"/>
        <v>6</v>
      </c>
      <c r="AO13" s="14">
        <v>11</v>
      </c>
      <c r="AP13" s="14" t="s">
        <v>370</v>
      </c>
      <c r="AQ13" s="14">
        <f>COUNTIF('14 فريقًا'!$E$4:$E$1999,$AO13&amp;" ضد *")+COUNTIF('14 فريقًا'!$E$4:$E$1999,"* ضد "&amp;$AO13)</f>
        <v>18</v>
      </c>
      <c r="AR13" s="14">
        <f t="shared" si="7"/>
        <v>6</v>
      </c>
      <c r="AT13" s="14">
        <v>11</v>
      </c>
      <c r="AU13" s="14" t="s">
        <v>370</v>
      </c>
      <c r="AV13" s="14">
        <f>COUNTIF('15 فريقًا'!$E$4:$E$1999,$AT13&amp;" ضد *")+COUNTIF('15 فريقًا'!$E$4:$E$1999,"* ضد "&amp;$AT13)</f>
        <v>21</v>
      </c>
      <c r="AW13" s="14">
        <f t="shared" si="8"/>
        <v>7</v>
      </c>
      <c r="AY13" s="14">
        <v>11</v>
      </c>
      <c r="AZ13" s="14" t="s">
        <v>370</v>
      </c>
      <c r="BA13" s="14">
        <f>COUNTIF('16 فريقًا'!$E$4:$E$1999,$AY13&amp;" ضد *")+COUNTIF('16 فريقًا'!$E$4:$E$1999,"* ضد "&amp;$AY13)</f>
        <v>21</v>
      </c>
      <c r="BB13" s="14">
        <f t="shared" si="9"/>
        <v>7</v>
      </c>
      <c r="BD13" s="14">
        <v>11</v>
      </c>
      <c r="BE13" s="14" t="s">
        <v>369</v>
      </c>
      <c r="BF13" s="14">
        <f>COUNTIF('18 فريقًا'!$E$4:$E$1999,$BD13&amp;" ضد *")+COUNTIF('18 فريقًا'!$E$4:$E$1999,"* ضد "&amp;$BD13)</f>
        <v>17</v>
      </c>
      <c r="BG13" s="14">
        <f t="shared" si="10"/>
        <v>17</v>
      </c>
      <c r="BI13" s="14">
        <v>11</v>
      </c>
      <c r="BJ13" s="14" t="s">
        <v>369</v>
      </c>
      <c r="BK13" s="14">
        <f>COUNTIF('21 فريقًا'!$E$4:$E$1999,$BI13&amp;" ضد *")+COUNTIF('21 فريقًا'!$E$4:$E$1999,"* ضد "&amp;$BI13)</f>
        <v>20</v>
      </c>
      <c r="BL13" s="14">
        <f t="shared" si="11"/>
        <v>20</v>
      </c>
      <c r="BN13" s="14">
        <v>11</v>
      </c>
      <c r="BO13" s="14" t="s">
        <v>369</v>
      </c>
      <c r="BP13" s="14">
        <f>COUNTIF('22 فريقًا'!$E$4:$E$1999,$BN13&amp;" ضد *")+COUNTIF('22 فريقًا'!$E$4:$E$1999,"* ضد "&amp;$BN13)</f>
        <v>21</v>
      </c>
      <c r="BQ13" s="14">
        <f t="shared" si="12"/>
        <v>21</v>
      </c>
      <c r="BS13" s="14">
        <v>11</v>
      </c>
      <c r="BT13" s="14" t="s">
        <v>369</v>
      </c>
      <c r="BU13" s="14">
        <f>COUNTIF('23 فريقًا'!$E$4:$E$1999,$BS13&amp;" ضد *")+COUNTIF('23 فريقًا'!$E$4:$E$1999,"* ضد "&amp;$BS13)</f>
        <v>20</v>
      </c>
      <c r="BV13" s="14">
        <f t="shared" si="13"/>
        <v>10</v>
      </c>
      <c r="BX13" s="14">
        <v>11</v>
      </c>
      <c r="BY13" s="14" t="s">
        <v>370</v>
      </c>
      <c r="BZ13" s="14">
        <f>COUNTIF('25 فريقًا'!$E$4:$E$1999,$BX13&amp;" ضد *")+COUNTIF('25 فريقًا'!$E$4:$E$1999,"* ضد "&amp;$BX13)</f>
        <v>20</v>
      </c>
      <c r="CA13" s="14">
        <f t="shared" si="14"/>
        <v>5</v>
      </c>
      <c r="CC13" s="14">
        <v>11</v>
      </c>
      <c r="CD13" s="14" t="s">
        <v>370</v>
      </c>
      <c r="CE13" s="14">
        <f>COUNTIF('27 فريقًا'!$E$4:$E$1999,$CC13&amp;" ضد *")+COUNTIF('27 فريقًا'!$E$4:$E$1999,"* ضد "&amp;$CC13)</f>
        <v>16</v>
      </c>
      <c r="CF13" s="14">
        <f t="shared" si="15"/>
        <v>8</v>
      </c>
      <c r="CH13" s="14">
        <v>11</v>
      </c>
      <c r="CI13" s="14" t="s">
        <v>370</v>
      </c>
      <c r="CJ13" s="14">
        <f>COUNTIF('29 فريقًا'!$E$4:$E$1999,$CH13&amp;" ضد *")+COUNTIF('29 فريقًا'!$E$4:$E$1999,"* ضد "&amp;$CH13)</f>
        <v>18</v>
      </c>
      <c r="CK13" s="14">
        <f t="shared" si="16"/>
        <v>9</v>
      </c>
      <c r="CM13" s="14">
        <v>11</v>
      </c>
      <c r="CN13" s="14" t="s">
        <v>369</v>
      </c>
      <c r="CO13" s="14">
        <f>COUNTIF('35 فريقًا'!$E$4:$E$1999,$CM13&amp;" ضد *")+COUNTIF('35 فريقًا'!$E$4:$E$1999,"* ضد "&amp;$CM13)</f>
        <v>16</v>
      </c>
      <c r="CP13" s="14">
        <f t="shared" si="17"/>
        <v>16</v>
      </c>
      <c r="CR13" s="14">
        <v>11</v>
      </c>
      <c r="CS13" s="14" t="s">
        <v>370</v>
      </c>
      <c r="CT13" s="14">
        <f>COUNTIF('48 فريقًا'!$E$4:$E$1999,$CR13&amp;" ضد *")+COUNTIF('48 فريقًا'!$E$4:$E$1999,"* ضد "&amp;$CR13)</f>
        <v>16</v>
      </c>
      <c r="CU13" s="14">
        <f t="shared" si="18"/>
        <v>8</v>
      </c>
      <c r="CW13" s="14">
        <v>11</v>
      </c>
      <c r="CX13" s="14" t="s">
        <v>370</v>
      </c>
      <c r="CY13" s="14">
        <f>COUNTIF('49 فريقًا'!$E$4:$E$1999,$CW13&amp;" ضد *")+COUNTIF('49 فريقًا'!$E$4:$E$1999,"* ضد "&amp;$CW13)</f>
        <v>18</v>
      </c>
      <c r="CZ13" s="14">
        <f t="shared" si="19"/>
        <v>9</v>
      </c>
      <c r="DB13" s="14">
        <v>11</v>
      </c>
      <c r="DC13" s="14" t="s">
        <v>369</v>
      </c>
      <c r="DD13" s="14">
        <f>COUNTIF('52 فريقًا'!$E$4:$E$1999,$DB13&amp;" ضد *")+COUNTIF('52 فريقًا'!$E$4:$E$1999,"* ضد "&amp;$DB13)</f>
        <v>16</v>
      </c>
      <c r="DE13" s="14">
        <f t="shared" si="20"/>
        <v>16</v>
      </c>
      <c r="DG13" s="14">
        <v>11</v>
      </c>
      <c r="DH13" s="14" t="s">
        <v>370</v>
      </c>
      <c r="DI13" s="14">
        <f>COUNTIF('56 فريقًا'!$E$4:$E$1999,$DG13&amp;" ضد *")+COUNTIF('56 فريقًا'!$E$4:$E$1999,"* ضد "&amp;$DG13)</f>
        <v>16</v>
      </c>
      <c r="DJ13" s="14">
        <f t="shared" si="21"/>
        <v>8</v>
      </c>
    </row>
    <row r="14" spans="1:114" ht="14.5">
      <c r="AE14" s="14">
        <v>12</v>
      </c>
      <c r="AF14" s="14" t="s">
        <v>369</v>
      </c>
      <c r="AG14" s="14">
        <f>COUNTIF('12 فريقًا'!$D$4:$D$1999,$AE14&amp;" ضد *")+COUNTIF('12 فريقًا'!$D$4:$D$1999,"* ضد "&amp;$AE14)</f>
        <v>22</v>
      </c>
      <c r="AH14" s="14">
        <f t="shared" si="5"/>
        <v>11</v>
      </c>
      <c r="AJ14" s="14">
        <v>12</v>
      </c>
      <c r="AK14" s="14" t="s">
        <v>370</v>
      </c>
      <c r="AL14" s="14">
        <f>COUNTIF('13 فريقًا'!$E$4:$E$1999,$AJ14&amp;" ضد *")+COUNTIF('13 فريقًا'!$E$4:$E$1999,"* ضد "&amp;$AJ14)</f>
        <v>18</v>
      </c>
      <c r="AM14" s="14">
        <f t="shared" si="6"/>
        <v>6</v>
      </c>
      <c r="AO14" s="14">
        <v>12</v>
      </c>
      <c r="AP14" s="14" t="s">
        <v>370</v>
      </c>
      <c r="AQ14" s="14">
        <f>COUNTIF('14 فريقًا'!$E$4:$E$1999,$AO14&amp;" ضد *")+COUNTIF('14 فريقًا'!$E$4:$E$1999,"* ضد "&amp;$AO14)</f>
        <v>18</v>
      </c>
      <c r="AR14" s="14">
        <f t="shared" si="7"/>
        <v>6</v>
      </c>
      <c r="AT14" s="14">
        <v>12</v>
      </c>
      <c r="AU14" s="14" t="s">
        <v>370</v>
      </c>
      <c r="AV14" s="14">
        <f>COUNTIF('15 فريقًا'!$E$4:$E$1999,$AT14&amp;" ضد *")+COUNTIF('15 فريقًا'!$E$4:$E$1999,"* ضد "&amp;$AT14)</f>
        <v>21</v>
      </c>
      <c r="AW14" s="14">
        <f t="shared" si="8"/>
        <v>7</v>
      </c>
      <c r="AY14" s="14">
        <v>12</v>
      </c>
      <c r="AZ14" s="14" t="s">
        <v>370</v>
      </c>
      <c r="BA14" s="14">
        <f>COUNTIF('16 فريقًا'!$E$4:$E$1999,$AY14&amp;" ضد *")+COUNTIF('16 فريقًا'!$E$4:$E$1999,"* ضد "&amp;$AY14)</f>
        <v>21</v>
      </c>
      <c r="BB14" s="14">
        <f t="shared" si="9"/>
        <v>7</v>
      </c>
      <c r="BD14" s="14">
        <v>12</v>
      </c>
      <c r="BE14" s="14" t="s">
        <v>369</v>
      </c>
      <c r="BF14" s="14">
        <f>COUNTIF('18 فريقًا'!$E$4:$E$1999,$BD14&amp;" ضد *")+COUNTIF('18 فريقًا'!$E$4:$E$1999,"* ضد "&amp;$BD14)</f>
        <v>17</v>
      </c>
      <c r="BG14" s="14">
        <f t="shared" si="10"/>
        <v>17</v>
      </c>
      <c r="BI14" s="14">
        <v>12</v>
      </c>
      <c r="BJ14" s="14" t="s">
        <v>369</v>
      </c>
      <c r="BK14" s="14">
        <f>COUNTIF('21 فريقًا'!$E$4:$E$1999,$BI14&amp;" ضد *")+COUNTIF('21 فريقًا'!$E$4:$E$1999,"* ضد "&amp;$BI14)</f>
        <v>20</v>
      </c>
      <c r="BL14" s="14">
        <f t="shared" si="11"/>
        <v>20</v>
      </c>
      <c r="BN14" s="14">
        <v>12</v>
      </c>
      <c r="BO14" s="14" t="s">
        <v>369</v>
      </c>
      <c r="BP14" s="14">
        <f>COUNTIF('22 فريقًا'!$E$4:$E$1999,$BN14&amp;" ضد *")+COUNTIF('22 فريقًا'!$E$4:$E$1999,"* ضد "&amp;$BN14)</f>
        <v>21</v>
      </c>
      <c r="BQ14" s="14">
        <f t="shared" si="12"/>
        <v>21</v>
      </c>
      <c r="BS14" s="14">
        <v>12</v>
      </c>
      <c r="BT14" s="14" t="s">
        <v>370</v>
      </c>
      <c r="BU14" s="14">
        <f>COUNTIF('23 فريقًا'!$E$4:$E$1999,$BS14&amp;" ضد *")+COUNTIF('23 فريقًا'!$E$4:$E$1999,"* ضد "&amp;$BS14)</f>
        <v>22</v>
      </c>
      <c r="BV14" s="14">
        <f t="shared" si="13"/>
        <v>11</v>
      </c>
      <c r="BX14" s="14">
        <v>12</v>
      </c>
      <c r="BY14" s="14" t="s">
        <v>370</v>
      </c>
      <c r="BZ14" s="14">
        <f>COUNTIF('25 فريقًا'!$E$4:$E$1999,$BX14&amp;" ضد *")+COUNTIF('25 فريقًا'!$E$4:$E$1999,"* ضد "&amp;$BX14)</f>
        <v>20</v>
      </c>
      <c r="CA14" s="14">
        <f t="shared" si="14"/>
        <v>5</v>
      </c>
      <c r="CC14" s="14">
        <v>12</v>
      </c>
      <c r="CD14" s="14" t="s">
        <v>370</v>
      </c>
      <c r="CE14" s="14">
        <f>COUNTIF('27 فريقًا'!$E$4:$E$1999,$CC14&amp;" ضد *")+COUNTIF('27 فريقًا'!$E$4:$E$1999,"* ضد "&amp;$CC14)</f>
        <v>16</v>
      </c>
      <c r="CF14" s="14">
        <f t="shared" si="15"/>
        <v>8</v>
      </c>
      <c r="CH14" s="14">
        <v>12</v>
      </c>
      <c r="CI14" s="14" t="s">
        <v>370</v>
      </c>
      <c r="CJ14" s="14">
        <f>COUNTIF('29 فريقًا'!$E$4:$E$1999,$CH14&amp;" ضد *")+COUNTIF('29 فريقًا'!$E$4:$E$1999,"* ضد "&amp;$CH14)</f>
        <v>18</v>
      </c>
      <c r="CK14" s="14">
        <f t="shared" si="16"/>
        <v>9</v>
      </c>
      <c r="CM14" s="14">
        <v>12</v>
      </c>
      <c r="CN14" s="14" t="s">
        <v>369</v>
      </c>
      <c r="CO14" s="14">
        <f>COUNTIF('35 فريقًا'!$E$4:$E$1999,$CM14&amp;" ضد *")+COUNTIF('35 فريقًا'!$E$4:$E$1999,"* ضد "&amp;$CM14)</f>
        <v>16</v>
      </c>
      <c r="CP14" s="14">
        <f t="shared" si="17"/>
        <v>16</v>
      </c>
      <c r="CR14" s="14">
        <v>12</v>
      </c>
      <c r="CS14" s="14" t="s">
        <v>370</v>
      </c>
      <c r="CT14" s="14">
        <f>COUNTIF('48 فريقًا'!$E$4:$E$1999,$CR14&amp;" ضد *")+COUNTIF('48 فريقًا'!$E$4:$E$1999,"* ضد "&amp;$CR14)</f>
        <v>16</v>
      </c>
      <c r="CU14" s="14">
        <f t="shared" si="18"/>
        <v>8</v>
      </c>
      <c r="CW14" s="14">
        <v>12</v>
      </c>
      <c r="CX14" s="14" t="s">
        <v>370</v>
      </c>
      <c r="CY14" s="14">
        <f>COUNTIF('49 فريقًا'!$E$4:$E$1999,$CW14&amp;" ضد *")+COUNTIF('49 فريقًا'!$E$4:$E$1999,"* ضد "&amp;$CW14)</f>
        <v>18</v>
      </c>
      <c r="CZ14" s="14">
        <f t="shared" si="19"/>
        <v>9</v>
      </c>
      <c r="DB14" s="14">
        <v>12</v>
      </c>
      <c r="DC14" s="14" t="s">
        <v>369</v>
      </c>
      <c r="DD14" s="14">
        <f>COUNTIF('52 فريقًا'!$E$4:$E$1999,$DB14&amp;" ضد *")+COUNTIF('52 فريقًا'!$E$4:$E$1999,"* ضد "&amp;$DB14)</f>
        <v>16</v>
      </c>
      <c r="DE14" s="14">
        <f t="shared" si="20"/>
        <v>16</v>
      </c>
      <c r="DG14" s="14">
        <v>12</v>
      </c>
      <c r="DH14" s="14" t="s">
        <v>370</v>
      </c>
      <c r="DI14" s="14">
        <f>COUNTIF('56 فريقًا'!$E$4:$E$1999,$DG14&amp;" ضد *")+COUNTIF('56 فريقًا'!$E$4:$E$1999,"* ضد "&amp;$DG14)</f>
        <v>16</v>
      </c>
      <c r="DJ14" s="14">
        <f t="shared" si="21"/>
        <v>8</v>
      </c>
    </row>
    <row r="15" spans="1:114" ht="14.5">
      <c r="AJ15" s="14">
        <v>13</v>
      </c>
      <c r="AK15" s="14" t="s">
        <v>370</v>
      </c>
      <c r="AL15" s="14">
        <f>COUNTIF('13 فريقًا'!$E$4:$E$1999,$AJ15&amp;" ضد *")+COUNTIF('13 فريقًا'!$E$4:$E$1999,"* ضد "&amp;$AJ15)</f>
        <v>18</v>
      </c>
      <c r="AM15" s="14">
        <f t="shared" si="6"/>
        <v>6</v>
      </c>
      <c r="AO15" s="14">
        <v>13</v>
      </c>
      <c r="AP15" s="14" t="s">
        <v>370</v>
      </c>
      <c r="AQ15" s="14">
        <f>COUNTIF('14 فريقًا'!$E$4:$E$1999,$AO15&amp;" ضد *")+COUNTIF('14 فريقًا'!$E$4:$E$1999,"* ضد "&amp;$AO15)</f>
        <v>18</v>
      </c>
      <c r="AR15" s="14">
        <f t="shared" si="7"/>
        <v>6</v>
      </c>
      <c r="AT15" s="14">
        <v>13</v>
      </c>
      <c r="AU15" s="14" t="s">
        <v>370</v>
      </c>
      <c r="AV15" s="14">
        <f>COUNTIF('15 فريقًا'!$E$4:$E$1999,$AT15&amp;" ضد *")+COUNTIF('15 فريقًا'!$E$4:$E$1999,"* ضد "&amp;$AT15)</f>
        <v>21</v>
      </c>
      <c r="AW15" s="14">
        <f t="shared" si="8"/>
        <v>7</v>
      </c>
      <c r="AY15" s="14">
        <v>13</v>
      </c>
      <c r="AZ15" s="14" t="s">
        <v>370</v>
      </c>
      <c r="BA15" s="14">
        <f>COUNTIF('16 فريقًا'!$E$4:$E$1999,$AY15&amp;" ضد *")+COUNTIF('16 فريقًا'!$E$4:$E$1999,"* ضد "&amp;$AY15)</f>
        <v>21</v>
      </c>
      <c r="BB15" s="14">
        <f t="shared" si="9"/>
        <v>7</v>
      </c>
      <c r="BD15" s="14">
        <v>13</v>
      </c>
      <c r="BE15" s="14" t="s">
        <v>369</v>
      </c>
      <c r="BF15" s="14">
        <f>COUNTIF('18 فريقًا'!$E$4:$E$1999,$BD15&amp;" ضد *")+COUNTIF('18 فريقًا'!$E$4:$E$1999,"* ضد "&amp;$BD15)</f>
        <v>17</v>
      </c>
      <c r="BG15" s="14">
        <f t="shared" si="10"/>
        <v>17</v>
      </c>
      <c r="BI15" s="14">
        <v>13</v>
      </c>
      <c r="BJ15" s="14" t="s">
        <v>369</v>
      </c>
      <c r="BK15" s="14">
        <f>COUNTIF('21 فريقًا'!$E$4:$E$1999,$BI15&amp;" ضد *")+COUNTIF('21 فريقًا'!$E$4:$E$1999,"* ضد "&amp;$BI15)</f>
        <v>20</v>
      </c>
      <c r="BL15" s="14">
        <f t="shared" si="11"/>
        <v>20</v>
      </c>
      <c r="BN15" s="14">
        <v>13</v>
      </c>
      <c r="BO15" s="14" t="s">
        <v>369</v>
      </c>
      <c r="BP15" s="14">
        <f>COUNTIF('22 فريقًا'!$E$4:$E$1999,$BN15&amp;" ضد *")+COUNTIF('22 فريقًا'!$E$4:$E$1999,"* ضد "&amp;$BN15)</f>
        <v>21</v>
      </c>
      <c r="BQ15" s="14">
        <f t="shared" si="12"/>
        <v>21</v>
      </c>
      <c r="BS15" s="14">
        <v>13</v>
      </c>
      <c r="BT15" s="14" t="s">
        <v>370</v>
      </c>
      <c r="BU15" s="14">
        <f>COUNTIF('23 فريقًا'!$E$4:$E$1999,$BS15&amp;" ضد *")+COUNTIF('23 فريقًا'!$E$4:$E$1999,"* ضد "&amp;$BS15)</f>
        <v>22</v>
      </c>
      <c r="BV15" s="14">
        <f t="shared" si="13"/>
        <v>11</v>
      </c>
      <c r="BX15" s="14">
        <v>13</v>
      </c>
      <c r="BY15" s="14" t="s">
        <v>371</v>
      </c>
      <c r="BZ15" s="14">
        <f>COUNTIF('25 فريقًا'!$E$4:$E$1999,$BX15&amp;" ضد *")+COUNTIF('25 فريقًا'!$E$4:$E$1999,"* ضد "&amp;$BX15)</f>
        <v>20</v>
      </c>
      <c r="CA15" s="14">
        <f t="shared" si="14"/>
        <v>5</v>
      </c>
      <c r="CC15" s="14">
        <v>13</v>
      </c>
      <c r="CD15" s="14" t="s">
        <v>370</v>
      </c>
      <c r="CE15" s="14">
        <f>COUNTIF('27 فريقًا'!$E$4:$E$1999,$CC15&amp;" ضد *")+COUNTIF('27 فريقًا'!$E$4:$E$1999,"* ضد "&amp;$CC15)</f>
        <v>16</v>
      </c>
      <c r="CF15" s="14">
        <f t="shared" si="15"/>
        <v>8</v>
      </c>
      <c r="CH15" s="14">
        <v>13</v>
      </c>
      <c r="CI15" s="14" t="s">
        <v>370</v>
      </c>
      <c r="CJ15" s="14">
        <f>COUNTIF('29 فريقًا'!$E$4:$E$1999,$CH15&amp;" ضد *")+COUNTIF('29 فريقًا'!$E$4:$E$1999,"* ضد "&amp;$CH15)</f>
        <v>18</v>
      </c>
      <c r="CK15" s="14">
        <f t="shared" si="16"/>
        <v>9</v>
      </c>
      <c r="CM15" s="14">
        <v>13</v>
      </c>
      <c r="CN15" s="14" t="s">
        <v>369</v>
      </c>
      <c r="CO15" s="14">
        <f>COUNTIF('35 فريقًا'!$E$4:$E$1999,$CM15&amp;" ضد *")+COUNTIF('35 فريقًا'!$E$4:$E$1999,"* ضد "&amp;$CM15)</f>
        <v>16</v>
      </c>
      <c r="CP15" s="14">
        <f t="shared" si="17"/>
        <v>16</v>
      </c>
      <c r="CR15" s="14">
        <v>13</v>
      </c>
      <c r="CS15" s="14" t="s">
        <v>370</v>
      </c>
      <c r="CT15" s="14">
        <f>COUNTIF('48 فريقًا'!$E$4:$E$1999,$CR15&amp;" ضد *")+COUNTIF('48 فريقًا'!$E$4:$E$1999,"* ضد "&amp;$CR15)</f>
        <v>16</v>
      </c>
      <c r="CU15" s="14">
        <f t="shared" si="18"/>
        <v>8</v>
      </c>
      <c r="CW15" s="14">
        <v>13</v>
      </c>
      <c r="CX15" s="14" t="s">
        <v>370</v>
      </c>
      <c r="CY15" s="14">
        <f>COUNTIF('49 فريقًا'!$E$4:$E$1999,$CW15&amp;" ضد *")+COUNTIF('49 فريقًا'!$E$4:$E$1999,"* ضد "&amp;$CW15)</f>
        <v>18</v>
      </c>
      <c r="CZ15" s="14">
        <f t="shared" si="19"/>
        <v>9</v>
      </c>
      <c r="DB15" s="14">
        <v>13</v>
      </c>
      <c r="DC15" s="14" t="s">
        <v>369</v>
      </c>
      <c r="DD15" s="14">
        <f>COUNTIF('52 فريقًا'!$E$4:$E$1999,$DB15&amp;" ضد *")+COUNTIF('52 فريقًا'!$E$4:$E$1999,"* ضد "&amp;$DB15)</f>
        <v>16</v>
      </c>
      <c r="DE15" s="14">
        <f t="shared" si="20"/>
        <v>16</v>
      </c>
      <c r="DG15" s="14">
        <v>13</v>
      </c>
      <c r="DH15" s="14" t="s">
        <v>370</v>
      </c>
      <c r="DI15" s="14">
        <f>COUNTIF('56 فريقًا'!$E$4:$E$1999,$DG15&amp;" ضد *")+COUNTIF('56 فريقًا'!$E$4:$E$1999,"* ضد "&amp;$DG15)</f>
        <v>16</v>
      </c>
      <c r="DJ15" s="14">
        <f t="shared" si="21"/>
        <v>8</v>
      </c>
    </row>
    <row r="16" spans="1:114" ht="14.5">
      <c r="AO16" s="14">
        <v>14</v>
      </c>
      <c r="AP16" s="14" t="s">
        <v>370</v>
      </c>
      <c r="AQ16" s="14">
        <f>COUNTIF('14 فريقًا'!$E$4:$E$1999,$AO16&amp;" ضد *")+COUNTIF('14 فريقًا'!$E$4:$E$1999,"* ضد "&amp;$AO16)</f>
        <v>18</v>
      </c>
      <c r="AR16" s="14">
        <f t="shared" si="7"/>
        <v>6</v>
      </c>
      <c r="AT16" s="14">
        <v>14</v>
      </c>
      <c r="AU16" s="14" t="s">
        <v>370</v>
      </c>
      <c r="AV16" s="14">
        <f>COUNTIF('15 فريقًا'!$E$4:$E$1999,$AT16&amp;" ضد *")+COUNTIF('15 فريقًا'!$E$4:$E$1999,"* ضد "&amp;$AT16)</f>
        <v>21</v>
      </c>
      <c r="AW16" s="14">
        <f t="shared" si="8"/>
        <v>7</v>
      </c>
      <c r="AY16" s="14">
        <v>14</v>
      </c>
      <c r="AZ16" s="14" t="s">
        <v>370</v>
      </c>
      <c r="BA16" s="14">
        <f>COUNTIF('16 فريقًا'!$E$4:$E$1999,$AY16&amp;" ضد *")+COUNTIF('16 فريقًا'!$E$4:$E$1999,"* ضد "&amp;$AY16)</f>
        <v>21</v>
      </c>
      <c r="BB16" s="14">
        <f t="shared" si="9"/>
        <v>7</v>
      </c>
      <c r="BD16" s="14">
        <v>14</v>
      </c>
      <c r="BE16" s="14" t="s">
        <v>369</v>
      </c>
      <c r="BF16" s="14">
        <f>COUNTIF('18 فريقًا'!$E$4:$E$1999,$BD16&amp;" ضد *")+COUNTIF('18 فريقًا'!$E$4:$E$1999,"* ضد "&amp;$BD16)</f>
        <v>17</v>
      </c>
      <c r="BG16" s="14">
        <f t="shared" si="10"/>
        <v>17</v>
      </c>
      <c r="BI16" s="14">
        <v>14</v>
      </c>
      <c r="BJ16" s="14" t="s">
        <v>369</v>
      </c>
      <c r="BK16" s="14">
        <f>COUNTIF('21 فريقًا'!$E$4:$E$1999,$BI16&amp;" ضد *")+COUNTIF('21 فريقًا'!$E$4:$E$1999,"* ضد "&amp;$BI16)</f>
        <v>20</v>
      </c>
      <c r="BL16" s="14">
        <f t="shared" si="11"/>
        <v>20</v>
      </c>
      <c r="BN16" s="14">
        <v>14</v>
      </c>
      <c r="BO16" s="14" t="s">
        <v>369</v>
      </c>
      <c r="BP16" s="14">
        <f>COUNTIF('22 فريقًا'!$E$4:$E$1999,$BN16&amp;" ضد *")+COUNTIF('22 فريقًا'!$E$4:$E$1999,"* ضد "&amp;$BN16)</f>
        <v>21</v>
      </c>
      <c r="BQ16" s="14">
        <f t="shared" si="12"/>
        <v>21</v>
      </c>
      <c r="BS16" s="14">
        <v>14</v>
      </c>
      <c r="BT16" s="14" t="s">
        <v>370</v>
      </c>
      <c r="BU16" s="14">
        <f>COUNTIF('23 فريقًا'!$E$4:$E$1999,$BS16&amp;" ضد *")+COUNTIF('23 فريقًا'!$E$4:$E$1999,"* ضد "&amp;$BS16)</f>
        <v>22</v>
      </c>
      <c r="BV16" s="14">
        <f t="shared" si="13"/>
        <v>11</v>
      </c>
      <c r="BX16" s="14">
        <v>14</v>
      </c>
      <c r="BY16" s="14" t="s">
        <v>371</v>
      </c>
      <c r="BZ16" s="14">
        <f>COUNTIF('25 فريقًا'!$E$4:$E$1999,$BX16&amp;" ضد *")+COUNTIF('25 فريقًا'!$E$4:$E$1999,"* ضد "&amp;$BX16)</f>
        <v>20</v>
      </c>
      <c r="CA16" s="14">
        <f t="shared" si="14"/>
        <v>5</v>
      </c>
      <c r="CC16" s="14">
        <v>14</v>
      </c>
      <c r="CD16" s="14" t="s">
        <v>370</v>
      </c>
      <c r="CE16" s="14">
        <f>COUNTIF('27 فريقًا'!$E$4:$E$1999,$CC16&amp;" ضد *")+COUNTIF('27 فريقًا'!$E$4:$E$1999,"* ضد "&amp;$CC16)</f>
        <v>16</v>
      </c>
      <c r="CF16" s="14">
        <f t="shared" si="15"/>
        <v>8</v>
      </c>
      <c r="CH16" s="14">
        <v>14</v>
      </c>
      <c r="CI16" s="14" t="s">
        <v>370</v>
      </c>
      <c r="CJ16" s="14">
        <f>COUNTIF('29 فريقًا'!$E$4:$E$1999,$CH16&amp;" ضد *")+COUNTIF('29 فريقًا'!$E$4:$E$1999,"* ضد "&amp;$CH16)</f>
        <v>18</v>
      </c>
      <c r="CK16" s="14">
        <f t="shared" si="16"/>
        <v>9</v>
      </c>
      <c r="CM16" s="14">
        <v>14</v>
      </c>
      <c r="CN16" s="14" t="s">
        <v>369</v>
      </c>
      <c r="CO16" s="14">
        <f>COUNTIF('35 فريقًا'!$E$4:$E$1999,$CM16&amp;" ضد *")+COUNTIF('35 فريقًا'!$E$4:$E$1999,"* ضد "&amp;$CM16)</f>
        <v>16</v>
      </c>
      <c r="CP16" s="14">
        <f t="shared" si="17"/>
        <v>16</v>
      </c>
      <c r="CR16" s="14">
        <v>14</v>
      </c>
      <c r="CS16" s="14" t="s">
        <v>370</v>
      </c>
      <c r="CT16" s="14">
        <f>COUNTIF('48 فريقًا'!$E$4:$E$1999,$CR16&amp;" ضد *")+COUNTIF('48 فريقًا'!$E$4:$E$1999,"* ضد "&amp;$CR16)</f>
        <v>16</v>
      </c>
      <c r="CU16" s="14">
        <f t="shared" si="18"/>
        <v>8</v>
      </c>
      <c r="CW16" s="14">
        <v>14</v>
      </c>
      <c r="CX16" s="14" t="s">
        <v>370</v>
      </c>
      <c r="CY16" s="14">
        <f>COUNTIF('49 فريقًا'!$E$4:$E$1999,$CW16&amp;" ضد *")+COUNTIF('49 فريقًا'!$E$4:$E$1999,"* ضد "&amp;$CW16)</f>
        <v>18</v>
      </c>
      <c r="CZ16" s="14">
        <f t="shared" si="19"/>
        <v>9</v>
      </c>
      <c r="DB16" s="14">
        <v>14</v>
      </c>
      <c r="DC16" s="14" t="s">
        <v>369</v>
      </c>
      <c r="DD16" s="14">
        <f>COUNTIF('52 فريقًا'!$E$4:$E$1999,$DB16&amp;" ضد *")+COUNTIF('52 فريقًا'!$E$4:$E$1999,"* ضد "&amp;$DB16)</f>
        <v>16</v>
      </c>
      <c r="DE16" s="14">
        <f t="shared" si="20"/>
        <v>16</v>
      </c>
      <c r="DG16" s="14">
        <v>14</v>
      </c>
      <c r="DH16" s="14" t="s">
        <v>370</v>
      </c>
      <c r="DI16" s="14">
        <f>COUNTIF('56 فريقًا'!$E$4:$E$1999,$DG16&amp;" ضد *")+COUNTIF('56 فريقًا'!$E$4:$E$1999,"* ضد "&amp;$DG16)</f>
        <v>16</v>
      </c>
      <c r="DJ16" s="14">
        <f t="shared" si="21"/>
        <v>8</v>
      </c>
    </row>
    <row r="17" spans="46:114" ht="14.5">
      <c r="AT17" s="14">
        <v>15</v>
      </c>
      <c r="AU17" s="14" t="s">
        <v>370</v>
      </c>
      <c r="AV17" s="14">
        <f>COUNTIF('15 فريقًا'!$E$4:$E$1999,$AT17&amp;" ضد *")+COUNTIF('15 فريقًا'!$E$4:$E$1999,"* ضد "&amp;$AT17)</f>
        <v>21</v>
      </c>
      <c r="AW17" s="14">
        <f t="shared" si="8"/>
        <v>7</v>
      </c>
      <c r="AY17" s="14">
        <v>15</v>
      </c>
      <c r="AZ17" s="14" t="s">
        <v>370</v>
      </c>
      <c r="BA17" s="14">
        <f>COUNTIF('16 فريقًا'!$E$4:$E$1999,$AY17&amp;" ضد *")+COUNTIF('16 فريقًا'!$E$4:$E$1999,"* ضد "&amp;$AY17)</f>
        <v>21</v>
      </c>
      <c r="BB17" s="14">
        <f t="shared" si="9"/>
        <v>7</v>
      </c>
      <c r="BD17" s="14">
        <v>15</v>
      </c>
      <c r="BE17" s="14" t="s">
        <v>369</v>
      </c>
      <c r="BF17" s="14">
        <f>COUNTIF('18 فريقًا'!$E$4:$E$1999,$BD17&amp;" ضد *")+COUNTIF('18 فريقًا'!$E$4:$E$1999,"* ضد "&amp;$BD17)</f>
        <v>17</v>
      </c>
      <c r="BG17" s="14">
        <f t="shared" si="10"/>
        <v>17</v>
      </c>
      <c r="BI17" s="14">
        <v>15</v>
      </c>
      <c r="BJ17" s="14" t="s">
        <v>369</v>
      </c>
      <c r="BK17" s="14">
        <f>COUNTIF('21 فريقًا'!$E$4:$E$1999,$BI17&amp;" ضد *")+COUNTIF('21 فريقًا'!$E$4:$E$1999,"* ضد "&amp;$BI17)</f>
        <v>20</v>
      </c>
      <c r="BL17" s="14">
        <f t="shared" si="11"/>
        <v>20</v>
      </c>
      <c r="BN17" s="14">
        <v>15</v>
      </c>
      <c r="BO17" s="14" t="s">
        <v>369</v>
      </c>
      <c r="BP17" s="14">
        <f>COUNTIF('22 فريقًا'!$E$4:$E$1999,$BN17&amp;" ضد *")+COUNTIF('22 فريقًا'!$E$4:$E$1999,"* ضد "&amp;$BN17)</f>
        <v>21</v>
      </c>
      <c r="BQ17" s="14">
        <f t="shared" si="12"/>
        <v>21</v>
      </c>
      <c r="BS17" s="14">
        <v>15</v>
      </c>
      <c r="BT17" s="14" t="s">
        <v>370</v>
      </c>
      <c r="BU17" s="14">
        <f>COUNTIF('23 فريقًا'!$E$4:$E$1999,$BS17&amp;" ضد *")+COUNTIF('23 فريقًا'!$E$4:$E$1999,"* ضد "&amp;$BS17)</f>
        <v>22</v>
      </c>
      <c r="BV17" s="14">
        <f t="shared" si="13"/>
        <v>11</v>
      </c>
      <c r="BX17" s="14">
        <v>15</v>
      </c>
      <c r="BY17" s="14" t="s">
        <v>371</v>
      </c>
      <c r="BZ17" s="14">
        <f>COUNTIF('25 فريقًا'!$E$4:$E$1999,$BX17&amp;" ضد *")+COUNTIF('25 فريقًا'!$E$4:$E$1999,"* ضد "&amp;$BX17)</f>
        <v>20</v>
      </c>
      <c r="CA17" s="14">
        <f t="shared" si="14"/>
        <v>5</v>
      </c>
      <c r="CC17" s="14">
        <v>15</v>
      </c>
      <c r="CD17" s="14" t="s">
        <v>370</v>
      </c>
      <c r="CE17" s="14">
        <f>COUNTIF('27 فريقًا'!$E$4:$E$1999,$CC17&amp;" ضد *")+COUNTIF('27 فريقًا'!$E$4:$E$1999,"* ضد "&amp;$CC17)</f>
        <v>16</v>
      </c>
      <c r="CF17" s="14">
        <f t="shared" si="15"/>
        <v>8</v>
      </c>
      <c r="CH17" s="14">
        <v>15</v>
      </c>
      <c r="CI17" s="14" t="s">
        <v>370</v>
      </c>
      <c r="CJ17" s="14">
        <f>COUNTIF('29 فريقًا'!$E$4:$E$1999,$CH17&amp;" ضد *")+COUNTIF('29 فريقًا'!$E$4:$E$1999,"* ضد "&amp;$CH17)</f>
        <v>18</v>
      </c>
      <c r="CK17" s="14">
        <f t="shared" si="16"/>
        <v>9</v>
      </c>
      <c r="CM17" s="14">
        <v>15</v>
      </c>
      <c r="CN17" s="14" t="s">
        <v>369</v>
      </c>
      <c r="CO17" s="14">
        <f>COUNTIF('35 فريقًا'!$E$4:$E$1999,$CM17&amp;" ضد *")+COUNTIF('35 فريقًا'!$E$4:$E$1999,"* ضد "&amp;$CM17)</f>
        <v>16</v>
      </c>
      <c r="CP17" s="14">
        <f t="shared" si="17"/>
        <v>16</v>
      </c>
      <c r="CR17" s="14">
        <v>15</v>
      </c>
      <c r="CS17" s="14" t="s">
        <v>370</v>
      </c>
      <c r="CT17" s="14">
        <f>COUNTIF('48 فريقًا'!$E$4:$E$1999,$CR17&amp;" ضد *")+COUNTIF('48 فريقًا'!$E$4:$E$1999,"* ضد "&amp;$CR17)</f>
        <v>16</v>
      </c>
      <c r="CU17" s="14">
        <f t="shared" si="18"/>
        <v>8</v>
      </c>
      <c r="CW17" s="14">
        <v>15</v>
      </c>
      <c r="CX17" s="14" t="s">
        <v>370</v>
      </c>
      <c r="CY17" s="14">
        <f>COUNTIF('49 فريقًا'!$E$4:$E$1999,$CW17&amp;" ضد *")+COUNTIF('49 فريقًا'!$E$4:$E$1999,"* ضد "&amp;$CW17)</f>
        <v>18</v>
      </c>
      <c r="CZ17" s="14">
        <f t="shared" si="19"/>
        <v>9</v>
      </c>
      <c r="DB17" s="14">
        <v>15</v>
      </c>
      <c r="DC17" s="14" t="s">
        <v>369</v>
      </c>
      <c r="DD17" s="14">
        <f>COUNTIF('52 فريقًا'!$E$4:$E$1999,$DB17&amp;" ضد *")+COUNTIF('52 فريقًا'!$E$4:$E$1999,"* ضد "&amp;$DB17)</f>
        <v>16</v>
      </c>
      <c r="DE17" s="14">
        <f t="shared" si="20"/>
        <v>16</v>
      </c>
      <c r="DG17" s="14">
        <v>15</v>
      </c>
      <c r="DH17" s="14" t="s">
        <v>370</v>
      </c>
      <c r="DI17" s="14">
        <f>COUNTIF('56 فريقًا'!$E$4:$E$1999,$DG17&amp;" ضد *")+COUNTIF('56 فريقًا'!$E$4:$E$1999,"* ضد "&amp;$DG17)</f>
        <v>16</v>
      </c>
      <c r="DJ17" s="14">
        <f t="shared" si="21"/>
        <v>8</v>
      </c>
    </row>
    <row r="18" spans="46:114" ht="14.5">
      <c r="AY18" s="14">
        <v>16</v>
      </c>
      <c r="AZ18" s="14" t="s">
        <v>370</v>
      </c>
      <c r="BA18" s="14">
        <f>COUNTIF('16 فريقًا'!$E$4:$E$1999,$AY18&amp;" ضد *")+COUNTIF('16 فريقًا'!$E$4:$E$1999,"* ضد "&amp;$AY18)</f>
        <v>21</v>
      </c>
      <c r="BB18" s="14">
        <f t="shared" si="9"/>
        <v>7</v>
      </c>
      <c r="BD18" s="14">
        <v>16</v>
      </c>
      <c r="BE18" s="14" t="s">
        <v>369</v>
      </c>
      <c r="BF18" s="14">
        <f>COUNTIF('18 فريقًا'!$E$4:$E$1999,$BD18&amp;" ضد *")+COUNTIF('18 فريقًا'!$E$4:$E$1999,"* ضد "&amp;$BD18)</f>
        <v>17</v>
      </c>
      <c r="BG18" s="14">
        <f t="shared" si="10"/>
        <v>17</v>
      </c>
      <c r="BI18" s="14">
        <v>16</v>
      </c>
      <c r="BJ18" s="14" t="s">
        <v>369</v>
      </c>
      <c r="BK18" s="14">
        <f>COUNTIF('21 فريقًا'!$E$4:$E$1999,$BI18&amp;" ضد *")+COUNTIF('21 فريقًا'!$E$4:$E$1999,"* ضد "&amp;$BI18)</f>
        <v>20</v>
      </c>
      <c r="BL18" s="14">
        <f t="shared" si="11"/>
        <v>20</v>
      </c>
      <c r="BN18" s="14">
        <v>16</v>
      </c>
      <c r="BO18" s="14" t="s">
        <v>369</v>
      </c>
      <c r="BP18" s="14">
        <f>COUNTIF('22 فريقًا'!$E$4:$E$1999,$BN18&amp;" ضد *")+COUNTIF('22 فريقًا'!$E$4:$E$1999,"* ضد "&amp;$BN18)</f>
        <v>21</v>
      </c>
      <c r="BQ18" s="14">
        <f t="shared" si="12"/>
        <v>21</v>
      </c>
      <c r="BS18" s="14">
        <v>16</v>
      </c>
      <c r="BT18" s="14" t="s">
        <v>370</v>
      </c>
      <c r="BU18" s="14">
        <f>COUNTIF('23 فريقًا'!$E$4:$E$1999,$BS18&amp;" ضد *")+COUNTIF('23 فريقًا'!$E$4:$E$1999,"* ضد "&amp;$BS18)</f>
        <v>22</v>
      </c>
      <c r="BV18" s="14">
        <f t="shared" si="13"/>
        <v>11</v>
      </c>
      <c r="BX18" s="14">
        <v>16</v>
      </c>
      <c r="BY18" s="14" t="s">
        <v>371</v>
      </c>
      <c r="BZ18" s="14">
        <f>COUNTIF('25 فريقًا'!$E$4:$E$1999,$BX18&amp;" ضد *")+COUNTIF('25 فريقًا'!$E$4:$E$1999,"* ضد "&amp;$BX18)</f>
        <v>20</v>
      </c>
      <c r="CA18" s="14">
        <f t="shared" si="14"/>
        <v>5</v>
      </c>
      <c r="CC18" s="14">
        <v>16</v>
      </c>
      <c r="CD18" s="14" t="s">
        <v>370</v>
      </c>
      <c r="CE18" s="14">
        <f>COUNTIF('27 فريقًا'!$E$4:$E$1999,$CC18&amp;" ضد *")+COUNTIF('27 فريقًا'!$E$4:$E$1999,"* ضد "&amp;$CC18)</f>
        <v>16</v>
      </c>
      <c r="CF18" s="14">
        <f t="shared" si="15"/>
        <v>8</v>
      </c>
      <c r="CH18" s="14">
        <v>16</v>
      </c>
      <c r="CI18" s="14" t="s">
        <v>370</v>
      </c>
      <c r="CJ18" s="14">
        <f>COUNTIF('29 فريقًا'!$E$4:$E$1999,$CH18&amp;" ضد *")+COUNTIF('29 فريقًا'!$E$4:$E$1999,"* ضد "&amp;$CH18)</f>
        <v>18</v>
      </c>
      <c r="CK18" s="14">
        <f t="shared" si="16"/>
        <v>9</v>
      </c>
      <c r="CM18" s="14">
        <v>16</v>
      </c>
      <c r="CN18" s="14" t="s">
        <v>369</v>
      </c>
      <c r="CO18" s="14">
        <f>COUNTIF('35 فريقًا'!$E$4:$E$1999,$CM18&amp;" ضد *")+COUNTIF('35 فريقًا'!$E$4:$E$1999,"* ضد "&amp;$CM18)</f>
        <v>16</v>
      </c>
      <c r="CP18" s="14">
        <f t="shared" si="17"/>
        <v>16</v>
      </c>
      <c r="CR18" s="14">
        <v>16</v>
      </c>
      <c r="CS18" s="14" t="s">
        <v>370</v>
      </c>
      <c r="CT18" s="14">
        <f>COUNTIF('48 فريقًا'!$E$4:$E$1999,$CR18&amp;" ضد *")+COUNTIF('48 فريقًا'!$E$4:$E$1999,"* ضد "&amp;$CR18)</f>
        <v>16</v>
      </c>
      <c r="CU18" s="14">
        <f t="shared" si="18"/>
        <v>8</v>
      </c>
      <c r="CW18" s="14">
        <v>16</v>
      </c>
      <c r="CX18" s="14" t="s">
        <v>370</v>
      </c>
      <c r="CY18" s="14">
        <f>COUNTIF('49 فريقًا'!$E$4:$E$1999,$CW18&amp;" ضد *")+COUNTIF('49 فريقًا'!$E$4:$E$1999,"* ضد "&amp;$CW18)</f>
        <v>18</v>
      </c>
      <c r="CZ18" s="14">
        <f t="shared" si="19"/>
        <v>9</v>
      </c>
      <c r="DB18" s="14">
        <v>16</v>
      </c>
      <c r="DC18" s="14" t="s">
        <v>369</v>
      </c>
      <c r="DD18" s="14">
        <f>COUNTIF('52 فريقًا'!$E$4:$E$1999,$DB18&amp;" ضد *")+COUNTIF('52 فريقًا'!$E$4:$E$1999,"* ضد "&amp;$DB18)</f>
        <v>16</v>
      </c>
      <c r="DE18" s="14">
        <f t="shared" si="20"/>
        <v>16</v>
      </c>
      <c r="DG18" s="14">
        <v>16</v>
      </c>
      <c r="DH18" s="14" t="s">
        <v>370</v>
      </c>
      <c r="DI18" s="14">
        <f>COUNTIF('56 فريقًا'!$E$4:$E$1999,$DG18&amp;" ضد *")+COUNTIF('56 فريقًا'!$E$4:$E$1999,"* ضد "&amp;$DG18)</f>
        <v>16</v>
      </c>
      <c r="DJ18" s="14">
        <f t="shared" si="21"/>
        <v>8</v>
      </c>
    </row>
    <row r="19" spans="46:114" ht="14.5">
      <c r="BD19" s="14">
        <v>17</v>
      </c>
      <c r="BE19" s="14" t="s">
        <v>369</v>
      </c>
      <c r="BF19" s="14">
        <f>COUNTIF('18 فريقًا'!$E$4:$E$1999,$BD19&amp;" ضد *")+COUNTIF('18 فريقًا'!$E$4:$E$1999,"* ضد "&amp;$BD19)</f>
        <v>17</v>
      </c>
      <c r="BG19" s="14">
        <f t="shared" si="10"/>
        <v>17</v>
      </c>
      <c r="BI19" s="14">
        <v>17</v>
      </c>
      <c r="BJ19" s="14" t="s">
        <v>369</v>
      </c>
      <c r="BK19" s="14">
        <f>COUNTIF('21 فريقًا'!$E$4:$E$1999,$BI19&amp;" ضد *")+COUNTIF('21 فريقًا'!$E$4:$E$1999,"* ضد "&amp;$BI19)</f>
        <v>20</v>
      </c>
      <c r="BL19" s="14">
        <f t="shared" si="11"/>
        <v>20</v>
      </c>
      <c r="BN19" s="14">
        <v>17</v>
      </c>
      <c r="BO19" s="14" t="s">
        <v>369</v>
      </c>
      <c r="BP19" s="14">
        <f>COUNTIF('22 فريقًا'!$E$4:$E$1999,$BN19&amp;" ضد *")+COUNTIF('22 فريقًا'!$E$4:$E$1999,"* ضد "&amp;$BN19)</f>
        <v>21</v>
      </c>
      <c r="BQ19" s="14">
        <f t="shared" si="12"/>
        <v>21</v>
      </c>
      <c r="BS19" s="14">
        <v>17</v>
      </c>
      <c r="BT19" s="14" t="s">
        <v>370</v>
      </c>
      <c r="BU19" s="14">
        <f>COUNTIF('23 فريقًا'!$E$4:$E$1999,$BS19&amp;" ضد *")+COUNTIF('23 فريقًا'!$E$4:$E$1999,"* ضد "&amp;$BS19)</f>
        <v>22</v>
      </c>
      <c r="BV19" s="14">
        <f t="shared" si="13"/>
        <v>11</v>
      </c>
      <c r="BX19" s="14">
        <v>17</v>
      </c>
      <c r="BY19" s="14" t="s">
        <v>371</v>
      </c>
      <c r="BZ19" s="14">
        <f>COUNTIF('25 فريقًا'!$E$4:$E$1999,$BX19&amp;" ضد *")+COUNTIF('25 فريقًا'!$E$4:$E$1999,"* ضد "&amp;$BX19)</f>
        <v>20</v>
      </c>
      <c r="CA19" s="14">
        <f t="shared" si="14"/>
        <v>5</v>
      </c>
      <c r="CC19" s="14">
        <v>17</v>
      </c>
      <c r="CD19" s="14" t="s">
        <v>370</v>
      </c>
      <c r="CE19" s="14">
        <f>COUNTIF('27 فريقًا'!$E$4:$E$1999,$CC19&amp;" ضد *")+COUNTIF('27 فريقًا'!$E$4:$E$1999,"* ضد "&amp;$CC19)</f>
        <v>16</v>
      </c>
      <c r="CF19" s="14">
        <f t="shared" si="15"/>
        <v>8</v>
      </c>
      <c r="CH19" s="14">
        <v>17</v>
      </c>
      <c r="CI19" s="14" t="s">
        <v>370</v>
      </c>
      <c r="CJ19" s="14">
        <f>COUNTIF('29 فريقًا'!$E$4:$E$1999,$CH19&amp;" ضد *")+COUNTIF('29 فريقًا'!$E$4:$E$1999,"* ضد "&amp;$CH19)</f>
        <v>18</v>
      </c>
      <c r="CK19" s="14">
        <f t="shared" si="16"/>
        <v>9</v>
      </c>
      <c r="CM19" s="14">
        <v>17</v>
      </c>
      <c r="CN19" s="14" t="s">
        <v>369</v>
      </c>
      <c r="CO19" s="14">
        <f>COUNTIF('35 فريقًا'!$E$4:$E$1999,$CM19&amp;" ضد *")+COUNTIF('35 فريقًا'!$E$4:$E$1999,"* ضد "&amp;$CM19)</f>
        <v>16</v>
      </c>
      <c r="CP19" s="14">
        <f t="shared" si="17"/>
        <v>16</v>
      </c>
      <c r="CR19" s="14">
        <v>17</v>
      </c>
      <c r="CS19" s="14" t="s">
        <v>370</v>
      </c>
      <c r="CT19" s="14">
        <f>COUNTIF('48 فريقًا'!$E$4:$E$1999,$CR19&amp;" ضد *")+COUNTIF('48 فريقًا'!$E$4:$E$1999,"* ضد "&amp;$CR19)</f>
        <v>16</v>
      </c>
      <c r="CU19" s="14">
        <f t="shared" si="18"/>
        <v>8</v>
      </c>
      <c r="CW19" s="14">
        <v>17</v>
      </c>
      <c r="CX19" s="14" t="s">
        <v>370</v>
      </c>
      <c r="CY19" s="14">
        <f>COUNTIF('49 فريقًا'!$E$4:$E$1999,$CW19&amp;" ضد *")+COUNTIF('49 فريقًا'!$E$4:$E$1999,"* ضد "&amp;$CW19)</f>
        <v>18</v>
      </c>
      <c r="CZ19" s="14">
        <f t="shared" si="19"/>
        <v>9</v>
      </c>
      <c r="DB19" s="14">
        <v>17</v>
      </c>
      <c r="DC19" s="14" t="s">
        <v>369</v>
      </c>
      <c r="DD19" s="14">
        <f>COUNTIF('52 فريقًا'!$E$4:$E$1999,$DB19&amp;" ضد *")+COUNTIF('52 فريقًا'!$E$4:$E$1999,"* ضد "&amp;$DB19)</f>
        <v>16</v>
      </c>
      <c r="DE19" s="14">
        <f t="shared" si="20"/>
        <v>16</v>
      </c>
      <c r="DG19" s="14">
        <v>17</v>
      </c>
      <c r="DH19" s="14" t="s">
        <v>370</v>
      </c>
      <c r="DI19" s="14">
        <f>COUNTIF('56 فريقًا'!$E$4:$E$1999,$DG19&amp;" ضد *")+COUNTIF('56 فريقًا'!$E$4:$E$1999,"* ضد "&amp;$DG19)</f>
        <v>16</v>
      </c>
      <c r="DJ19" s="14">
        <f t="shared" si="21"/>
        <v>8</v>
      </c>
    </row>
    <row r="20" spans="46:114" ht="14.5">
      <c r="BD20" s="14">
        <v>18</v>
      </c>
      <c r="BE20" s="14" t="s">
        <v>369</v>
      </c>
      <c r="BF20" s="14">
        <f>COUNTIF('18 فريقًا'!$E$4:$E$1999,$BD20&amp;" ضد *")+COUNTIF('18 فريقًا'!$E$4:$E$1999,"* ضد "&amp;$BD20)</f>
        <v>17</v>
      </c>
      <c r="BG20" s="14">
        <f t="shared" si="10"/>
        <v>17</v>
      </c>
      <c r="BI20" s="14">
        <v>18</v>
      </c>
      <c r="BJ20" s="14" t="s">
        <v>369</v>
      </c>
      <c r="BK20" s="14">
        <f>COUNTIF('21 فريقًا'!$E$4:$E$1999,$BI20&amp;" ضد *")+COUNTIF('21 فريقًا'!$E$4:$E$1999,"* ضد "&amp;$BI20)</f>
        <v>20</v>
      </c>
      <c r="BL20" s="14">
        <f t="shared" si="11"/>
        <v>20</v>
      </c>
      <c r="BN20" s="14">
        <v>18</v>
      </c>
      <c r="BO20" s="14" t="s">
        <v>369</v>
      </c>
      <c r="BP20" s="14">
        <f>COUNTIF('22 فريقًا'!$E$4:$E$1999,$BN20&amp;" ضد *")+COUNTIF('22 فريقًا'!$E$4:$E$1999,"* ضد "&amp;$BN20)</f>
        <v>21</v>
      </c>
      <c r="BQ20" s="14">
        <f t="shared" si="12"/>
        <v>21</v>
      </c>
      <c r="BS20" s="14">
        <v>18</v>
      </c>
      <c r="BT20" s="14" t="s">
        <v>370</v>
      </c>
      <c r="BU20" s="14">
        <f>COUNTIF('23 فريقًا'!$E$4:$E$1999,$BS20&amp;" ضد *")+COUNTIF('23 فريقًا'!$E$4:$E$1999,"* ضد "&amp;$BS20)</f>
        <v>22</v>
      </c>
      <c r="BV20" s="14">
        <f t="shared" si="13"/>
        <v>11</v>
      </c>
      <c r="BX20" s="14">
        <v>18</v>
      </c>
      <c r="BY20" s="14" t="s">
        <v>371</v>
      </c>
      <c r="BZ20" s="14">
        <f>COUNTIF('25 فريقًا'!$E$4:$E$1999,$BX20&amp;" ضد *")+COUNTIF('25 فريقًا'!$E$4:$E$1999,"* ضد "&amp;$BX20)</f>
        <v>20</v>
      </c>
      <c r="CA20" s="14">
        <f t="shared" si="14"/>
        <v>5</v>
      </c>
      <c r="CC20" s="14">
        <v>18</v>
      </c>
      <c r="CD20" s="14" t="s">
        <v>370</v>
      </c>
      <c r="CE20" s="14">
        <f>COUNTIF('27 فريقًا'!$E$4:$E$1999,$CC20&amp;" ضد *")+COUNTIF('27 فريقًا'!$E$4:$E$1999,"* ضد "&amp;$CC20)</f>
        <v>16</v>
      </c>
      <c r="CF20" s="14">
        <f t="shared" si="15"/>
        <v>8</v>
      </c>
      <c r="CH20" s="14">
        <v>18</v>
      </c>
      <c r="CI20" s="14" t="s">
        <v>370</v>
      </c>
      <c r="CJ20" s="14">
        <f>COUNTIF('29 فريقًا'!$E$4:$E$1999,$CH20&amp;" ضد *")+COUNTIF('29 فريقًا'!$E$4:$E$1999,"* ضد "&amp;$CH20)</f>
        <v>18</v>
      </c>
      <c r="CK20" s="14">
        <f t="shared" si="16"/>
        <v>9</v>
      </c>
      <c r="CM20" s="14">
        <v>18</v>
      </c>
      <c r="CN20" s="14" t="s">
        <v>370</v>
      </c>
      <c r="CO20" s="14">
        <f>COUNTIF('35 فريقًا'!$E$4:$E$1999,$CM20&amp;" ضد *")+COUNTIF('35 فريقًا'!$E$4:$E$1999,"* ضد "&amp;$CM20)</f>
        <v>17</v>
      </c>
      <c r="CP20" s="14">
        <f t="shared" si="17"/>
        <v>17</v>
      </c>
      <c r="CR20" s="14">
        <v>18</v>
      </c>
      <c r="CS20" s="14" t="s">
        <v>370</v>
      </c>
      <c r="CT20" s="14">
        <f>COUNTIF('48 فريقًا'!$E$4:$E$1999,$CR20&amp;" ضد *")+COUNTIF('48 فريقًا'!$E$4:$E$1999,"* ضد "&amp;$CR20)</f>
        <v>16</v>
      </c>
      <c r="CU20" s="14">
        <f t="shared" si="18"/>
        <v>8</v>
      </c>
      <c r="CW20" s="14">
        <v>18</v>
      </c>
      <c r="CX20" s="14" t="s">
        <v>370</v>
      </c>
      <c r="CY20" s="14">
        <f>COUNTIF('49 فريقًا'!$E$4:$E$1999,$CW20&amp;" ضد *")+COUNTIF('49 فريقًا'!$E$4:$E$1999,"* ضد "&amp;$CW20)</f>
        <v>18</v>
      </c>
      <c r="CZ20" s="14">
        <f t="shared" si="19"/>
        <v>9</v>
      </c>
      <c r="DB20" s="14">
        <v>18</v>
      </c>
      <c r="DC20" s="14" t="s">
        <v>370</v>
      </c>
      <c r="DD20" s="14">
        <f>COUNTIF('52 فريقًا'!$E$4:$E$1999,$DB20&amp;" ضد *")+COUNTIF('52 فريقًا'!$E$4:$E$1999,"* ضد "&amp;$DB20)</f>
        <v>16</v>
      </c>
      <c r="DE20" s="14">
        <f t="shared" si="20"/>
        <v>16</v>
      </c>
      <c r="DG20" s="14">
        <v>18</v>
      </c>
      <c r="DH20" s="14" t="s">
        <v>370</v>
      </c>
      <c r="DI20" s="14">
        <f>COUNTIF('56 فريقًا'!$E$4:$E$1999,$DG20&amp;" ضد *")+COUNTIF('56 فريقًا'!$E$4:$E$1999,"* ضد "&amp;$DG20)</f>
        <v>16</v>
      </c>
      <c r="DJ20" s="14">
        <f t="shared" si="21"/>
        <v>8</v>
      </c>
    </row>
    <row r="21" spans="46:114" ht="14.5">
      <c r="BI21" s="14">
        <v>19</v>
      </c>
      <c r="BJ21" s="14" t="s">
        <v>369</v>
      </c>
      <c r="BK21" s="14">
        <f>COUNTIF('21 فريقًا'!$E$4:$E$1999,$BI21&amp;" ضد *")+COUNTIF('21 فريقًا'!$E$4:$E$1999,"* ضد "&amp;$BI21)</f>
        <v>20</v>
      </c>
      <c r="BL21" s="14">
        <f t="shared" si="11"/>
        <v>20</v>
      </c>
      <c r="BN21" s="14">
        <v>19</v>
      </c>
      <c r="BO21" s="14" t="s">
        <v>369</v>
      </c>
      <c r="BP21" s="14">
        <f>COUNTIF('22 فريقًا'!$E$4:$E$1999,$BN21&amp;" ضد *")+COUNTIF('22 فريقًا'!$E$4:$E$1999,"* ضد "&amp;$BN21)</f>
        <v>21</v>
      </c>
      <c r="BQ21" s="14">
        <f t="shared" si="12"/>
        <v>21</v>
      </c>
      <c r="BS21" s="14">
        <v>19</v>
      </c>
      <c r="BT21" s="14" t="s">
        <v>370</v>
      </c>
      <c r="BU21" s="14">
        <f>COUNTIF('23 فريقًا'!$E$4:$E$1999,$BS21&amp;" ضد *")+COUNTIF('23 فريقًا'!$E$4:$E$1999,"* ضد "&amp;$BS21)</f>
        <v>22</v>
      </c>
      <c r="BV21" s="14">
        <f t="shared" si="13"/>
        <v>11</v>
      </c>
      <c r="BX21" s="14">
        <v>19</v>
      </c>
      <c r="BY21" s="14" t="s">
        <v>372</v>
      </c>
      <c r="BZ21" s="14">
        <f>COUNTIF('25 فريقًا'!$E$4:$E$1999,$BX21&amp;" ضد *")+COUNTIF('25 فريقًا'!$E$4:$E$1999,"* ضد "&amp;$BX21)</f>
        <v>18</v>
      </c>
      <c r="CA21" s="14">
        <f t="shared" si="14"/>
        <v>6</v>
      </c>
      <c r="CC21" s="14">
        <v>19</v>
      </c>
      <c r="CD21" s="14" t="s">
        <v>371</v>
      </c>
      <c r="CE21" s="14">
        <f>COUNTIF('27 فريقًا'!$E$4:$E$1999,$CC21&amp;" ضد *")+COUNTIF('27 فريقًا'!$E$4:$E$1999,"* ضد "&amp;$CC21)</f>
        <v>16</v>
      </c>
      <c r="CF21" s="14">
        <f t="shared" si="15"/>
        <v>8</v>
      </c>
      <c r="CH21" s="14">
        <v>19</v>
      </c>
      <c r="CI21" s="14" t="s">
        <v>370</v>
      </c>
      <c r="CJ21" s="14">
        <f>COUNTIF('29 فريقًا'!$E$4:$E$1999,$CH21&amp;" ضد *")+COUNTIF('29 فريقًا'!$E$4:$E$1999,"* ضد "&amp;$CH21)</f>
        <v>18</v>
      </c>
      <c r="CK21" s="14">
        <f t="shared" si="16"/>
        <v>9</v>
      </c>
      <c r="CM21" s="14">
        <v>19</v>
      </c>
      <c r="CN21" s="14" t="s">
        <v>370</v>
      </c>
      <c r="CO21" s="14">
        <f>COUNTIF('35 فريقًا'!$E$4:$E$1999,$CM21&amp;" ضد *")+COUNTIF('35 فريقًا'!$E$4:$E$1999,"* ضد "&amp;$CM21)</f>
        <v>17</v>
      </c>
      <c r="CP21" s="14">
        <f t="shared" si="17"/>
        <v>17</v>
      </c>
      <c r="CR21" s="14">
        <v>19</v>
      </c>
      <c r="CS21" s="14" t="s">
        <v>371</v>
      </c>
      <c r="CT21" s="14">
        <f>COUNTIF('48 فريقًا'!$E$4:$E$1999,$CR21&amp;" ضد *")+COUNTIF('48 فريقًا'!$E$4:$E$1999,"* ضد "&amp;$CR21)</f>
        <v>18</v>
      </c>
      <c r="CU21" s="14">
        <f t="shared" si="18"/>
        <v>9</v>
      </c>
      <c r="CW21" s="14">
        <v>19</v>
      </c>
      <c r="CX21" s="14" t="s">
        <v>370</v>
      </c>
      <c r="CY21" s="14">
        <f>COUNTIF('49 فريقًا'!$E$4:$E$1999,$CW21&amp;" ضد *")+COUNTIF('49 فريقًا'!$E$4:$E$1999,"* ضد "&amp;$CW21)</f>
        <v>18</v>
      </c>
      <c r="CZ21" s="14">
        <f t="shared" si="19"/>
        <v>9</v>
      </c>
      <c r="DB21" s="14">
        <v>19</v>
      </c>
      <c r="DC21" s="14" t="s">
        <v>370</v>
      </c>
      <c r="DD21" s="14">
        <f>COUNTIF('52 فريقًا'!$E$4:$E$1999,$DB21&amp;" ضد *")+COUNTIF('52 فريقًا'!$E$4:$E$1999,"* ضد "&amp;$DB21)</f>
        <v>16</v>
      </c>
      <c r="DE21" s="14">
        <f t="shared" si="20"/>
        <v>16</v>
      </c>
      <c r="DG21" s="14">
        <v>19</v>
      </c>
      <c r="DH21" s="14" t="s">
        <v>371</v>
      </c>
      <c r="DI21" s="14">
        <f>COUNTIF('56 فريقًا'!$E$4:$E$1999,$DG21&amp;" ضد *")+COUNTIF('56 فريقًا'!$E$4:$E$1999,"* ضد "&amp;$DG21)</f>
        <v>16</v>
      </c>
      <c r="DJ21" s="14">
        <f t="shared" si="21"/>
        <v>8</v>
      </c>
    </row>
    <row r="22" spans="46:114" ht="14.5">
      <c r="BI22" s="14">
        <v>20</v>
      </c>
      <c r="BJ22" s="14" t="s">
        <v>369</v>
      </c>
      <c r="BK22" s="14">
        <f>COUNTIF('21 فريقًا'!$E$4:$E$1999,$BI22&amp;" ضد *")+COUNTIF('21 فريقًا'!$E$4:$E$1999,"* ضد "&amp;$BI22)</f>
        <v>20</v>
      </c>
      <c r="BL22" s="14">
        <f t="shared" si="11"/>
        <v>20</v>
      </c>
      <c r="BN22" s="14">
        <v>20</v>
      </c>
      <c r="BO22" s="14" t="s">
        <v>369</v>
      </c>
      <c r="BP22" s="14">
        <f>COUNTIF('22 فريقًا'!$E$4:$E$1999,$BN22&amp;" ضد *")+COUNTIF('22 فريقًا'!$E$4:$E$1999,"* ضد "&amp;$BN22)</f>
        <v>21</v>
      </c>
      <c r="BQ22" s="14">
        <f t="shared" si="12"/>
        <v>21</v>
      </c>
      <c r="BS22" s="14">
        <v>20</v>
      </c>
      <c r="BT22" s="14" t="s">
        <v>370</v>
      </c>
      <c r="BU22" s="14">
        <f>COUNTIF('23 فريقًا'!$E$4:$E$1999,$BS22&amp;" ضد *")+COUNTIF('23 فريقًا'!$E$4:$E$1999,"* ضد "&amp;$BS22)</f>
        <v>22</v>
      </c>
      <c r="BV22" s="14">
        <f t="shared" si="13"/>
        <v>11</v>
      </c>
      <c r="BX22" s="14">
        <v>20</v>
      </c>
      <c r="BY22" s="14" t="s">
        <v>372</v>
      </c>
      <c r="BZ22" s="14">
        <f>COUNTIF('25 فريقًا'!$E$4:$E$1999,$BX22&amp;" ضد *")+COUNTIF('25 فريقًا'!$E$4:$E$1999,"* ضد "&amp;$BX22)</f>
        <v>18</v>
      </c>
      <c r="CA22" s="14">
        <f t="shared" si="14"/>
        <v>6</v>
      </c>
      <c r="CC22" s="14">
        <v>20</v>
      </c>
      <c r="CD22" s="14" t="s">
        <v>371</v>
      </c>
      <c r="CE22" s="14">
        <f>COUNTIF('27 فريقًا'!$E$4:$E$1999,$CC22&amp;" ضد *")+COUNTIF('27 فريقًا'!$E$4:$E$1999,"* ضد "&amp;$CC22)</f>
        <v>16</v>
      </c>
      <c r="CF22" s="14">
        <f t="shared" si="15"/>
        <v>8</v>
      </c>
      <c r="CH22" s="14">
        <v>20</v>
      </c>
      <c r="CI22" s="14" t="s">
        <v>371</v>
      </c>
      <c r="CJ22" s="14">
        <f>COUNTIF('29 فريقًا'!$E$4:$E$1999,$CH22&amp;" ضد *")+COUNTIF('29 فريقًا'!$E$4:$E$1999,"* ضد "&amp;$CH22)</f>
        <v>18</v>
      </c>
      <c r="CK22" s="14">
        <f t="shared" si="16"/>
        <v>9</v>
      </c>
      <c r="CM22" s="14">
        <v>20</v>
      </c>
      <c r="CN22" s="14" t="s">
        <v>370</v>
      </c>
      <c r="CO22" s="14">
        <f>COUNTIF('35 فريقًا'!$E$4:$E$1999,$CM22&amp;" ضد *")+COUNTIF('35 فريقًا'!$E$4:$E$1999,"* ضد "&amp;$CM22)</f>
        <v>17</v>
      </c>
      <c r="CP22" s="14">
        <f t="shared" si="17"/>
        <v>17</v>
      </c>
      <c r="CR22" s="14">
        <v>20</v>
      </c>
      <c r="CS22" s="14" t="s">
        <v>371</v>
      </c>
      <c r="CT22" s="14">
        <f>COUNTIF('48 فريقًا'!$E$4:$E$1999,$CR22&amp;" ضد *")+COUNTIF('48 فريقًا'!$E$4:$E$1999,"* ضد "&amp;$CR22)</f>
        <v>18</v>
      </c>
      <c r="CU22" s="14">
        <f t="shared" si="18"/>
        <v>9</v>
      </c>
      <c r="CW22" s="14">
        <v>20</v>
      </c>
      <c r="CX22" s="14" t="s">
        <v>371</v>
      </c>
      <c r="CY22" s="14">
        <f>COUNTIF('49 فريقًا'!$E$4:$E$1999,$CW22&amp;" ضد *")+COUNTIF('49 فريقًا'!$E$4:$E$1999,"* ضد "&amp;$CW22)</f>
        <v>18</v>
      </c>
      <c r="CZ22" s="14">
        <f t="shared" si="19"/>
        <v>9</v>
      </c>
      <c r="DB22" s="14">
        <v>20</v>
      </c>
      <c r="DC22" s="14" t="s">
        <v>370</v>
      </c>
      <c r="DD22" s="14">
        <f>COUNTIF('52 فريقًا'!$E$4:$E$1999,$DB22&amp;" ضد *")+COUNTIF('52 فريقًا'!$E$4:$E$1999,"* ضد "&amp;$DB22)</f>
        <v>16</v>
      </c>
      <c r="DE22" s="14">
        <f t="shared" si="20"/>
        <v>16</v>
      </c>
      <c r="DG22" s="14">
        <v>20</v>
      </c>
      <c r="DH22" s="14" t="s">
        <v>371</v>
      </c>
      <c r="DI22" s="14">
        <f>COUNTIF('56 فريقًا'!$E$4:$E$1999,$DG22&amp;" ضد *")+COUNTIF('56 فريقًا'!$E$4:$E$1999,"* ضد "&amp;$DG22)</f>
        <v>16</v>
      </c>
      <c r="DJ22" s="14">
        <f t="shared" si="21"/>
        <v>8</v>
      </c>
    </row>
    <row r="23" spans="46:114" ht="14.5">
      <c r="BI23" s="14">
        <v>21</v>
      </c>
      <c r="BJ23" s="14" t="s">
        <v>369</v>
      </c>
      <c r="BK23" s="14">
        <f>COUNTIF('21 فريقًا'!$E$4:$E$1999,$BI23&amp;" ضد *")+COUNTIF('21 فريقًا'!$E$4:$E$1999,"* ضد "&amp;$BI23)</f>
        <v>20</v>
      </c>
      <c r="BL23" s="14">
        <f t="shared" si="11"/>
        <v>20</v>
      </c>
      <c r="BN23" s="14">
        <v>21</v>
      </c>
      <c r="BO23" s="14" t="s">
        <v>369</v>
      </c>
      <c r="BP23" s="14">
        <f>COUNTIF('22 فريقًا'!$E$4:$E$1999,$BN23&amp;" ضد *")+COUNTIF('22 فريقًا'!$E$4:$E$1999,"* ضد "&amp;$BN23)</f>
        <v>21</v>
      </c>
      <c r="BQ23" s="14">
        <f t="shared" si="12"/>
        <v>21</v>
      </c>
      <c r="BS23" s="14">
        <v>21</v>
      </c>
      <c r="BT23" s="14" t="s">
        <v>370</v>
      </c>
      <c r="BU23" s="14">
        <f>COUNTIF('23 فريقًا'!$E$4:$E$1999,$BS23&amp;" ضد *")+COUNTIF('23 فريقًا'!$E$4:$E$1999,"* ضد "&amp;$BS23)</f>
        <v>22</v>
      </c>
      <c r="BV23" s="14">
        <f t="shared" si="13"/>
        <v>11</v>
      </c>
      <c r="BX23" s="14">
        <v>21</v>
      </c>
      <c r="BY23" s="14" t="s">
        <v>372</v>
      </c>
      <c r="BZ23" s="14">
        <f>COUNTIF('25 فريقًا'!$E$4:$E$1999,$BX23&amp;" ضد *")+COUNTIF('25 فريقًا'!$E$4:$E$1999,"* ضد "&amp;$BX23)</f>
        <v>18</v>
      </c>
      <c r="CA23" s="14">
        <f t="shared" si="14"/>
        <v>6</v>
      </c>
      <c r="CC23" s="14">
        <v>21</v>
      </c>
      <c r="CD23" s="14" t="s">
        <v>371</v>
      </c>
      <c r="CE23" s="14">
        <f>COUNTIF('27 فريقًا'!$E$4:$E$1999,$CC23&amp;" ضد *")+COUNTIF('27 فريقًا'!$E$4:$E$1999,"* ضد "&amp;$CC23)</f>
        <v>16</v>
      </c>
      <c r="CF23" s="14">
        <f t="shared" si="15"/>
        <v>8</v>
      </c>
      <c r="CH23" s="14">
        <v>21</v>
      </c>
      <c r="CI23" s="14" t="s">
        <v>371</v>
      </c>
      <c r="CJ23" s="14">
        <f>COUNTIF('29 فريقًا'!$E$4:$E$1999,$CH23&amp;" ضد *")+COUNTIF('29 فريقًا'!$E$4:$E$1999,"* ضد "&amp;$CH23)</f>
        <v>18</v>
      </c>
      <c r="CK23" s="14">
        <f t="shared" si="16"/>
        <v>9</v>
      </c>
      <c r="CM23" s="14">
        <v>21</v>
      </c>
      <c r="CN23" s="14" t="s">
        <v>370</v>
      </c>
      <c r="CO23" s="14">
        <f>COUNTIF('35 فريقًا'!$E$4:$E$1999,$CM23&amp;" ضد *")+COUNTIF('35 فريقًا'!$E$4:$E$1999,"* ضد "&amp;$CM23)</f>
        <v>17</v>
      </c>
      <c r="CP23" s="14">
        <f t="shared" si="17"/>
        <v>17</v>
      </c>
      <c r="CR23" s="14">
        <v>21</v>
      </c>
      <c r="CS23" s="14" t="s">
        <v>371</v>
      </c>
      <c r="CT23" s="14">
        <f>COUNTIF('48 فريقًا'!$E$4:$E$1999,$CR23&amp;" ضد *")+COUNTIF('48 فريقًا'!$E$4:$E$1999,"* ضد "&amp;$CR23)</f>
        <v>18</v>
      </c>
      <c r="CU23" s="14">
        <f t="shared" si="18"/>
        <v>9</v>
      </c>
      <c r="CW23" s="14">
        <v>21</v>
      </c>
      <c r="CX23" s="14" t="s">
        <v>371</v>
      </c>
      <c r="CY23" s="14">
        <f>COUNTIF('49 فريقًا'!$E$4:$E$1999,$CW23&amp;" ضد *")+COUNTIF('49 فريقًا'!$E$4:$E$1999,"* ضد "&amp;$CW23)</f>
        <v>18</v>
      </c>
      <c r="CZ23" s="14">
        <f t="shared" si="19"/>
        <v>9</v>
      </c>
      <c r="DB23" s="14">
        <v>21</v>
      </c>
      <c r="DC23" s="14" t="s">
        <v>370</v>
      </c>
      <c r="DD23" s="14">
        <f>COUNTIF('52 فريقًا'!$E$4:$E$1999,$DB23&amp;" ضد *")+COUNTIF('52 فريقًا'!$E$4:$E$1999,"* ضد "&amp;$DB23)</f>
        <v>16</v>
      </c>
      <c r="DE23" s="14">
        <f t="shared" si="20"/>
        <v>16</v>
      </c>
      <c r="DG23" s="14">
        <v>21</v>
      </c>
      <c r="DH23" s="14" t="s">
        <v>371</v>
      </c>
      <c r="DI23" s="14">
        <f>COUNTIF('56 فريقًا'!$E$4:$E$1999,$DG23&amp;" ضد *")+COUNTIF('56 فريقًا'!$E$4:$E$1999,"* ضد "&amp;$DG23)</f>
        <v>16</v>
      </c>
      <c r="DJ23" s="14">
        <f t="shared" si="21"/>
        <v>8</v>
      </c>
    </row>
    <row r="24" spans="46:114" ht="14.5">
      <c r="BN24" s="14">
        <v>22</v>
      </c>
      <c r="BO24" s="14" t="s">
        <v>369</v>
      </c>
      <c r="BP24" s="14">
        <f>COUNTIF('22 فريقًا'!$E$4:$E$1999,$BN24&amp;" ضد *")+COUNTIF('22 فريقًا'!$E$4:$E$1999,"* ضد "&amp;$BN24)</f>
        <v>21</v>
      </c>
      <c r="BQ24" s="14">
        <f t="shared" si="12"/>
        <v>21</v>
      </c>
      <c r="BS24" s="14">
        <v>22</v>
      </c>
      <c r="BT24" s="14" t="s">
        <v>370</v>
      </c>
      <c r="BU24" s="14">
        <f>COUNTIF('23 فريقًا'!$E$4:$E$1999,$BS24&amp;" ضد *")+COUNTIF('23 فريقًا'!$E$4:$E$1999,"* ضد "&amp;$BS24)</f>
        <v>22</v>
      </c>
      <c r="BV24" s="14">
        <f t="shared" si="13"/>
        <v>11</v>
      </c>
      <c r="BX24" s="14">
        <v>22</v>
      </c>
      <c r="BY24" s="14" t="s">
        <v>372</v>
      </c>
      <c r="BZ24" s="14">
        <f>COUNTIF('25 فريقًا'!$E$4:$E$1999,$BX24&amp;" ضد *")+COUNTIF('25 فريقًا'!$E$4:$E$1999,"* ضد "&amp;$BX24)</f>
        <v>18</v>
      </c>
      <c r="CA24" s="14">
        <f t="shared" si="14"/>
        <v>6</v>
      </c>
      <c r="CC24" s="14">
        <v>22</v>
      </c>
      <c r="CD24" s="14" t="s">
        <v>371</v>
      </c>
      <c r="CE24" s="14">
        <f>COUNTIF('27 فريقًا'!$E$4:$E$1999,$CC24&amp;" ضد *")+COUNTIF('27 فريقًا'!$E$4:$E$1999,"* ضد "&amp;$CC24)</f>
        <v>16</v>
      </c>
      <c r="CF24" s="14">
        <f t="shared" si="15"/>
        <v>8</v>
      </c>
      <c r="CH24" s="14">
        <v>22</v>
      </c>
      <c r="CI24" s="14" t="s">
        <v>371</v>
      </c>
      <c r="CJ24" s="14">
        <f>COUNTIF('29 فريقًا'!$E$4:$E$1999,$CH24&amp;" ضد *")+COUNTIF('29 فريقًا'!$E$4:$E$1999,"* ضد "&amp;$CH24)</f>
        <v>18</v>
      </c>
      <c r="CK24" s="14">
        <f t="shared" si="16"/>
        <v>9</v>
      </c>
      <c r="CM24" s="14">
        <v>22</v>
      </c>
      <c r="CN24" s="14" t="s">
        <v>370</v>
      </c>
      <c r="CO24" s="14">
        <f>COUNTIF('35 فريقًا'!$E$4:$E$1999,$CM24&amp;" ضد *")+COUNTIF('35 فريقًا'!$E$4:$E$1999,"* ضد "&amp;$CM24)</f>
        <v>17</v>
      </c>
      <c r="CP24" s="14">
        <f t="shared" si="17"/>
        <v>17</v>
      </c>
      <c r="CR24" s="14">
        <v>22</v>
      </c>
      <c r="CS24" s="14" t="s">
        <v>371</v>
      </c>
      <c r="CT24" s="14">
        <f>COUNTIF('48 فريقًا'!$E$4:$E$1999,$CR24&amp;" ضد *")+COUNTIF('48 فريقًا'!$E$4:$E$1999,"* ضد "&amp;$CR24)</f>
        <v>18</v>
      </c>
      <c r="CU24" s="14">
        <f t="shared" si="18"/>
        <v>9</v>
      </c>
      <c r="CW24" s="14">
        <v>22</v>
      </c>
      <c r="CX24" s="14" t="s">
        <v>371</v>
      </c>
      <c r="CY24" s="14">
        <f>COUNTIF('49 فريقًا'!$E$4:$E$1999,$CW24&amp;" ضد *")+COUNTIF('49 فريقًا'!$E$4:$E$1999,"* ضد "&amp;$CW24)</f>
        <v>18</v>
      </c>
      <c r="CZ24" s="14">
        <f t="shared" si="19"/>
        <v>9</v>
      </c>
      <c r="DB24" s="14">
        <v>22</v>
      </c>
      <c r="DC24" s="14" t="s">
        <v>370</v>
      </c>
      <c r="DD24" s="14">
        <f>COUNTIF('52 فريقًا'!$E$4:$E$1999,$DB24&amp;" ضد *")+COUNTIF('52 فريقًا'!$E$4:$E$1999,"* ضد "&amp;$DB24)</f>
        <v>16</v>
      </c>
      <c r="DE24" s="14">
        <f t="shared" si="20"/>
        <v>16</v>
      </c>
      <c r="DG24" s="14">
        <v>22</v>
      </c>
      <c r="DH24" s="14" t="s">
        <v>371</v>
      </c>
      <c r="DI24" s="14">
        <f>COUNTIF('56 فريقًا'!$E$4:$E$1999,$DG24&amp;" ضد *")+COUNTIF('56 فريقًا'!$E$4:$E$1999,"* ضد "&amp;$DG24)</f>
        <v>16</v>
      </c>
      <c r="DJ24" s="14">
        <f t="shared" si="21"/>
        <v>8</v>
      </c>
    </row>
    <row r="25" spans="46:114" ht="14.5">
      <c r="BS25" s="14">
        <v>23</v>
      </c>
      <c r="BT25" s="14" t="s">
        <v>370</v>
      </c>
      <c r="BU25" s="14">
        <f>COUNTIF('23 فريقًا'!$E$4:$E$1999,$BS25&amp;" ضد *")+COUNTIF('23 فريقًا'!$E$4:$E$1999,"* ضد "&amp;$BS25)</f>
        <v>22</v>
      </c>
      <c r="BV25" s="14">
        <f t="shared" si="13"/>
        <v>11</v>
      </c>
      <c r="BX25" s="14">
        <v>23</v>
      </c>
      <c r="BY25" s="14" t="s">
        <v>372</v>
      </c>
      <c r="BZ25" s="14">
        <f>COUNTIF('25 فريقًا'!$E$4:$E$1999,$BX25&amp;" ضد *")+COUNTIF('25 فريقًا'!$E$4:$E$1999,"* ضد "&amp;$BX25)</f>
        <v>18</v>
      </c>
      <c r="CA25" s="14">
        <f t="shared" si="14"/>
        <v>6</v>
      </c>
      <c r="CC25" s="14">
        <v>23</v>
      </c>
      <c r="CD25" s="14" t="s">
        <v>371</v>
      </c>
      <c r="CE25" s="14">
        <f>COUNTIF('27 فريقًا'!$E$4:$E$1999,$CC25&amp;" ضد *")+COUNTIF('27 فريقًا'!$E$4:$E$1999,"* ضد "&amp;$CC25)</f>
        <v>16</v>
      </c>
      <c r="CF25" s="14">
        <f t="shared" si="15"/>
        <v>8</v>
      </c>
      <c r="CH25" s="14">
        <v>23</v>
      </c>
      <c r="CI25" s="14" t="s">
        <v>371</v>
      </c>
      <c r="CJ25" s="14">
        <f>COUNTIF('29 فريقًا'!$E$4:$E$1999,$CH25&amp;" ضد *")+COUNTIF('29 فريقًا'!$E$4:$E$1999,"* ضد "&amp;$CH25)</f>
        <v>18</v>
      </c>
      <c r="CK25" s="14">
        <f t="shared" si="16"/>
        <v>9</v>
      </c>
      <c r="CM25" s="14">
        <v>23</v>
      </c>
      <c r="CN25" s="14" t="s">
        <v>370</v>
      </c>
      <c r="CO25" s="14">
        <f>COUNTIF('35 فريقًا'!$E$4:$E$1999,$CM25&amp;" ضد *")+COUNTIF('35 فريقًا'!$E$4:$E$1999,"* ضد "&amp;$CM25)</f>
        <v>17</v>
      </c>
      <c r="CP25" s="14">
        <f t="shared" si="17"/>
        <v>17</v>
      </c>
      <c r="CR25" s="14">
        <v>23</v>
      </c>
      <c r="CS25" s="14" t="s">
        <v>371</v>
      </c>
      <c r="CT25" s="14">
        <f>COUNTIF('48 فريقًا'!$E$4:$E$1999,$CR25&amp;" ضد *")+COUNTIF('48 فريقًا'!$E$4:$E$1999,"* ضد "&amp;$CR25)</f>
        <v>18</v>
      </c>
      <c r="CU25" s="14">
        <f t="shared" si="18"/>
        <v>9</v>
      </c>
      <c r="CW25" s="14">
        <v>23</v>
      </c>
      <c r="CX25" s="14" t="s">
        <v>371</v>
      </c>
      <c r="CY25" s="14">
        <f>COUNTIF('49 فريقًا'!$E$4:$E$1999,$CW25&amp;" ضد *")+COUNTIF('49 فريقًا'!$E$4:$E$1999,"* ضد "&amp;$CW25)</f>
        <v>18</v>
      </c>
      <c r="CZ25" s="14">
        <f t="shared" si="19"/>
        <v>9</v>
      </c>
      <c r="DB25" s="14">
        <v>23</v>
      </c>
      <c r="DC25" s="14" t="s">
        <v>370</v>
      </c>
      <c r="DD25" s="14">
        <f>COUNTIF('52 فريقًا'!$E$4:$E$1999,$DB25&amp;" ضد *")+COUNTIF('52 فريقًا'!$E$4:$E$1999,"* ضد "&amp;$DB25)</f>
        <v>16</v>
      </c>
      <c r="DE25" s="14">
        <f t="shared" si="20"/>
        <v>16</v>
      </c>
      <c r="DG25" s="14">
        <v>23</v>
      </c>
      <c r="DH25" s="14" t="s">
        <v>371</v>
      </c>
      <c r="DI25" s="14">
        <f>COUNTIF('56 فريقًا'!$E$4:$E$1999,$DG25&amp;" ضد *")+COUNTIF('56 فريقًا'!$E$4:$E$1999,"* ضد "&amp;$DG25)</f>
        <v>16</v>
      </c>
      <c r="DJ25" s="14">
        <f t="shared" si="21"/>
        <v>8</v>
      </c>
    </row>
    <row r="26" spans="46:114" ht="14.5">
      <c r="BX26" s="14">
        <v>24</v>
      </c>
      <c r="BY26" s="14" t="s">
        <v>372</v>
      </c>
      <c r="BZ26" s="14">
        <f>COUNTIF('25 فريقًا'!$E$4:$E$1999,$BX26&amp;" ضد *")+COUNTIF('25 فريقًا'!$E$4:$E$1999,"* ضد "&amp;$BX26)</f>
        <v>18</v>
      </c>
      <c r="CA26" s="14">
        <f t="shared" si="14"/>
        <v>6</v>
      </c>
      <c r="CC26" s="14">
        <v>24</v>
      </c>
      <c r="CD26" s="14" t="s">
        <v>371</v>
      </c>
      <c r="CE26" s="14">
        <f>COUNTIF('27 فريقًا'!$E$4:$E$1999,$CC26&amp;" ضد *")+COUNTIF('27 فريقًا'!$E$4:$E$1999,"* ضد "&amp;$CC26)</f>
        <v>16</v>
      </c>
      <c r="CF26" s="14">
        <f t="shared" si="15"/>
        <v>8</v>
      </c>
      <c r="CH26" s="14">
        <v>24</v>
      </c>
      <c r="CI26" s="14" t="s">
        <v>371</v>
      </c>
      <c r="CJ26" s="14">
        <f>COUNTIF('29 فريقًا'!$E$4:$E$1999,$CH26&amp;" ضد *")+COUNTIF('29 فريقًا'!$E$4:$E$1999,"* ضد "&amp;$CH26)</f>
        <v>18</v>
      </c>
      <c r="CK26" s="14">
        <f t="shared" si="16"/>
        <v>9</v>
      </c>
      <c r="CM26" s="14">
        <v>24</v>
      </c>
      <c r="CN26" s="14" t="s">
        <v>370</v>
      </c>
      <c r="CO26" s="14">
        <f>COUNTIF('35 فريقًا'!$E$4:$E$1999,$CM26&amp;" ضد *")+COUNTIF('35 فريقًا'!$E$4:$E$1999,"* ضد "&amp;$CM26)</f>
        <v>17</v>
      </c>
      <c r="CP26" s="14">
        <f t="shared" si="17"/>
        <v>17</v>
      </c>
      <c r="CR26" s="14">
        <v>24</v>
      </c>
      <c r="CS26" s="14" t="s">
        <v>371</v>
      </c>
      <c r="CT26" s="14">
        <f>COUNTIF('48 فريقًا'!$E$4:$E$1999,$CR26&amp;" ضد *")+COUNTIF('48 فريقًا'!$E$4:$E$1999,"* ضد "&amp;$CR26)</f>
        <v>18</v>
      </c>
      <c r="CU26" s="14">
        <f t="shared" si="18"/>
        <v>9</v>
      </c>
      <c r="CW26" s="14">
        <v>24</v>
      </c>
      <c r="CX26" s="14" t="s">
        <v>371</v>
      </c>
      <c r="CY26" s="14">
        <f>COUNTIF('49 فريقًا'!$E$4:$E$1999,$CW26&amp;" ضد *")+COUNTIF('49 فريقًا'!$E$4:$E$1999,"* ضد "&amp;$CW26)</f>
        <v>18</v>
      </c>
      <c r="CZ26" s="14">
        <f t="shared" si="19"/>
        <v>9</v>
      </c>
      <c r="DB26" s="14">
        <v>24</v>
      </c>
      <c r="DC26" s="14" t="s">
        <v>370</v>
      </c>
      <c r="DD26" s="14">
        <f>COUNTIF('52 فريقًا'!$E$4:$E$1999,$DB26&amp;" ضد *")+COUNTIF('52 فريقًا'!$E$4:$E$1999,"* ضد "&amp;$DB26)</f>
        <v>16</v>
      </c>
      <c r="DE26" s="14">
        <f t="shared" si="20"/>
        <v>16</v>
      </c>
      <c r="DG26" s="14">
        <v>24</v>
      </c>
      <c r="DH26" s="14" t="s">
        <v>371</v>
      </c>
      <c r="DI26" s="14">
        <f>COUNTIF('56 فريقًا'!$E$4:$E$1999,$DG26&amp;" ضد *")+COUNTIF('56 فريقًا'!$E$4:$E$1999,"* ضد "&amp;$DG26)</f>
        <v>16</v>
      </c>
      <c r="DJ26" s="14">
        <f t="shared" si="21"/>
        <v>8</v>
      </c>
    </row>
    <row r="27" spans="46:114" ht="14.5">
      <c r="BX27" s="14">
        <v>25</v>
      </c>
      <c r="BY27" s="14" t="s">
        <v>372</v>
      </c>
      <c r="BZ27" s="14">
        <f>COUNTIF('25 فريقًا'!$E$4:$E$1999,$BX27&amp;" ضد *")+COUNTIF('25 فريقًا'!$E$4:$E$1999,"* ضد "&amp;$BX27)</f>
        <v>18</v>
      </c>
      <c r="CA27" s="14">
        <f t="shared" si="14"/>
        <v>6</v>
      </c>
      <c r="CC27" s="14">
        <v>25</v>
      </c>
      <c r="CD27" s="14" t="s">
        <v>371</v>
      </c>
      <c r="CE27" s="14">
        <f>COUNTIF('27 فريقًا'!$E$4:$E$1999,$CC27&amp;" ضد *")+COUNTIF('27 فريقًا'!$E$4:$E$1999,"* ضد "&amp;$CC27)</f>
        <v>16</v>
      </c>
      <c r="CF27" s="14">
        <f t="shared" si="15"/>
        <v>8</v>
      </c>
      <c r="CH27" s="14">
        <v>25</v>
      </c>
      <c r="CI27" s="14" t="s">
        <v>371</v>
      </c>
      <c r="CJ27" s="14">
        <f>COUNTIF('29 فريقًا'!$E$4:$E$1999,$CH27&amp;" ضد *")+COUNTIF('29 فريقًا'!$E$4:$E$1999,"* ضد "&amp;$CH27)</f>
        <v>18</v>
      </c>
      <c r="CK27" s="14">
        <f t="shared" si="16"/>
        <v>9</v>
      </c>
      <c r="CM27" s="14">
        <v>25</v>
      </c>
      <c r="CN27" s="14" t="s">
        <v>370</v>
      </c>
      <c r="CO27" s="14">
        <f>COUNTIF('35 فريقًا'!$E$4:$E$1999,$CM27&amp;" ضد *")+COUNTIF('35 فريقًا'!$E$4:$E$1999,"* ضد "&amp;$CM27)</f>
        <v>17</v>
      </c>
      <c r="CP27" s="14">
        <f t="shared" si="17"/>
        <v>17</v>
      </c>
      <c r="CR27" s="14">
        <v>25</v>
      </c>
      <c r="CS27" s="14" t="s">
        <v>371</v>
      </c>
      <c r="CT27" s="14">
        <f>COUNTIF('48 فريقًا'!$E$4:$E$1999,$CR27&amp;" ضد *")+COUNTIF('48 فريقًا'!$E$4:$E$1999,"* ضد "&amp;$CR27)</f>
        <v>18</v>
      </c>
      <c r="CU27" s="14">
        <f t="shared" si="18"/>
        <v>9</v>
      </c>
      <c r="CW27" s="14">
        <v>25</v>
      </c>
      <c r="CX27" s="14" t="s">
        <v>371</v>
      </c>
      <c r="CY27" s="14">
        <f>COUNTIF('49 فريقًا'!$E$4:$E$1999,$CW27&amp;" ضد *")+COUNTIF('49 فريقًا'!$E$4:$E$1999,"* ضد "&amp;$CW27)</f>
        <v>18</v>
      </c>
      <c r="CZ27" s="14">
        <f t="shared" si="19"/>
        <v>9</v>
      </c>
      <c r="DB27" s="14">
        <v>25</v>
      </c>
      <c r="DC27" s="14" t="s">
        <v>370</v>
      </c>
      <c r="DD27" s="14">
        <f>COUNTIF('52 فريقًا'!$E$4:$E$1999,$DB27&amp;" ضد *")+COUNTIF('52 فريقًا'!$E$4:$E$1999,"* ضد "&amp;$DB27)</f>
        <v>16</v>
      </c>
      <c r="DE27" s="14">
        <f t="shared" si="20"/>
        <v>16</v>
      </c>
      <c r="DG27" s="14">
        <v>25</v>
      </c>
      <c r="DH27" s="14" t="s">
        <v>371</v>
      </c>
      <c r="DI27" s="14">
        <f>COUNTIF('56 فريقًا'!$E$4:$E$1999,$DG27&amp;" ضد *")+COUNTIF('56 فريقًا'!$E$4:$E$1999,"* ضد "&amp;$DG27)</f>
        <v>16</v>
      </c>
      <c r="DJ27" s="14">
        <f t="shared" si="21"/>
        <v>8</v>
      </c>
    </row>
    <row r="28" spans="46:114" ht="14.5">
      <c r="CC28" s="14">
        <v>26</v>
      </c>
      <c r="CD28" s="14" t="s">
        <v>371</v>
      </c>
      <c r="CE28" s="14">
        <f>COUNTIF('27 فريقًا'!$E$4:$E$1999,$CC28&amp;" ضد *")+COUNTIF('27 فريقًا'!$E$4:$E$1999,"* ضد "&amp;$CC28)</f>
        <v>16</v>
      </c>
      <c r="CF28" s="14">
        <f t="shared" si="15"/>
        <v>8</v>
      </c>
      <c r="CH28" s="14">
        <v>26</v>
      </c>
      <c r="CI28" s="14" t="s">
        <v>371</v>
      </c>
      <c r="CJ28" s="14">
        <f>COUNTIF('29 فريقًا'!$E$4:$E$1999,$CH28&amp;" ضد *")+COUNTIF('29 فريقًا'!$E$4:$E$1999,"* ضد "&amp;$CH28)</f>
        <v>18</v>
      </c>
      <c r="CK28" s="14">
        <f t="shared" si="16"/>
        <v>9</v>
      </c>
      <c r="CM28" s="14">
        <v>26</v>
      </c>
      <c r="CN28" s="14" t="s">
        <v>370</v>
      </c>
      <c r="CO28" s="14">
        <f>COUNTIF('35 فريقًا'!$E$4:$E$1999,$CM28&amp;" ضد *")+COUNTIF('35 فريقًا'!$E$4:$E$1999,"* ضد "&amp;$CM28)</f>
        <v>17</v>
      </c>
      <c r="CP28" s="14">
        <f t="shared" si="17"/>
        <v>17</v>
      </c>
      <c r="CR28" s="14">
        <v>26</v>
      </c>
      <c r="CS28" s="14" t="s">
        <v>371</v>
      </c>
      <c r="CT28" s="14">
        <f>COUNTIF('48 فريقًا'!$E$4:$E$1999,$CR28&amp;" ضد *")+COUNTIF('48 فريقًا'!$E$4:$E$1999,"* ضد "&amp;$CR28)</f>
        <v>18</v>
      </c>
      <c r="CU28" s="14">
        <f t="shared" si="18"/>
        <v>9</v>
      </c>
      <c r="CW28" s="14">
        <v>26</v>
      </c>
      <c r="CX28" s="14" t="s">
        <v>371</v>
      </c>
      <c r="CY28" s="14">
        <f>COUNTIF('49 فريقًا'!$E$4:$E$1999,$CW28&amp;" ضد *")+COUNTIF('49 فريقًا'!$E$4:$E$1999,"* ضد "&amp;$CW28)</f>
        <v>18</v>
      </c>
      <c r="CZ28" s="14">
        <f t="shared" si="19"/>
        <v>9</v>
      </c>
      <c r="DB28" s="14">
        <v>26</v>
      </c>
      <c r="DC28" s="14" t="s">
        <v>370</v>
      </c>
      <c r="DD28" s="14">
        <f>COUNTIF('52 فريقًا'!$E$4:$E$1999,$DB28&amp;" ضد *")+COUNTIF('52 فريقًا'!$E$4:$E$1999,"* ضد "&amp;$DB28)</f>
        <v>16</v>
      </c>
      <c r="DE28" s="14">
        <f t="shared" si="20"/>
        <v>16</v>
      </c>
      <c r="DG28" s="14">
        <v>26</v>
      </c>
      <c r="DH28" s="14" t="s">
        <v>371</v>
      </c>
      <c r="DI28" s="14">
        <f>COUNTIF('56 فريقًا'!$E$4:$E$1999,$DG28&amp;" ضد *")+COUNTIF('56 فريقًا'!$E$4:$E$1999,"* ضد "&amp;$DG28)</f>
        <v>16</v>
      </c>
      <c r="DJ28" s="14">
        <f t="shared" si="21"/>
        <v>8</v>
      </c>
    </row>
    <row r="29" spans="46:114" ht="14.5">
      <c r="CC29" s="14">
        <v>27</v>
      </c>
      <c r="CD29" s="14" t="s">
        <v>371</v>
      </c>
      <c r="CE29" s="14">
        <f>COUNTIF('27 فريقًا'!$E$4:$E$1999,$CC29&amp;" ضد *")+COUNTIF('27 فريقًا'!$E$4:$E$1999,"* ضد "&amp;$CC29)</f>
        <v>16</v>
      </c>
      <c r="CF29" s="14">
        <f t="shared" si="15"/>
        <v>8</v>
      </c>
      <c r="CH29" s="14">
        <v>27</v>
      </c>
      <c r="CI29" s="14" t="s">
        <v>371</v>
      </c>
      <c r="CJ29" s="14">
        <f>COUNTIF('29 فريقًا'!$E$4:$E$1999,$CH29&amp;" ضد *")+COUNTIF('29 فريقًا'!$E$4:$E$1999,"* ضد "&amp;$CH29)</f>
        <v>18</v>
      </c>
      <c r="CK29" s="14">
        <f t="shared" si="16"/>
        <v>9</v>
      </c>
      <c r="CM29" s="14">
        <v>27</v>
      </c>
      <c r="CN29" s="14" t="s">
        <v>370</v>
      </c>
      <c r="CO29" s="14">
        <f>COUNTIF('35 فريقًا'!$E$4:$E$1999,$CM29&amp;" ضد *")+COUNTIF('35 فريقًا'!$E$4:$E$1999,"* ضد "&amp;$CM29)</f>
        <v>17</v>
      </c>
      <c r="CP29" s="14">
        <f t="shared" si="17"/>
        <v>17</v>
      </c>
      <c r="CR29" s="14">
        <v>27</v>
      </c>
      <c r="CS29" s="14" t="s">
        <v>371</v>
      </c>
      <c r="CT29" s="14">
        <f>COUNTIF('48 فريقًا'!$E$4:$E$1999,$CR29&amp;" ضد *")+COUNTIF('48 فريقًا'!$E$4:$E$1999,"* ضد "&amp;$CR29)</f>
        <v>18</v>
      </c>
      <c r="CU29" s="14">
        <f t="shared" si="18"/>
        <v>9</v>
      </c>
      <c r="CW29" s="14">
        <v>27</v>
      </c>
      <c r="CX29" s="14" t="s">
        <v>371</v>
      </c>
      <c r="CY29" s="14">
        <f>COUNTIF('49 فريقًا'!$E$4:$E$1999,$CW29&amp;" ضد *")+COUNTIF('49 فريقًا'!$E$4:$E$1999,"* ضد "&amp;$CW29)</f>
        <v>18</v>
      </c>
      <c r="CZ29" s="14">
        <f t="shared" si="19"/>
        <v>9</v>
      </c>
      <c r="DB29" s="14">
        <v>27</v>
      </c>
      <c r="DC29" s="14" t="s">
        <v>370</v>
      </c>
      <c r="DD29" s="14">
        <f>COUNTIF('52 فريقًا'!$E$4:$E$1999,$DB29&amp;" ضد *")+COUNTIF('52 فريقًا'!$E$4:$E$1999,"* ضد "&amp;$DB29)</f>
        <v>16</v>
      </c>
      <c r="DE29" s="14">
        <f t="shared" si="20"/>
        <v>16</v>
      </c>
      <c r="DG29" s="14">
        <v>27</v>
      </c>
      <c r="DH29" s="14" t="s">
        <v>371</v>
      </c>
      <c r="DI29" s="14">
        <f>COUNTIF('56 فريقًا'!$E$4:$E$1999,$DG29&amp;" ضد *")+COUNTIF('56 فريقًا'!$E$4:$E$1999,"* ضد "&amp;$DG29)</f>
        <v>16</v>
      </c>
      <c r="DJ29" s="14">
        <f t="shared" si="21"/>
        <v>8</v>
      </c>
    </row>
    <row r="30" spans="46:114" ht="14.5">
      <c r="CH30" s="14">
        <v>28</v>
      </c>
      <c r="CI30" s="14" t="s">
        <v>371</v>
      </c>
      <c r="CJ30" s="14">
        <f>COUNTIF('29 فريقًا'!$E$4:$E$1999,$CH30&amp;" ضد *")+COUNTIF('29 فريقًا'!$E$4:$E$1999,"* ضد "&amp;$CH30)</f>
        <v>18</v>
      </c>
      <c r="CK30" s="14">
        <f t="shared" si="16"/>
        <v>9</v>
      </c>
      <c r="CM30" s="14">
        <v>28</v>
      </c>
      <c r="CN30" s="14" t="s">
        <v>370</v>
      </c>
      <c r="CO30" s="14">
        <f>COUNTIF('35 فريقًا'!$E$4:$E$1999,$CM30&amp;" ضد *")+COUNTIF('35 فريقًا'!$E$4:$E$1999,"* ضد "&amp;$CM30)</f>
        <v>17</v>
      </c>
      <c r="CP30" s="14">
        <f t="shared" si="17"/>
        <v>17</v>
      </c>
      <c r="CR30" s="14">
        <v>28</v>
      </c>
      <c r="CS30" s="14" t="s">
        <v>371</v>
      </c>
      <c r="CT30" s="14">
        <f>COUNTIF('48 فريقًا'!$E$4:$E$1999,$CR30&amp;" ضد *")+COUNTIF('48 فريقًا'!$E$4:$E$1999,"* ضد "&amp;$CR30)</f>
        <v>18</v>
      </c>
      <c r="CU30" s="14">
        <f t="shared" si="18"/>
        <v>9</v>
      </c>
      <c r="CW30" s="14">
        <v>28</v>
      </c>
      <c r="CX30" s="14" t="s">
        <v>371</v>
      </c>
      <c r="CY30" s="14">
        <f>COUNTIF('49 فريقًا'!$E$4:$E$1999,$CW30&amp;" ضد *")+COUNTIF('49 فريقًا'!$E$4:$E$1999,"* ضد "&amp;$CW30)</f>
        <v>18</v>
      </c>
      <c r="CZ30" s="14">
        <f t="shared" si="19"/>
        <v>9</v>
      </c>
      <c r="DB30" s="14">
        <v>28</v>
      </c>
      <c r="DC30" s="14" t="s">
        <v>370</v>
      </c>
      <c r="DD30" s="14">
        <f>COUNTIF('52 فريقًا'!$E$4:$E$1999,$DB30&amp;" ضد *")+COUNTIF('52 فريقًا'!$E$4:$E$1999,"* ضد "&amp;$DB30)</f>
        <v>16</v>
      </c>
      <c r="DE30" s="14">
        <f t="shared" si="20"/>
        <v>16</v>
      </c>
      <c r="DG30" s="14">
        <v>28</v>
      </c>
      <c r="DH30" s="14" t="s">
        <v>372</v>
      </c>
      <c r="DI30" s="14">
        <f>COUNTIF('56 فريقًا'!$E$4:$E$1999,$DG30&amp;" ضد *")+COUNTIF('56 فريقًا'!$E$4:$E$1999,"* ضد "&amp;$DG30)</f>
        <v>16</v>
      </c>
      <c r="DJ30" s="14">
        <f t="shared" si="21"/>
        <v>8</v>
      </c>
    </row>
    <row r="31" spans="46:114" ht="14.5">
      <c r="CH31" s="14">
        <v>29</v>
      </c>
      <c r="CI31" s="14" t="s">
        <v>371</v>
      </c>
      <c r="CJ31" s="14">
        <f>COUNTIF('29 فريقًا'!$E$4:$E$1999,$CH31&amp;" ضد *")+COUNTIF('29 فريقًا'!$E$4:$E$1999,"* ضد "&amp;$CH31)</f>
        <v>18</v>
      </c>
      <c r="CK31" s="14">
        <f t="shared" si="16"/>
        <v>9</v>
      </c>
      <c r="CM31" s="14">
        <v>29</v>
      </c>
      <c r="CN31" s="14" t="s">
        <v>370</v>
      </c>
      <c r="CO31" s="14">
        <f>COUNTIF('35 فريقًا'!$E$4:$E$1999,$CM31&amp;" ضد *")+COUNTIF('35 فريقًا'!$E$4:$E$1999,"* ضد "&amp;$CM31)</f>
        <v>17</v>
      </c>
      <c r="CP31" s="14">
        <f t="shared" si="17"/>
        <v>17</v>
      </c>
      <c r="CR31" s="14">
        <v>29</v>
      </c>
      <c r="CS31" s="14" t="s">
        <v>372</v>
      </c>
      <c r="CT31" s="14">
        <f>COUNTIF('48 فريقًا'!$E$4:$E$1999,$CR31&amp;" ضد *")+COUNTIF('48 فريقًا'!$E$4:$E$1999,"* ضد "&amp;$CR31)</f>
        <v>18</v>
      </c>
      <c r="CU31" s="14">
        <f t="shared" si="18"/>
        <v>9</v>
      </c>
      <c r="CW31" s="14">
        <v>29</v>
      </c>
      <c r="CX31" s="14" t="s">
        <v>371</v>
      </c>
      <c r="CY31" s="14">
        <f>COUNTIF('49 فريقًا'!$E$4:$E$1999,$CW31&amp;" ضد *")+COUNTIF('49 فريقًا'!$E$4:$E$1999,"* ضد "&amp;$CW31)</f>
        <v>18</v>
      </c>
      <c r="CZ31" s="14">
        <f t="shared" si="19"/>
        <v>9</v>
      </c>
      <c r="DB31" s="14">
        <v>29</v>
      </c>
      <c r="DC31" s="14" t="s">
        <v>370</v>
      </c>
      <c r="DD31" s="14">
        <f>COUNTIF('52 فريقًا'!$E$4:$E$1999,$DB31&amp;" ضد *")+COUNTIF('52 فريقًا'!$E$4:$E$1999,"* ضد "&amp;$DB31)</f>
        <v>16</v>
      </c>
      <c r="DE31" s="14">
        <f t="shared" si="20"/>
        <v>16</v>
      </c>
      <c r="DG31" s="14">
        <v>29</v>
      </c>
      <c r="DH31" s="14" t="s">
        <v>372</v>
      </c>
      <c r="DI31" s="14">
        <f>COUNTIF('56 فريقًا'!$E$4:$E$1999,$DG31&amp;" ضد *")+COUNTIF('56 فريقًا'!$E$4:$E$1999,"* ضد "&amp;$DG31)</f>
        <v>16</v>
      </c>
      <c r="DJ31" s="14">
        <f t="shared" si="21"/>
        <v>8</v>
      </c>
    </row>
    <row r="32" spans="46:114" ht="14.5">
      <c r="CM32" s="14">
        <v>30</v>
      </c>
      <c r="CN32" s="14" t="s">
        <v>370</v>
      </c>
      <c r="CO32" s="14">
        <f>COUNTIF('35 فريقًا'!$E$4:$E$1999,$CM32&amp;" ضد *")+COUNTIF('35 فريقًا'!$E$4:$E$1999,"* ضد "&amp;$CM32)</f>
        <v>17</v>
      </c>
      <c r="CP32" s="14">
        <f t="shared" si="17"/>
        <v>17</v>
      </c>
      <c r="CR32" s="14">
        <v>30</v>
      </c>
      <c r="CS32" s="14" t="s">
        <v>372</v>
      </c>
      <c r="CT32" s="14">
        <f>COUNTIF('48 فريقًا'!$E$4:$E$1999,$CR32&amp;" ضد *")+COUNTIF('48 فريقًا'!$E$4:$E$1999,"* ضد "&amp;$CR32)</f>
        <v>18</v>
      </c>
      <c r="CU32" s="14">
        <f t="shared" si="18"/>
        <v>9</v>
      </c>
      <c r="CW32" s="14">
        <v>30</v>
      </c>
      <c r="CX32" s="14" t="s">
        <v>372</v>
      </c>
      <c r="CY32" s="14">
        <f>COUNTIF('49 فريقًا'!$E$4:$E$1999,$CW32&amp;" ضد *")+COUNTIF('49 فريقًا'!$E$4:$E$1999,"* ضد "&amp;$CW32)</f>
        <v>18</v>
      </c>
      <c r="CZ32" s="14">
        <f t="shared" si="19"/>
        <v>9</v>
      </c>
      <c r="DB32" s="14">
        <v>30</v>
      </c>
      <c r="DC32" s="14" t="s">
        <v>370</v>
      </c>
      <c r="DD32" s="14">
        <f>COUNTIF('52 فريقًا'!$E$4:$E$1999,$DB32&amp;" ضد *")+COUNTIF('52 فريقًا'!$E$4:$E$1999,"* ضد "&amp;$DB32)</f>
        <v>16</v>
      </c>
      <c r="DE32" s="14">
        <f t="shared" si="20"/>
        <v>16</v>
      </c>
      <c r="DG32" s="14">
        <v>30</v>
      </c>
      <c r="DH32" s="14" t="s">
        <v>372</v>
      </c>
      <c r="DI32" s="14">
        <f>COUNTIF('56 فريقًا'!$E$4:$E$1999,$DG32&amp;" ضد *")+COUNTIF('56 فريقًا'!$E$4:$E$1999,"* ضد "&amp;$DG32)</f>
        <v>16</v>
      </c>
      <c r="DJ32" s="14">
        <f t="shared" si="21"/>
        <v>8</v>
      </c>
    </row>
    <row r="33" spans="91:114" ht="14.5">
      <c r="CM33" s="14">
        <v>31</v>
      </c>
      <c r="CN33" s="14" t="s">
        <v>370</v>
      </c>
      <c r="CO33" s="14">
        <f>COUNTIF('35 فريقًا'!$E$4:$E$1999,$CM33&amp;" ضد *")+COUNTIF('35 فريقًا'!$E$4:$E$1999,"* ضد "&amp;$CM33)</f>
        <v>17</v>
      </c>
      <c r="CP33" s="14">
        <f t="shared" si="17"/>
        <v>17</v>
      </c>
      <c r="CR33" s="14">
        <v>31</v>
      </c>
      <c r="CS33" s="14" t="s">
        <v>372</v>
      </c>
      <c r="CT33" s="14">
        <f>COUNTIF('48 فريقًا'!$E$4:$E$1999,$CR33&amp;" ضد *")+COUNTIF('48 فريقًا'!$E$4:$E$1999,"* ضد "&amp;$CR33)</f>
        <v>18</v>
      </c>
      <c r="CU33" s="14">
        <f t="shared" si="18"/>
        <v>9</v>
      </c>
      <c r="CW33" s="14">
        <v>31</v>
      </c>
      <c r="CX33" s="14" t="s">
        <v>372</v>
      </c>
      <c r="CY33" s="14">
        <f>COUNTIF('49 فريقًا'!$E$4:$E$1999,$CW33&amp;" ضد *")+COUNTIF('49 فريقًا'!$E$4:$E$1999,"* ضد "&amp;$CW33)</f>
        <v>18</v>
      </c>
      <c r="CZ33" s="14">
        <f t="shared" si="19"/>
        <v>9</v>
      </c>
      <c r="DB33" s="14">
        <v>31</v>
      </c>
      <c r="DC33" s="14" t="s">
        <v>370</v>
      </c>
      <c r="DD33" s="14">
        <f>COUNTIF('52 فريقًا'!$E$4:$E$1999,$DB33&amp;" ضد *")+COUNTIF('52 فريقًا'!$E$4:$E$1999,"* ضد "&amp;$DB33)</f>
        <v>16</v>
      </c>
      <c r="DE33" s="14">
        <f t="shared" si="20"/>
        <v>16</v>
      </c>
      <c r="DG33" s="14">
        <v>31</v>
      </c>
      <c r="DH33" s="14" t="s">
        <v>372</v>
      </c>
      <c r="DI33" s="14">
        <f>COUNTIF('56 فريقًا'!$E$4:$E$1999,$DG33&amp;" ضد *")+COUNTIF('56 فريقًا'!$E$4:$E$1999,"* ضد "&amp;$DG33)</f>
        <v>16</v>
      </c>
      <c r="DJ33" s="14">
        <f t="shared" si="21"/>
        <v>8</v>
      </c>
    </row>
    <row r="34" spans="91:114" ht="14.5">
      <c r="CM34" s="14">
        <v>32</v>
      </c>
      <c r="CN34" s="14" t="s">
        <v>370</v>
      </c>
      <c r="CO34" s="14">
        <f>COUNTIF('35 فريقًا'!$E$4:$E$1999,$CM34&amp;" ضد *")+COUNTIF('35 فريقًا'!$E$4:$E$1999,"* ضد "&amp;$CM34)</f>
        <v>17</v>
      </c>
      <c r="CP34" s="14">
        <f t="shared" si="17"/>
        <v>17</v>
      </c>
      <c r="CR34" s="14">
        <v>32</v>
      </c>
      <c r="CS34" s="14" t="s">
        <v>372</v>
      </c>
      <c r="CT34" s="14">
        <f>COUNTIF('48 فريقًا'!$E$4:$E$1999,$CR34&amp;" ضد *")+COUNTIF('48 فريقًا'!$E$4:$E$1999,"* ضد "&amp;$CR34)</f>
        <v>18</v>
      </c>
      <c r="CU34" s="14">
        <f t="shared" si="18"/>
        <v>9</v>
      </c>
      <c r="CW34" s="14">
        <v>32</v>
      </c>
      <c r="CX34" s="14" t="s">
        <v>372</v>
      </c>
      <c r="CY34" s="14">
        <f>COUNTIF('49 فريقًا'!$E$4:$E$1999,$CW34&amp;" ضد *")+COUNTIF('49 فريقًا'!$E$4:$E$1999,"* ضد "&amp;$CW34)</f>
        <v>18</v>
      </c>
      <c r="CZ34" s="14">
        <f t="shared" si="19"/>
        <v>9</v>
      </c>
      <c r="DB34" s="14">
        <v>32</v>
      </c>
      <c r="DC34" s="14" t="s">
        <v>370</v>
      </c>
      <c r="DD34" s="14">
        <f>COUNTIF('52 فريقًا'!$E$4:$E$1999,$DB34&amp;" ضد *")+COUNTIF('52 فريقًا'!$E$4:$E$1999,"* ضد "&amp;$DB34)</f>
        <v>16</v>
      </c>
      <c r="DE34" s="14">
        <f t="shared" si="20"/>
        <v>16</v>
      </c>
      <c r="DG34" s="14">
        <v>32</v>
      </c>
      <c r="DH34" s="14" t="s">
        <v>372</v>
      </c>
      <c r="DI34" s="14">
        <f>COUNTIF('56 فريقًا'!$E$4:$E$1999,$DG34&amp;" ضد *")+COUNTIF('56 فريقًا'!$E$4:$E$1999,"* ضد "&amp;$DG34)</f>
        <v>16</v>
      </c>
      <c r="DJ34" s="14">
        <f t="shared" si="21"/>
        <v>8</v>
      </c>
    </row>
    <row r="35" spans="91:114" ht="14.5">
      <c r="CM35" s="14">
        <v>33</v>
      </c>
      <c r="CN35" s="14" t="s">
        <v>370</v>
      </c>
      <c r="CO35" s="14">
        <f>COUNTIF('35 فريقًا'!$E$4:$E$1999,$CM35&amp;" ضد *")+COUNTIF('35 فريقًا'!$E$4:$E$1999,"* ضد "&amp;$CM35)</f>
        <v>17</v>
      </c>
      <c r="CP35" s="14">
        <f t="shared" si="17"/>
        <v>17</v>
      </c>
      <c r="CR35" s="14">
        <v>33</v>
      </c>
      <c r="CS35" s="14" t="s">
        <v>372</v>
      </c>
      <c r="CT35" s="14">
        <f>COUNTIF('48 فريقًا'!$E$4:$E$1999,$CR35&amp;" ضد *")+COUNTIF('48 فريقًا'!$E$4:$E$1999,"* ضد "&amp;$CR35)</f>
        <v>18</v>
      </c>
      <c r="CU35" s="14">
        <f t="shared" si="18"/>
        <v>9</v>
      </c>
      <c r="CW35" s="14">
        <v>33</v>
      </c>
      <c r="CX35" s="14" t="s">
        <v>372</v>
      </c>
      <c r="CY35" s="14">
        <f>COUNTIF('49 فريقًا'!$E$4:$E$1999,$CW35&amp;" ضد *")+COUNTIF('49 فريقًا'!$E$4:$E$1999,"* ضد "&amp;$CW35)</f>
        <v>18</v>
      </c>
      <c r="CZ35" s="14">
        <f t="shared" ref="CZ35:CZ51" si="22">COUNTIF($CX$3:$CX$51,$CX35)-1</f>
        <v>9</v>
      </c>
      <c r="DB35" s="14">
        <v>33</v>
      </c>
      <c r="DC35" s="14" t="s">
        <v>370</v>
      </c>
      <c r="DD35" s="14">
        <f>COUNTIF('52 فريقًا'!$E$4:$E$1999,$DB35&amp;" ضد *")+COUNTIF('52 فريقًا'!$E$4:$E$1999,"* ضد "&amp;$DB35)</f>
        <v>16</v>
      </c>
      <c r="DE35" s="14">
        <f t="shared" ref="DE35:DE54" si="23">COUNTIF($DC$3:$DC$54,$DC35)-1</f>
        <v>16</v>
      </c>
      <c r="DG35" s="14">
        <v>33</v>
      </c>
      <c r="DH35" s="14" t="s">
        <v>372</v>
      </c>
      <c r="DI35" s="14">
        <f>COUNTIF('56 فريقًا'!$E$4:$E$1999,$DG35&amp;" ضد *")+COUNTIF('56 فريقًا'!$E$4:$E$1999,"* ضد "&amp;$DG35)</f>
        <v>16</v>
      </c>
      <c r="DJ35" s="14">
        <f t="shared" ref="DJ35:DJ58" si="24">COUNTIF($DH$3:$DH$58,$DH35)-1</f>
        <v>8</v>
      </c>
    </row>
    <row r="36" spans="91:114" ht="14.5">
      <c r="CM36" s="14">
        <v>34</v>
      </c>
      <c r="CN36" s="14" t="s">
        <v>370</v>
      </c>
      <c r="CO36" s="14">
        <f>COUNTIF('35 فريقًا'!$E$4:$E$1999,$CM36&amp;" ضد *")+COUNTIF('35 فريقًا'!$E$4:$E$1999,"* ضد "&amp;$CM36)</f>
        <v>17</v>
      </c>
      <c r="CP36" s="14">
        <f t="shared" si="17"/>
        <v>17</v>
      </c>
      <c r="CR36" s="14">
        <v>34</v>
      </c>
      <c r="CS36" s="14" t="s">
        <v>372</v>
      </c>
      <c r="CT36" s="14">
        <f>COUNTIF('48 فريقًا'!$E$4:$E$1999,$CR36&amp;" ضد *")+COUNTIF('48 فريقًا'!$E$4:$E$1999,"* ضد "&amp;$CR36)</f>
        <v>18</v>
      </c>
      <c r="CU36" s="14">
        <f t="shared" si="18"/>
        <v>9</v>
      </c>
      <c r="CW36" s="14">
        <v>34</v>
      </c>
      <c r="CX36" s="14" t="s">
        <v>372</v>
      </c>
      <c r="CY36" s="14">
        <f>COUNTIF('49 فريقًا'!$E$4:$E$1999,$CW36&amp;" ضد *")+COUNTIF('49 فريقًا'!$E$4:$E$1999,"* ضد "&amp;$CW36)</f>
        <v>18</v>
      </c>
      <c r="CZ36" s="14">
        <f t="shared" si="22"/>
        <v>9</v>
      </c>
      <c r="DB36" s="14">
        <v>34</v>
      </c>
      <c r="DC36" s="14" t="s">
        <v>370</v>
      </c>
      <c r="DD36" s="14">
        <f>COUNTIF('52 فريقًا'!$E$4:$E$1999,$DB36&amp;" ضد *")+COUNTIF('52 فريقًا'!$E$4:$E$1999,"* ضد "&amp;$DB36)</f>
        <v>16</v>
      </c>
      <c r="DE36" s="14">
        <f t="shared" si="23"/>
        <v>16</v>
      </c>
      <c r="DG36" s="14">
        <v>34</v>
      </c>
      <c r="DH36" s="14" t="s">
        <v>372</v>
      </c>
      <c r="DI36" s="14">
        <f>COUNTIF('56 فريقًا'!$E$4:$E$1999,$DG36&amp;" ضد *")+COUNTIF('56 فريقًا'!$E$4:$E$1999,"* ضد "&amp;$DG36)</f>
        <v>16</v>
      </c>
      <c r="DJ36" s="14">
        <f t="shared" si="24"/>
        <v>8</v>
      </c>
    </row>
    <row r="37" spans="91:114" ht="14.5">
      <c r="CM37" s="14">
        <v>35</v>
      </c>
      <c r="CN37" s="14" t="s">
        <v>370</v>
      </c>
      <c r="CO37" s="14">
        <f>COUNTIF('35 فريقًا'!$E$4:$E$1999,$CM37&amp;" ضد *")+COUNTIF('35 فريقًا'!$E$4:$E$1999,"* ضد "&amp;$CM37)</f>
        <v>17</v>
      </c>
      <c r="CP37" s="14">
        <f t="shared" si="17"/>
        <v>17</v>
      </c>
      <c r="CR37" s="14">
        <v>35</v>
      </c>
      <c r="CS37" s="14" t="s">
        <v>372</v>
      </c>
      <c r="CT37" s="14">
        <f>COUNTIF('48 فريقًا'!$E$4:$E$1999,$CR37&amp;" ضد *")+COUNTIF('48 فريقًا'!$E$4:$E$1999,"* ضد "&amp;$CR37)</f>
        <v>18</v>
      </c>
      <c r="CU37" s="14">
        <f t="shared" si="18"/>
        <v>9</v>
      </c>
      <c r="CW37" s="14">
        <v>35</v>
      </c>
      <c r="CX37" s="14" t="s">
        <v>372</v>
      </c>
      <c r="CY37" s="14">
        <f>COUNTIF('49 فريقًا'!$E$4:$E$1999,$CW37&amp;" ضد *")+COUNTIF('49 فريقًا'!$E$4:$E$1999,"* ضد "&amp;$CW37)</f>
        <v>18</v>
      </c>
      <c r="CZ37" s="14">
        <f t="shared" si="22"/>
        <v>9</v>
      </c>
      <c r="DB37" s="14">
        <v>35</v>
      </c>
      <c r="DC37" s="14" t="s">
        <v>371</v>
      </c>
      <c r="DD37" s="14">
        <f>COUNTIF('52 فريقًا'!$E$4:$E$1999,$DB37&amp;" ضد *")+COUNTIF('52 فريقًا'!$E$4:$E$1999,"* ضد "&amp;$DB37)</f>
        <v>17</v>
      </c>
      <c r="DE37" s="14">
        <f t="shared" si="23"/>
        <v>17</v>
      </c>
      <c r="DG37" s="14">
        <v>35</v>
      </c>
      <c r="DH37" s="14" t="s">
        <v>372</v>
      </c>
      <c r="DI37" s="14">
        <f>COUNTIF('56 فريقًا'!$E$4:$E$1999,$DG37&amp;" ضد *")+COUNTIF('56 فريقًا'!$E$4:$E$1999,"* ضد "&amp;$DG37)</f>
        <v>16</v>
      </c>
      <c r="DJ37" s="14">
        <f t="shared" si="24"/>
        <v>8</v>
      </c>
    </row>
    <row r="38" spans="91:114" ht="14.5">
      <c r="CR38" s="14">
        <v>36</v>
      </c>
      <c r="CS38" s="14" t="s">
        <v>372</v>
      </c>
      <c r="CT38" s="14">
        <f>COUNTIF('48 فريقًا'!$E$4:$E$1999,$CR38&amp;" ضد *")+COUNTIF('48 فريقًا'!$E$4:$E$1999,"* ضد "&amp;$CR38)</f>
        <v>18</v>
      </c>
      <c r="CU38" s="14">
        <f t="shared" si="18"/>
        <v>9</v>
      </c>
      <c r="CW38" s="14">
        <v>36</v>
      </c>
      <c r="CX38" s="14" t="s">
        <v>372</v>
      </c>
      <c r="CY38" s="14">
        <f>COUNTIF('49 فريقًا'!$E$4:$E$1999,$CW38&amp;" ضد *")+COUNTIF('49 فريقًا'!$E$4:$E$1999,"* ضد "&amp;$CW38)</f>
        <v>18</v>
      </c>
      <c r="CZ38" s="14">
        <f t="shared" si="22"/>
        <v>9</v>
      </c>
      <c r="DB38" s="14">
        <v>36</v>
      </c>
      <c r="DC38" s="14" t="s">
        <v>371</v>
      </c>
      <c r="DD38" s="14">
        <f>COUNTIF('52 فريقًا'!$E$4:$E$1999,$DB38&amp;" ضد *")+COUNTIF('52 فريقًا'!$E$4:$E$1999,"* ضد "&amp;$DB38)</f>
        <v>17</v>
      </c>
      <c r="DE38" s="14">
        <f t="shared" si="23"/>
        <v>17</v>
      </c>
      <c r="DG38" s="14">
        <v>36</v>
      </c>
      <c r="DH38" s="14" t="s">
        <v>372</v>
      </c>
      <c r="DI38" s="14">
        <f>COUNTIF('56 فريقًا'!$E$4:$E$1999,$DG38&amp;" ضد *")+COUNTIF('56 فريقًا'!$E$4:$E$1999,"* ضد "&amp;$DG38)</f>
        <v>16</v>
      </c>
      <c r="DJ38" s="14">
        <f t="shared" si="24"/>
        <v>8</v>
      </c>
    </row>
    <row r="39" spans="91:114" ht="14.5">
      <c r="CR39" s="14">
        <v>37</v>
      </c>
      <c r="CS39" s="14" t="s">
        <v>372</v>
      </c>
      <c r="CT39" s="14">
        <f>COUNTIF('48 فريقًا'!$E$4:$E$1999,$CR39&amp;" ضد *")+COUNTIF('48 فريقًا'!$E$4:$E$1999,"* ضد "&amp;$CR39)</f>
        <v>18</v>
      </c>
      <c r="CU39" s="14">
        <f t="shared" si="18"/>
        <v>9</v>
      </c>
      <c r="CW39" s="14">
        <v>37</v>
      </c>
      <c r="CX39" s="14" t="s">
        <v>372</v>
      </c>
      <c r="CY39" s="14">
        <f>COUNTIF('49 فريقًا'!$E$4:$E$1999,$CW39&amp;" ضد *")+COUNTIF('49 فريقًا'!$E$4:$E$1999,"* ضد "&amp;$CW39)</f>
        <v>18</v>
      </c>
      <c r="CZ39" s="14">
        <f t="shared" si="22"/>
        <v>9</v>
      </c>
      <c r="DB39" s="14">
        <v>37</v>
      </c>
      <c r="DC39" s="14" t="s">
        <v>371</v>
      </c>
      <c r="DD39" s="14">
        <f>COUNTIF('52 فريقًا'!$E$4:$E$1999,$DB39&amp;" ضد *")+COUNTIF('52 فريقًا'!$E$4:$E$1999,"* ضد "&amp;$DB39)</f>
        <v>17</v>
      </c>
      <c r="DE39" s="14">
        <f t="shared" si="23"/>
        <v>17</v>
      </c>
      <c r="DG39" s="14">
        <v>37</v>
      </c>
      <c r="DH39" s="14" t="s">
        <v>711</v>
      </c>
      <c r="DI39" s="14">
        <f>COUNTIF('56 فريقًا'!$E$4:$E$1999,$DG39&amp;" ضد *")+COUNTIF('56 فريقًا'!$E$4:$E$1999,"* ضد "&amp;$DG39)</f>
        <v>18</v>
      </c>
      <c r="DJ39" s="14">
        <f t="shared" si="24"/>
        <v>9</v>
      </c>
    </row>
    <row r="40" spans="91:114" ht="14.5">
      <c r="CR40" s="14">
        <v>38</v>
      </c>
      <c r="CS40" s="14" t="s">
        <v>372</v>
      </c>
      <c r="CT40" s="14">
        <f>COUNTIF('48 فريقًا'!$E$4:$E$1999,$CR40&amp;" ضد *")+COUNTIF('48 فريقًا'!$E$4:$E$1999,"* ضد "&amp;$CR40)</f>
        <v>18</v>
      </c>
      <c r="CU40" s="14">
        <f t="shared" si="18"/>
        <v>9</v>
      </c>
      <c r="CW40" s="14">
        <v>38</v>
      </c>
      <c r="CX40" s="14" t="s">
        <v>372</v>
      </c>
      <c r="CY40" s="14">
        <f>COUNTIF('49 فريقًا'!$E$4:$E$1999,$CW40&amp;" ضد *")+COUNTIF('49 فريقًا'!$E$4:$E$1999,"* ضد "&amp;$CW40)</f>
        <v>18</v>
      </c>
      <c r="CZ40" s="14">
        <f t="shared" si="22"/>
        <v>9</v>
      </c>
      <c r="DB40" s="14">
        <v>38</v>
      </c>
      <c r="DC40" s="14" t="s">
        <v>371</v>
      </c>
      <c r="DD40" s="14">
        <f>COUNTIF('52 فريقًا'!$E$4:$E$1999,$DB40&amp;" ضد *")+COUNTIF('52 فريقًا'!$E$4:$E$1999,"* ضد "&amp;$DB40)</f>
        <v>17</v>
      </c>
      <c r="DE40" s="14">
        <f t="shared" si="23"/>
        <v>17</v>
      </c>
      <c r="DG40" s="14">
        <v>38</v>
      </c>
      <c r="DH40" s="14" t="s">
        <v>711</v>
      </c>
      <c r="DI40" s="14">
        <f>COUNTIF('56 فريقًا'!$E$4:$E$1999,$DG40&amp;" ضد *")+COUNTIF('56 فريقًا'!$E$4:$E$1999,"* ضد "&amp;$DG40)</f>
        <v>18</v>
      </c>
      <c r="DJ40" s="14">
        <f t="shared" si="24"/>
        <v>9</v>
      </c>
    </row>
    <row r="41" spans="91:114" ht="14.5">
      <c r="CR41" s="14">
        <v>39</v>
      </c>
      <c r="CS41" s="14" t="s">
        <v>711</v>
      </c>
      <c r="CT41" s="14">
        <f>COUNTIF('48 فريقًا'!$E$4:$E$1999,$CR41&amp;" ضد *")+COUNTIF('48 فريقًا'!$E$4:$E$1999,"* ضد "&amp;$CR41)</f>
        <v>18</v>
      </c>
      <c r="CU41" s="14">
        <f t="shared" si="18"/>
        <v>9</v>
      </c>
      <c r="CW41" s="14">
        <v>39</v>
      </c>
      <c r="CX41" s="14" t="s">
        <v>372</v>
      </c>
      <c r="CY41" s="14">
        <f>COUNTIF('49 فريقًا'!$E$4:$E$1999,$CW41&amp;" ضد *")+COUNTIF('49 فريقًا'!$E$4:$E$1999,"* ضد "&amp;$CW41)</f>
        <v>18</v>
      </c>
      <c r="CZ41" s="14">
        <f t="shared" si="22"/>
        <v>9</v>
      </c>
      <c r="DB41" s="14">
        <v>39</v>
      </c>
      <c r="DC41" s="14" t="s">
        <v>371</v>
      </c>
      <c r="DD41" s="14">
        <f>COUNTIF('52 فريقًا'!$E$4:$E$1999,$DB41&amp;" ضد *")+COUNTIF('52 فريقًا'!$E$4:$E$1999,"* ضد "&amp;$DB41)</f>
        <v>17</v>
      </c>
      <c r="DE41" s="14">
        <f t="shared" si="23"/>
        <v>17</v>
      </c>
      <c r="DG41" s="14">
        <v>39</v>
      </c>
      <c r="DH41" s="14" t="s">
        <v>711</v>
      </c>
      <c r="DI41" s="14">
        <f>COUNTIF('56 فريقًا'!$E$4:$E$1999,$DG41&amp;" ضد *")+COUNTIF('56 فريقًا'!$E$4:$E$1999,"* ضد "&amp;$DG41)</f>
        <v>18</v>
      </c>
      <c r="DJ41" s="14">
        <f t="shared" si="24"/>
        <v>9</v>
      </c>
    </row>
    <row r="42" spans="91:114" ht="14.5">
      <c r="CR42" s="14">
        <v>40</v>
      </c>
      <c r="CS42" s="14" t="s">
        <v>711</v>
      </c>
      <c r="CT42" s="14">
        <f>COUNTIF('48 فريقًا'!$E$4:$E$1999,$CR42&amp;" ضد *")+COUNTIF('48 فريقًا'!$E$4:$E$1999,"* ضد "&amp;$CR42)</f>
        <v>18</v>
      </c>
      <c r="CU42" s="14">
        <f t="shared" si="18"/>
        <v>9</v>
      </c>
      <c r="CW42" s="14">
        <v>40</v>
      </c>
      <c r="CX42" s="14" t="s">
        <v>711</v>
      </c>
      <c r="CY42" s="14">
        <f>COUNTIF('49 فريقًا'!$E$4:$E$1999,$CW42&amp;" ضد *")+COUNTIF('49 فريقًا'!$E$4:$E$1999,"* ضد "&amp;$CW42)</f>
        <v>18</v>
      </c>
      <c r="CZ42" s="14">
        <f t="shared" si="22"/>
        <v>9</v>
      </c>
      <c r="DB42" s="14">
        <v>40</v>
      </c>
      <c r="DC42" s="14" t="s">
        <v>371</v>
      </c>
      <c r="DD42" s="14">
        <f>COUNTIF('52 فريقًا'!$E$4:$E$1999,$DB42&amp;" ضد *")+COUNTIF('52 فريقًا'!$E$4:$E$1999,"* ضد "&amp;$DB42)</f>
        <v>17</v>
      </c>
      <c r="DE42" s="14">
        <f t="shared" si="23"/>
        <v>17</v>
      </c>
      <c r="DG42" s="14">
        <v>40</v>
      </c>
      <c r="DH42" s="14" t="s">
        <v>711</v>
      </c>
      <c r="DI42" s="14">
        <f>COUNTIF('56 فريقًا'!$E$4:$E$1999,$DG42&amp;" ضد *")+COUNTIF('56 فريقًا'!$E$4:$E$1999,"* ضد "&amp;$DG42)</f>
        <v>18</v>
      </c>
      <c r="DJ42" s="14">
        <f t="shared" si="24"/>
        <v>9</v>
      </c>
    </row>
    <row r="43" spans="91:114" ht="14.5">
      <c r="CR43" s="14">
        <v>41</v>
      </c>
      <c r="CS43" s="14" t="s">
        <v>711</v>
      </c>
      <c r="CT43" s="14">
        <f>COUNTIF('48 فريقًا'!$E$4:$E$1999,$CR43&amp;" ضد *")+COUNTIF('48 فريقًا'!$E$4:$E$1999,"* ضد "&amp;$CR43)</f>
        <v>18</v>
      </c>
      <c r="CU43" s="14">
        <f t="shared" si="18"/>
        <v>9</v>
      </c>
      <c r="CW43" s="14">
        <v>41</v>
      </c>
      <c r="CX43" s="14" t="s">
        <v>711</v>
      </c>
      <c r="CY43" s="14">
        <f>COUNTIF('49 فريقًا'!$E$4:$E$1999,$CW43&amp;" ضد *")+COUNTIF('49 فريقًا'!$E$4:$E$1999,"* ضد "&amp;$CW43)</f>
        <v>18</v>
      </c>
      <c r="CZ43" s="14">
        <f t="shared" si="22"/>
        <v>9</v>
      </c>
      <c r="DB43" s="14">
        <v>41</v>
      </c>
      <c r="DC43" s="14" t="s">
        <v>371</v>
      </c>
      <c r="DD43" s="14">
        <f>COUNTIF('52 فريقًا'!$E$4:$E$1999,$DB43&amp;" ضد *")+COUNTIF('52 فريقًا'!$E$4:$E$1999,"* ضد "&amp;$DB43)</f>
        <v>17</v>
      </c>
      <c r="DE43" s="14">
        <f t="shared" si="23"/>
        <v>17</v>
      </c>
      <c r="DG43" s="14">
        <v>41</v>
      </c>
      <c r="DH43" s="14" t="s">
        <v>711</v>
      </c>
      <c r="DI43" s="14">
        <f>COUNTIF('56 فريقًا'!$E$4:$E$1999,$DG43&amp;" ضد *")+COUNTIF('56 فريقًا'!$E$4:$E$1999,"* ضد "&amp;$DG43)</f>
        <v>18</v>
      </c>
      <c r="DJ43" s="14">
        <f t="shared" si="24"/>
        <v>9</v>
      </c>
    </row>
    <row r="44" spans="91:114" ht="14.5">
      <c r="CR44" s="14">
        <v>42</v>
      </c>
      <c r="CS44" s="14" t="s">
        <v>711</v>
      </c>
      <c r="CT44" s="14">
        <f>COUNTIF('48 فريقًا'!$E$4:$E$1999,$CR44&amp;" ضد *")+COUNTIF('48 فريقًا'!$E$4:$E$1999,"* ضد "&amp;$CR44)</f>
        <v>18</v>
      </c>
      <c r="CU44" s="14">
        <f t="shared" si="18"/>
        <v>9</v>
      </c>
      <c r="CW44" s="14">
        <v>42</v>
      </c>
      <c r="CX44" s="14" t="s">
        <v>711</v>
      </c>
      <c r="CY44" s="14">
        <f>COUNTIF('49 فريقًا'!$E$4:$E$1999,$CW44&amp;" ضد *")+COUNTIF('49 فريقًا'!$E$4:$E$1999,"* ضد "&amp;$CW44)</f>
        <v>18</v>
      </c>
      <c r="CZ44" s="14">
        <f t="shared" si="22"/>
        <v>9</v>
      </c>
      <c r="DB44" s="14">
        <v>42</v>
      </c>
      <c r="DC44" s="14" t="s">
        <v>371</v>
      </c>
      <c r="DD44" s="14">
        <f>COUNTIF('52 فريقًا'!$E$4:$E$1999,$DB44&amp;" ضد *")+COUNTIF('52 فريقًا'!$E$4:$E$1999,"* ضد "&amp;$DB44)</f>
        <v>17</v>
      </c>
      <c r="DE44" s="14">
        <f t="shared" si="23"/>
        <v>17</v>
      </c>
      <c r="DG44" s="14">
        <v>42</v>
      </c>
      <c r="DH44" s="14" t="s">
        <v>711</v>
      </c>
      <c r="DI44" s="14">
        <f>COUNTIF('56 فريقًا'!$E$4:$E$1999,$DG44&amp;" ضد *")+COUNTIF('56 فريقًا'!$E$4:$E$1999,"* ضد "&amp;$DG44)</f>
        <v>18</v>
      </c>
      <c r="DJ44" s="14">
        <f t="shared" si="24"/>
        <v>9</v>
      </c>
    </row>
    <row r="45" spans="91:114" ht="14.5">
      <c r="CR45" s="14">
        <v>43</v>
      </c>
      <c r="CS45" s="14" t="s">
        <v>711</v>
      </c>
      <c r="CT45" s="14">
        <f>COUNTIF('48 فريقًا'!$E$4:$E$1999,$CR45&amp;" ضد *")+COUNTIF('48 فريقًا'!$E$4:$E$1999,"* ضد "&amp;$CR45)</f>
        <v>18</v>
      </c>
      <c r="CU45" s="14">
        <f t="shared" si="18"/>
        <v>9</v>
      </c>
      <c r="CW45" s="14">
        <v>43</v>
      </c>
      <c r="CX45" s="14" t="s">
        <v>711</v>
      </c>
      <c r="CY45" s="14">
        <f>COUNTIF('49 فريقًا'!$E$4:$E$1999,$CW45&amp;" ضد *")+COUNTIF('49 فريقًا'!$E$4:$E$1999,"* ضد "&amp;$CW45)</f>
        <v>18</v>
      </c>
      <c r="CZ45" s="14">
        <f t="shared" si="22"/>
        <v>9</v>
      </c>
      <c r="DB45" s="14">
        <v>43</v>
      </c>
      <c r="DC45" s="14" t="s">
        <v>371</v>
      </c>
      <c r="DD45" s="14">
        <f>COUNTIF('52 فريقًا'!$E$4:$E$1999,$DB45&amp;" ضد *")+COUNTIF('52 فريقًا'!$E$4:$E$1999,"* ضد "&amp;$DB45)</f>
        <v>17</v>
      </c>
      <c r="DE45" s="14">
        <f t="shared" si="23"/>
        <v>17</v>
      </c>
      <c r="DG45" s="14">
        <v>43</v>
      </c>
      <c r="DH45" s="14" t="s">
        <v>711</v>
      </c>
      <c r="DI45" s="14">
        <f>COUNTIF('56 فريقًا'!$E$4:$E$1999,$DG45&amp;" ضد *")+COUNTIF('56 فريقًا'!$E$4:$E$1999,"* ضد "&amp;$DG45)</f>
        <v>18</v>
      </c>
      <c r="DJ45" s="14">
        <f t="shared" si="24"/>
        <v>9</v>
      </c>
    </row>
    <row r="46" spans="91:114" ht="14.5">
      <c r="CR46" s="14">
        <v>44</v>
      </c>
      <c r="CS46" s="14" t="s">
        <v>711</v>
      </c>
      <c r="CT46" s="14">
        <f>COUNTIF('48 فريقًا'!$E$4:$E$1999,$CR46&amp;" ضد *")+COUNTIF('48 فريقًا'!$E$4:$E$1999,"* ضد "&amp;$CR46)</f>
        <v>18</v>
      </c>
      <c r="CU46" s="14">
        <f t="shared" si="18"/>
        <v>9</v>
      </c>
      <c r="CW46" s="14">
        <v>44</v>
      </c>
      <c r="CX46" s="14" t="s">
        <v>711</v>
      </c>
      <c r="CY46" s="14">
        <f>COUNTIF('49 فريقًا'!$E$4:$E$1999,$CW46&amp;" ضد *")+COUNTIF('49 فريقًا'!$E$4:$E$1999,"* ضد "&amp;$CW46)</f>
        <v>18</v>
      </c>
      <c r="CZ46" s="14">
        <f t="shared" si="22"/>
        <v>9</v>
      </c>
      <c r="DB46" s="14">
        <v>44</v>
      </c>
      <c r="DC46" s="14" t="s">
        <v>371</v>
      </c>
      <c r="DD46" s="14">
        <f>COUNTIF('52 فريقًا'!$E$4:$E$1999,$DB46&amp;" ضد *")+COUNTIF('52 فريقًا'!$E$4:$E$1999,"* ضد "&amp;$DB46)</f>
        <v>17</v>
      </c>
      <c r="DE46" s="14">
        <f t="shared" si="23"/>
        <v>17</v>
      </c>
      <c r="DG46" s="14">
        <v>44</v>
      </c>
      <c r="DH46" s="14" t="s">
        <v>711</v>
      </c>
      <c r="DI46" s="14">
        <f>COUNTIF('56 فريقًا'!$E$4:$E$1999,$DG46&amp;" ضد *")+COUNTIF('56 فريقًا'!$E$4:$E$1999,"* ضد "&amp;$DG46)</f>
        <v>18</v>
      </c>
      <c r="DJ46" s="14">
        <f t="shared" si="24"/>
        <v>9</v>
      </c>
    </row>
    <row r="47" spans="91:114" ht="14.5">
      <c r="CR47" s="14">
        <v>45</v>
      </c>
      <c r="CS47" s="14" t="s">
        <v>711</v>
      </c>
      <c r="CT47" s="14">
        <f>COUNTIF('48 فريقًا'!$E$4:$E$1999,$CR47&amp;" ضد *")+COUNTIF('48 فريقًا'!$E$4:$E$1999,"* ضد "&amp;$CR47)</f>
        <v>18</v>
      </c>
      <c r="CU47" s="14">
        <f t="shared" si="18"/>
        <v>9</v>
      </c>
      <c r="CW47" s="14">
        <v>45</v>
      </c>
      <c r="CX47" s="14" t="s">
        <v>711</v>
      </c>
      <c r="CY47" s="14">
        <f>COUNTIF('49 فريقًا'!$E$4:$E$1999,$CW47&amp;" ضد *")+COUNTIF('49 فريقًا'!$E$4:$E$1999,"* ضد "&amp;$CW47)</f>
        <v>18</v>
      </c>
      <c r="CZ47" s="14">
        <f t="shared" si="22"/>
        <v>9</v>
      </c>
      <c r="DB47" s="14">
        <v>45</v>
      </c>
      <c r="DC47" s="14" t="s">
        <v>371</v>
      </c>
      <c r="DD47" s="14">
        <f>COUNTIF('52 فريقًا'!$E$4:$E$1999,$DB47&amp;" ضد *")+COUNTIF('52 فريقًا'!$E$4:$E$1999,"* ضد "&amp;$DB47)</f>
        <v>17</v>
      </c>
      <c r="DE47" s="14">
        <f t="shared" si="23"/>
        <v>17</v>
      </c>
      <c r="DG47" s="14">
        <v>45</v>
      </c>
      <c r="DH47" s="14" t="s">
        <v>711</v>
      </c>
      <c r="DI47" s="14">
        <f>COUNTIF('56 فريقًا'!$E$4:$E$1999,$DG47&amp;" ضد *")+COUNTIF('56 فريقًا'!$E$4:$E$1999,"* ضد "&amp;$DG47)</f>
        <v>18</v>
      </c>
      <c r="DJ47" s="14">
        <f t="shared" si="24"/>
        <v>9</v>
      </c>
    </row>
    <row r="48" spans="91:114" ht="14.5">
      <c r="CR48" s="14">
        <v>46</v>
      </c>
      <c r="CS48" s="14" t="s">
        <v>711</v>
      </c>
      <c r="CT48" s="14">
        <f>COUNTIF('48 فريقًا'!$E$4:$E$1999,$CR48&amp;" ضد *")+COUNTIF('48 فريقًا'!$E$4:$E$1999,"* ضد "&amp;$CR48)</f>
        <v>18</v>
      </c>
      <c r="CU48" s="14">
        <f t="shared" si="18"/>
        <v>9</v>
      </c>
      <c r="CW48" s="14">
        <v>46</v>
      </c>
      <c r="CX48" s="14" t="s">
        <v>711</v>
      </c>
      <c r="CY48" s="14">
        <f>COUNTIF('49 فريقًا'!$E$4:$E$1999,$CW48&amp;" ضد *")+COUNTIF('49 فريقًا'!$E$4:$E$1999,"* ضد "&amp;$CW48)</f>
        <v>18</v>
      </c>
      <c r="CZ48" s="14">
        <f t="shared" si="22"/>
        <v>9</v>
      </c>
      <c r="DB48" s="14">
        <v>46</v>
      </c>
      <c r="DC48" s="14" t="s">
        <v>371</v>
      </c>
      <c r="DD48" s="14">
        <f>COUNTIF('52 فريقًا'!$E$4:$E$1999,$DB48&amp;" ضد *")+COUNTIF('52 فريقًا'!$E$4:$E$1999,"* ضد "&amp;$DB48)</f>
        <v>17</v>
      </c>
      <c r="DE48" s="14">
        <f t="shared" si="23"/>
        <v>17</v>
      </c>
      <c r="DG48" s="14">
        <v>46</v>
      </c>
      <c r="DH48" s="14" t="s">
        <v>711</v>
      </c>
      <c r="DI48" s="14">
        <f>COUNTIF('56 فريقًا'!$E$4:$E$1999,$DG48&amp;" ضد *")+COUNTIF('56 فريقًا'!$E$4:$E$1999,"* ضد "&amp;$DG48)</f>
        <v>18</v>
      </c>
      <c r="DJ48" s="14">
        <f t="shared" si="24"/>
        <v>9</v>
      </c>
    </row>
    <row r="49" spans="96:114" ht="14.5">
      <c r="CR49" s="14">
        <v>47</v>
      </c>
      <c r="CS49" s="14" t="s">
        <v>711</v>
      </c>
      <c r="CT49" s="14">
        <f>COUNTIF('48 فريقًا'!$E$4:$E$1999,$CR49&amp;" ضد *")+COUNTIF('48 فريقًا'!$E$4:$E$1999,"* ضد "&amp;$CR49)</f>
        <v>18</v>
      </c>
      <c r="CU49" s="14">
        <f t="shared" si="18"/>
        <v>9</v>
      </c>
      <c r="CW49" s="14">
        <v>47</v>
      </c>
      <c r="CX49" s="14" t="s">
        <v>711</v>
      </c>
      <c r="CY49" s="14">
        <f>COUNTIF('49 فريقًا'!$E$4:$E$1999,$CW49&amp;" ضد *")+COUNTIF('49 فريقًا'!$E$4:$E$1999,"* ضد "&amp;$CW49)</f>
        <v>18</v>
      </c>
      <c r="CZ49" s="14">
        <f t="shared" si="22"/>
        <v>9</v>
      </c>
      <c r="DB49" s="14">
        <v>47</v>
      </c>
      <c r="DC49" s="14" t="s">
        <v>371</v>
      </c>
      <c r="DD49" s="14">
        <f>COUNTIF('52 فريقًا'!$E$4:$E$1999,$DB49&amp;" ضد *")+COUNTIF('52 فريقًا'!$E$4:$E$1999,"* ضد "&amp;$DB49)</f>
        <v>17</v>
      </c>
      <c r="DE49" s="14">
        <f t="shared" si="23"/>
        <v>17</v>
      </c>
      <c r="DG49" s="14">
        <v>47</v>
      </c>
      <c r="DH49" s="14" t="s">
        <v>712</v>
      </c>
      <c r="DI49" s="14">
        <f>COUNTIF('56 فريقًا'!$E$4:$E$1999,$DG49&amp;" ضد *")+COUNTIF('56 فريقًا'!$E$4:$E$1999,"* ضد "&amp;$DG49)</f>
        <v>18</v>
      </c>
      <c r="DJ49" s="14">
        <f t="shared" si="24"/>
        <v>9</v>
      </c>
    </row>
    <row r="50" spans="96:114" ht="14.5">
      <c r="CR50" s="14">
        <v>48</v>
      </c>
      <c r="CS50" s="14" t="s">
        <v>711</v>
      </c>
      <c r="CT50" s="14">
        <f>COUNTIF('48 فريقًا'!$E$4:$E$1999,$CR50&amp;" ضد *")+COUNTIF('48 فريقًا'!$E$4:$E$1999,"* ضد "&amp;$CR50)</f>
        <v>18</v>
      </c>
      <c r="CU50" s="14">
        <f t="shared" si="18"/>
        <v>9</v>
      </c>
      <c r="CW50" s="14">
        <v>48</v>
      </c>
      <c r="CX50" s="14" t="s">
        <v>711</v>
      </c>
      <c r="CY50" s="14">
        <f>COUNTIF('49 فريقًا'!$E$4:$E$1999,$CW50&amp;" ضد *")+COUNTIF('49 فريقًا'!$E$4:$E$1999,"* ضد "&amp;$CW50)</f>
        <v>18</v>
      </c>
      <c r="CZ50" s="14">
        <f t="shared" si="22"/>
        <v>9</v>
      </c>
      <c r="DB50" s="14">
        <v>48</v>
      </c>
      <c r="DC50" s="14" t="s">
        <v>371</v>
      </c>
      <c r="DD50" s="14">
        <f>COUNTIF('52 فريقًا'!$E$4:$E$1999,$DB50&amp;" ضد *")+COUNTIF('52 فريقًا'!$E$4:$E$1999,"* ضد "&amp;$DB50)</f>
        <v>17</v>
      </c>
      <c r="DE50" s="14">
        <f t="shared" si="23"/>
        <v>17</v>
      </c>
      <c r="DG50" s="14">
        <v>48</v>
      </c>
      <c r="DH50" s="14" t="s">
        <v>712</v>
      </c>
      <c r="DI50" s="14">
        <f>COUNTIF('56 فريقًا'!$E$4:$E$1999,$DG50&amp;" ضد *")+COUNTIF('56 فريقًا'!$E$4:$E$1999,"* ضد "&amp;$DG50)</f>
        <v>18</v>
      </c>
      <c r="DJ50" s="14">
        <f t="shared" si="24"/>
        <v>9</v>
      </c>
    </row>
    <row r="51" spans="96:114" ht="14.5">
      <c r="CW51" s="14">
        <v>49</v>
      </c>
      <c r="CX51" s="14" t="s">
        <v>711</v>
      </c>
      <c r="CY51" s="14">
        <f>COUNTIF('49 فريقًا'!$E$4:$E$1999,$CW51&amp;" ضد *")+COUNTIF('49 فريقًا'!$E$4:$E$1999,"* ضد "&amp;$CW51)</f>
        <v>18</v>
      </c>
      <c r="CZ51" s="14">
        <f t="shared" si="22"/>
        <v>9</v>
      </c>
      <c r="DB51" s="14">
        <v>49</v>
      </c>
      <c r="DC51" s="14" t="s">
        <v>371</v>
      </c>
      <c r="DD51" s="14">
        <f>COUNTIF('52 فريقًا'!$E$4:$E$1999,$DB51&amp;" ضد *")+COUNTIF('52 فريقًا'!$E$4:$E$1999,"* ضد "&amp;$DB51)</f>
        <v>17</v>
      </c>
      <c r="DE51" s="14">
        <f t="shared" si="23"/>
        <v>17</v>
      </c>
      <c r="DG51" s="14">
        <v>49</v>
      </c>
      <c r="DH51" s="14" t="s">
        <v>712</v>
      </c>
      <c r="DI51" s="14">
        <f>COUNTIF('56 فريقًا'!$E$4:$E$1999,$DG51&amp;" ضد *")+COUNTIF('56 فريقًا'!$E$4:$E$1999,"* ضد "&amp;$DG51)</f>
        <v>18</v>
      </c>
      <c r="DJ51" s="14">
        <f t="shared" si="24"/>
        <v>9</v>
      </c>
    </row>
    <row r="52" spans="96:114" ht="14.5">
      <c r="DB52" s="14">
        <v>50</v>
      </c>
      <c r="DC52" s="14" t="s">
        <v>371</v>
      </c>
      <c r="DD52" s="14">
        <f>COUNTIF('52 فريقًا'!$E$4:$E$1999,$DB52&amp;" ضد *")+COUNTIF('52 فريقًا'!$E$4:$E$1999,"* ضد "&amp;$DB52)</f>
        <v>17</v>
      </c>
      <c r="DE52" s="14">
        <f t="shared" si="23"/>
        <v>17</v>
      </c>
      <c r="DG52" s="14">
        <v>50</v>
      </c>
      <c r="DH52" s="14" t="s">
        <v>712</v>
      </c>
      <c r="DI52" s="14">
        <f>COUNTIF('56 فريقًا'!$E$4:$E$1999,$DG52&amp;" ضد *")+COUNTIF('56 فريقًا'!$E$4:$E$1999,"* ضد "&amp;$DG52)</f>
        <v>18</v>
      </c>
      <c r="DJ52" s="14">
        <f t="shared" si="24"/>
        <v>9</v>
      </c>
    </row>
    <row r="53" spans="96:114" ht="14.5">
      <c r="DB53" s="14">
        <v>51</v>
      </c>
      <c r="DC53" s="14" t="s">
        <v>371</v>
      </c>
      <c r="DD53" s="14">
        <f>COUNTIF('52 فريقًا'!$E$4:$E$1999,$DB53&amp;" ضد *")+COUNTIF('52 فريقًا'!$E$4:$E$1999,"* ضد "&amp;$DB53)</f>
        <v>17</v>
      </c>
      <c r="DE53" s="14">
        <f t="shared" si="23"/>
        <v>17</v>
      </c>
      <c r="DG53" s="14">
        <v>51</v>
      </c>
      <c r="DH53" s="14" t="s">
        <v>712</v>
      </c>
      <c r="DI53" s="14">
        <f>COUNTIF('56 فريقًا'!$E$4:$E$1999,$DG53&amp;" ضد *")+COUNTIF('56 فريقًا'!$E$4:$E$1999,"* ضد "&amp;$DG53)</f>
        <v>18</v>
      </c>
      <c r="DJ53" s="14">
        <f t="shared" si="24"/>
        <v>9</v>
      </c>
    </row>
    <row r="54" spans="96:114" ht="14.5">
      <c r="DB54" s="14">
        <v>52</v>
      </c>
      <c r="DC54" s="14" t="s">
        <v>371</v>
      </c>
      <c r="DD54" s="14">
        <f>COUNTIF('52 فريقًا'!$E$4:$E$1999,$DB54&amp;" ضد *")+COUNTIF('52 فريقًا'!$E$4:$E$1999,"* ضد "&amp;$DB54)</f>
        <v>17</v>
      </c>
      <c r="DE54" s="14">
        <f t="shared" si="23"/>
        <v>17</v>
      </c>
      <c r="DG54" s="14">
        <v>52</v>
      </c>
      <c r="DH54" s="14" t="s">
        <v>712</v>
      </c>
      <c r="DI54" s="14">
        <f>COUNTIF('56 فريقًا'!$E$4:$E$1999,$DG54&amp;" ضد *")+COUNTIF('56 فريقًا'!$E$4:$E$1999,"* ضد "&amp;$DG54)</f>
        <v>18</v>
      </c>
      <c r="DJ54" s="14">
        <f t="shared" si="24"/>
        <v>9</v>
      </c>
    </row>
    <row r="55" spans="96:114" ht="14.5">
      <c r="DG55" s="14">
        <v>53</v>
      </c>
      <c r="DH55" s="14" t="s">
        <v>712</v>
      </c>
      <c r="DI55" s="14">
        <f>COUNTIF('56 فريقًا'!$E$4:$E$1999,$DG55&amp;" ضد *")+COUNTIF('56 فريقًا'!$E$4:$E$1999,"* ضد "&amp;$DG55)</f>
        <v>18</v>
      </c>
      <c r="DJ55" s="14">
        <f t="shared" si="24"/>
        <v>9</v>
      </c>
    </row>
    <row r="56" spans="96:114" ht="14.5">
      <c r="DG56" s="14">
        <v>54</v>
      </c>
      <c r="DH56" s="14" t="s">
        <v>712</v>
      </c>
      <c r="DI56" s="14">
        <f>COUNTIF('56 فريقًا'!$E$4:$E$1999,$DG56&amp;" ضد *")+COUNTIF('56 فريقًا'!$E$4:$E$1999,"* ضد "&amp;$DG56)</f>
        <v>18</v>
      </c>
      <c r="DJ56" s="14">
        <f t="shared" si="24"/>
        <v>9</v>
      </c>
    </row>
    <row r="57" spans="96:114" ht="14.5">
      <c r="DG57" s="14">
        <v>55</v>
      </c>
      <c r="DH57" s="14" t="s">
        <v>712</v>
      </c>
      <c r="DI57" s="14">
        <f>COUNTIF('56 فريقًا'!$E$4:$E$1999,$DG57&amp;" ضد *")+COUNTIF('56 فريقًا'!$E$4:$E$1999,"* ضد "&amp;$DG57)</f>
        <v>18</v>
      </c>
      <c r="DJ57" s="14">
        <f t="shared" si="24"/>
        <v>9</v>
      </c>
    </row>
    <row r="58" spans="96:114" ht="14.5">
      <c r="DG58" s="14">
        <v>56</v>
      </c>
      <c r="DH58" s="14" t="s">
        <v>712</v>
      </c>
      <c r="DI58" s="14">
        <f>COUNTIF('56 فريقًا'!$E$4:$E$1999,$DG58&amp;" ضد *")+COUNTIF('56 فريقًا'!$E$4:$E$1999,"* ضد "&amp;$DG58)</f>
        <v>18</v>
      </c>
      <c r="DJ58" s="14">
        <f t="shared" si="24"/>
        <v>9</v>
      </c>
    </row>
  </sheetData>
  <mergeCells count="23">
    <mergeCell ref="CM1:CP1"/>
    <mergeCell ref="CR1:CU1"/>
    <mergeCell ref="CW1:CZ1"/>
    <mergeCell ref="DB1:DE1"/>
    <mergeCell ref="DG1:DJ1"/>
    <mergeCell ref="CH1:CK1"/>
    <mergeCell ref="AE1:AH1"/>
    <mergeCell ref="AJ1:AM1"/>
    <mergeCell ref="AO1:AR1"/>
    <mergeCell ref="AT1:AW1"/>
    <mergeCell ref="AY1:BB1"/>
    <mergeCell ref="BD1:BG1"/>
    <mergeCell ref="BI1:BL1"/>
    <mergeCell ref="BN1:BQ1"/>
    <mergeCell ref="BS1:BV1"/>
    <mergeCell ref="BX1:CA1"/>
    <mergeCell ref="CC1:CF1"/>
    <mergeCell ref="Z1:AC1"/>
    <mergeCell ref="A1:D1"/>
    <mergeCell ref="F1:I1"/>
    <mergeCell ref="K1:N1"/>
    <mergeCell ref="P1:S1"/>
    <mergeCell ref="U1:X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83FA-A7BD-4434-BD01-519FA4EF4AC9}">
  <dimension ref="A1:N68"/>
  <sheetViews>
    <sheetView showGridLines="0" rightToLeft="1" workbookViewId="0">
      <pane ySplit="6" topLeftCell="A45" activePane="bottomLeft" state="frozen"/>
      <selection pane="bottomLeft"/>
    </sheetView>
  </sheetViews>
  <sheetFormatPr defaultRowHeight="14"/>
  <cols>
    <col min="1" max="1" width="10" customWidth="1"/>
    <col min="2" max="2" width="11.6640625" customWidth="1"/>
    <col min="3" max="4" width="21.6640625" customWidth="1"/>
    <col min="5" max="5" width="11.6640625" customWidth="1"/>
    <col min="6" max="7" width="15" customWidth="1"/>
    <col min="8" max="8" width="10.83203125" customWidth="1"/>
    <col min="9" max="9" width="14.1640625" customWidth="1"/>
    <col min="10" max="10" width="11.6640625" customWidth="1"/>
    <col min="11" max="11" width="14.1640625" customWidth="1"/>
    <col min="12" max="12" width="15.83203125" customWidth="1"/>
    <col min="13" max="13" width="12.5" customWidth="1"/>
    <col min="14" max="14" width="93.33203125" customWidth="1"/>
  </cols>
  <sheetData>
    <row r="1" spans="1:14" ht="18.5">
      <c r="A1" s="65" t="s">
        <v>1203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4.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4.5">
      <c r="A3" s="112" t="s">
        <v>1204</v>
      </c>
      <c r="B3" s="112"/>
      <c r="C3" s="112"/>
      <c r="D3" s="72">
        <f>المدخلات!B8</f>
        <v>3</v>
      </c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ht="14.5">
      <c r="A4" s="112" t="s">
        <v>688</v>
      </c>
      <c r="B4" s="112"/>
      <c r="C4" s="112"/>
      <c r="D4" s="72">
        <f>المدخلات!B9</f>
        <v>2</v>
      </c>
      <c r="E4" s="64"/>
      <c r="F4" s="64"/>
      <c r="G4" s="64"/>
      <c r="H4" s="64"/>
      <c r="I4" s="64"/>
      <c r="J4" s="64"/>
      <c r="K4" s="64"/>
      <c r="L4" s="64"/>
      <c r="M4" s="64"/>
      <c r="N4" s="64"/>
    </row>
    <row r="5" spans="1:14" ht="14.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45" customHeight="1">
      <c r="A6" s="66" t="s">
        <v>1205</v>
      </c>
      <c r="B6" s="66" t="s">
        <v>1206</v>
      </c>
      <c r="C6" s="66" t="s">
        <v>84</v>
      </c>
      <c r="D6" s="66" t="s">
        <v>1207</v>
      </c>
      <c r="E6" s="66" t="s">
        <v>73</v>
      </c>
      <c r="F6" s="66" t="s">
        <v>1208</v>
      </c>
      <c r="G6" s="66" t="s">
        <v>1209</v>
      </c>
      <c r="H6" s="66" t="s">
        <v>366</v>
      </c>
      <c r="I6" s="66" t="s">
        <v>1210</v>
      </c>
      <c r="J6" s="66" t="s">
        <v>1211</v>
      </c>
      <c r="K6" s="66" t="s">
        <v>1212</v>
      </c>
      <c r="L6" s="66" t="s">
        <v>1213</v>
      </c>
      <c r="M6" s="66" t="s">
        <v>1214</v>
      </c>
      <c r="N6" s="66" t="s">
        <v>1215</v>
      </c>
    </row>
    <row r="7" spans="1:14" ht="14.5">
      <c r="A7" s="67">
        <f t="shared" ref="A7:A38" si="0">ROW()-6</f>
        <v>1</v>
      </c>
      <c r="B7" s="67" t="str">
        <f>Sheet1!B11</f>
        <v>تحت 11</v>
      </c>
      <c r="C7" s="67" t="str">
        <f>Sheet1!C11</f>
        <v>مجموعة القريات</v>
      </c>
      <c r="D7" s="69" t="str">
        <f>Sheet1!E11</f>
        <v>القريات</v>
      </c>
      <c r="E7" s="67">
        <f>Sheet1!F11</f>
        <v>5</v>
      </c>
      <c r="F7" s="67">
        <f>INDEX(الملخص!$B$4:$B$26,MATCH($E7,الملخص!$A$4:$A$26,0))</f>
        <v>1</v>
      </c>
      <c r="G7" s="67" t="str">
        <f>INDEX(الملخص!$C$4:$C$26,MATCH($E7,الملخص!$A$4:$A$26,0))</f>
        <v>5</v>
      </c>
      <c r="H7" s="67">
        <f>INDEX(الملخص!$G$4:$G$26,MATCH($E7,الملخص!$A$4:$A$26,0))</f>
        <v>20</v>
      </c>
      <c r="I7" s="71" cm="1">
        <f t="array" ref="I7">SUM(INT(VALUE(_xlfn.TEXTSPLIT($G7," + "))/2))</f>
        <v>2</v>
      </c>
      <c r="J7" s="67">
        <f t="shared" ref="J7:J38" si="1">$D$3</f>
        <v>3</v>
      </c>
      <c r="K7" s="70">
        <f t="shared" ref="K7:K38" si="2">ROUNDUP(I7/J7,0)</f>
        <v>1</v>
      </c>
      <c r="L7" s="70">
        <f t="shared" ref="L7:L38" si="3">ROUNDUP(K7/$D$4,0)</f>
        <v>1</v>
      </c>
      <c r="M7" s="67" t="str">
        <f>IF(AND(K7=INDEX(الملخص!$L$4:$L$26,MATCH($E7,الملخص!$A$4:$A$26,0)),L7=INDEX(الملخص!$M$4:$M$26,MATCH($E7,الملخص!$A$4:$A$26,0))),"✔","✘")</f>
        <v>✔</v>
      </c>
      <c r="N7" s="68" t="str">
        <f t="shared" ref="N7:N38" si="4">"كل مجموعة تلعب كل يوم نصف عدد فرقها (تقريب لأسفل) → "&amp;I7&amp;" مباراة في اليوم ÷ "&amp;J7&amp;" فترات لكل ملعب = "&amp;K7&amp;" ملعب 7×7 (تقريب لأعلى) ÷ "&amp;$D$4&amp;" = "&amp;L7&amp;" ملعب قانوني"</f>
        <v>كل مجموعة تلعب كل يوم نصف عدد فرقها (تقريب لأسفل) → 2 مباراة في اليوم ÷ 3 فترات لكل ملعب = 1 ملعب 7×7 (تقريب لأعلى) ÷ 2 = 1 ملعب قانوني</v>
      </c>
    </row>
    <row r="8" spans="1:14" ht="14.5">
      <c r="A8" s="67">
        <f t="shared" si="0"/>
        <v>2</v>
      </c>
      <c r="B8" s="67" t="str">
        <f>Sheet1!B37</f>
        <v>تحت 11</v>
      </c>
      <c r="C8" s="67" t="str">
        <f>Sheet1!C37</f>
        <v>مجموعة أحد المسارحة</v>
      </c>
      <c r="D8" s="69" t="str">
        <f>Sheet1!E37</f>
        <v>أحد المسارحة</v>
      </c>
      <c r="E8" s="67">
        <f>Sheet1!F37</f>
        <v>8</v>
      </c>
      <c r="F8" s="67">
        <f>INDEX(الملخص!$B$4:$B$26,MATCH($E8,الملخص!$A$4:$A$26,0))</f>
        <v>1</v>
      </c>
      <c r="G8" s="67" t="str">
        <f>INDEX(الملخص!$C$4:$C$26,MATCH($E8,الملخص!$A$4:$A$26,0))</f>
        <v>8</v>
      </c>
      <c r="H8" s="67">
        <f>INDEX(الملخص!$G$4:$G$26,MATCH($E8,الملخص!$A$4:$A$26,0))</f>
        <v>21</v>
      </c>
      <c r="I8" s="71" cm="1">
        <f t="array" ref="I8">SUM(INT(VALUE(_xlfn.TEXTSPLIT($G8," + "))/2))</f>
        <v>4</v>
      </c>
      <c r="J8" s="67">
        <f t="shared" si="1"/>
        <v>3</v>
      </c>
      <c r="K8" s="70">
        <f t="shared" si="2"/>
        <v>2</v>
      </c>
      <c r="L8" s="70">
        <f t="shared" si="3"/>
        <v>1</v>
      </c>
      <c r="M8" s="67" t="str">
        <f>IF(AND(K8=INDEX(الملخص!$L$4:$L$26,MATCH($E8,الملخص!$A$4:$A$26,0)),L8=INDEX(الملخص!$M$4:$M$26,MATCH($E8,الملخص!$A$4:$A$26,0))),"✔","✘")</f>
        <v>✔</v>
      </c>
      <c r="N8" s="68" t="str">
        <f t="shared" si="4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9" spans="1:14" ht="14.5">
      <c r="A9" s="67">
        <f t="shared" si="0"/>
        <v>3</v>
      </c>
      <c r="B9" s="67" t="str">
        <f>Sheet1!B60</f>
        <v>تحت 11</v>
      </c>
      <c r="C9" s="67" t="str">
        <f>Sheet1!C60</f>
        <v>مجموعة تبوك</v>
      </c>
      <c r="D9" s="69" t="str">
        <f>Sheet1!E60</f>
        <v>تبوك</v>
      </c>
      <c r="E9" s="67">
        <f>Sheet1!F60</f>
        <v>9</v>
      </c>
      <c r="F9" s="67">
        <f>INDEX(الملخص!$B$4:$B$26,MATCH($E9,الملخص!$A$4:$A$26,0))</f>
        <v>1</v>
      </c>
      <c r="G9" s="67" t="str">
        <f>INDEX(الملخص!$C$4:$C$26,MATCH($E9,الملخص!$A$4:$A$26,0))</f>
        <v>9</v>
      </c>
      <c r="H9" s="67">
        <f>INDEX(الملخص!$G$4:$G$26,MATCH($E9,الملخص!$A$4:$A$26,0))</f>
        <v>18</v>
      </c>
      <c r="I9" s="71" cm="1">
        <f t="array" ref="I9">SUM(INT(VALUE(_xlfn.TEXTSPLIT($G9," + "))/2))</f>
        <v>4</v>
      </c>
      <c r="J9" s="67">
        <f t="shared" si="1"/>
        <v>3</v>
      </c>
      <c r="K9" s="70">
        <f t="shared" si="2"/>
        <v>2</v>
      </c>
      <c r="L9" s="70">
        <f t="shared" si="3"/>
        <v>1</v>
      </c>
      <c r="M9" s="67" t="str">
        <f>IF(AND(K9=INDEX(الملخص!$L$4:$L$26,MATCH($E9,الملخص!$A$4:$A$26,0)),L9=INDEX(الملخص!$M$4:$M$26,MATCH($E9,الملخص!$A$4:$A$26,0))),"✔","✘")</f>
        <v>✔</v>
      </c>
      <c r="N9" s="68" t="str">
        <f t="shared" si="4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10" spans="1:14" ht="14.5">
      <c r="A10" s="67">
        <f t="shared" si="0"/>
        <v>4</v>
      </c>
      <c r="B10" s="67" t="str">
        <f>Sheet1!B61</f>
        <v>تحت 11</v>
      </c>
      <c r="C10" s="67" t="str">
        <f>Sheet1!C61</f>
        <v>مجموعة مركز الرفيعة</v>
      </c>
      <c r="D10" s="69" t="str">
        <f>Sheet1!E61</f>
        <v>مركز الرفيعة</v>
      </c>
      <c r="E10" s="67">
        <f>Sheet1!F61</f>
        <v>9</v>
      </c>
      <c r="F10" s="67">
        <f>INDEX(الملخص!$B$4:$B$26,MATCH($E10,الملخص!$A$4:$A$26,0))</f>
        <v>1</v>
      </c>
      <c r="G10" s="67" t="str">
        <f>INDEX(الملخص!$C$4:$C$26,MATCH($E10,الملخص!$A$4:$A$26,0))</f>
        <v>9</v>
      </c>
      <c r="H10" s="67">
        <f>INDEX(الملخص!$G$4:$G$26,MATCH($E10,الملخص!$A$4:$A$26,0))</f>
        <v>18</v>
      </c>
      <c r="I10" s="71" cm="1">
        <f t="array" ref="I10">SUM(INT(VALUE(_xlfn.TEXTSPLIT($G10," + "))/2))</f>
        <v>4</v>
      </c>
      <c r="J10" s="67">
        <f t="shared" si="1"/>
        <v>3</v>
      </c>
      <c r="K10" s="70">
        <f t="shared" si="2"/>
        <v>2</v>
      </c>
      <c r="L10" s="70">
        <f t="shared" si="3"/>
        <v>1</v>
      </c>
      <c r="M10" s="67" t="str">
        <f>IF(AND(K10=INDEX(الملخص!$L$4:$L$26,MATCH($E10,الملخص!$A$4:$A$26,0)),L10=INDEX(الملخص!$M$4:$M$26,MATCH($E10,الملخص!$A$4:$A$26,0))),"✔","✘")</f>
        <v>✔</v>
      </c>
      <c r="N10" s="68" t="str">
        <f t="shared" si="4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11" spans="1:14" ht="14.5">
      <c r="A11" s="67">
        <f t="shared" si="0"/>
        <v>5</v>
      </c>
      <c r="B11" s="67" t="str">
        <f>Sheet1!B73</f>
        <v>تحت 11</v>
      </c>
      <c r="C11" s="67" t="str">
        <f>Sheet1!C73</f>
        <v>مجموعة أبها</v>
      </c>
      <c r="D11" s="69" t="str">
        <f>Sheet1!E73</f>
        <v>أبها، خميس مشيط</v>
      </c>
      <c r="E11" s="67">
        <f>Sheet1!F73</f>
        <v>10</v>
      </c>
      <c r="F11" s="67">
        <f>INDEX(الملخص!$B$4:$B$26,MATCH($E11,الملخص!$A$4:$A$26,0))</f>
        <v>1</v>
      </c>
      <c r="G11" s="67" t="str">
        <f>INDEX(الملخص!$C$4:$C$26,MATCH($E11,الملخص!$A$4:$A$26,0))</f>
        <v>10</v>
      </c>
      <c r="H11" s="67">
        <f>INDEX(الملخص!$G$4:$G$26,MATCH($E11,الملخص!$A$4:$A$26,0))</f>
        <v>18</v>
      </c>
      <c r="I11" s="71" cm="1">
        <f t="array" ref="I11">SUM(INT(VALUE(_xlfn.TEXTSPLIT($G11," + "))/2))</f>
        <v>5</v>
      </c>
      <c r="J11" s="67">
        <f t="shared" si="1"/>
        <v>3</v>
      </c>
      <c r="K11" s="70">
        <f t="shared" si="2"/>
        <v>2</v>
      </c>
      <c r="L11" s="70">
        <f t="shared" si="3"/>
        <v>1</v>
      </c>
      <c r="M11" s="67" t="str">
        <f>IF(AND(K11=INDEX(الملخص!$L$4:$L$26,MATCH($E11,الملخص!$A$4:$A$26,0)),L11=INDEX(الملخص!$M$4:$M$26,MATCH($E11,الملخص!$A$4:$A$26,0))),"✔","✘")</f>
        <v>✔</v>
      </c>
      <c r="N11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2" spans="1:14" ht="14.5">
      <c r="A12" s="67">
        <f t="shared" si="0"/>
        <v>6</v>
      </c>
      <c r="B12" s="67" t="str">
        <f>Sheet1!B75</f>
        <v>تحت 11</v>
      </c>
      <c r="C12" s="67" t="str">
        <f>Sheet1!C75</f>
        <v>مجموعة أبو عريش</v>
      </c>
      <c r="D12" s="69" t="str">
        <f>Sheet1!E75</f>
        <v>أبو عريش</v>
      </c>
      <c r="E12" s="67">
        <f>Sheet1!F75</f>
        <v>10</v>
      </c>
      <c r="F12" s="67">
        <f>INDEX(الملخص!$B$4:$B$26,MATCH($E12,الملخص!$A$4:$A$26,0))</f>
        <v>1</v>
      </c>
      <c r="G12" s="67" t="str">
        <f>INDEX(الملخص!$C$4:$C$26,MATCH($E12,الملخص!$A$4:$A$26,0))</f>
        <v>10</v>
      </c>
      <c r="H12" s="67">
        <f>INDEX(الملخص!$G$4:$G$26,MATCH($E12,الملخص!$A$4:$A$26,0))</f>
        <v>18</v>
      </c>
      <c r="I12" s="71" cm="1">
        <f t="array" ref="I12">SUM(INT(VALUE(_xlfn.TEXTSPLIT($G12," + "))/2))</f>
        <v>5</v>
      </c>
      <c r="J12" s="67">
        <f t="shared" si="1"/>
        <v>3</v>
      </c>
      <c r="K12" s="70">
        <f t="shared" si="2"/>
        <v>2</v>
      </c>
      <c r="L12" s="70">
        <f t="shared" si="3"/>
        <v>1</v>
      </c>
      <c r="M12" s="67" t="str">
        <f>IF(AND(K12=INDEX(الملخص!$L$4:$L$26,MATCH($E12,الملخص!$A$4:$A$26,0)),L12=INDEX(الملخص!$M$4:$M$26,MATCH($E12,الملخص!$A$4:$A$26,0))),"✔","✘")</f>
        <v>✔</v>
      </c>
      <c r="N12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3" spans="1:14" ht="14.5">
      <c r="A13" s="67">
        <f t="shared" si="0"/>
        <v>7</v>
      </c>
      <c r="B13" s="67" t="str">
        <f>Sheet1!B72</f>
        <v>تحت 11</v>
      </c>
      <c r="C13" s="67" t="str">
        <f>Sheet1!C72</f>
        <v>مجموعة الخرج</v>
      </c>
      <c r="D13" s="69" t="str">
        <f>Sheet1!E72</f>
        <v>الخرج، الدلم</v>
      </c>
      <c r="E13" s="67">
        <f>Sheet1!F72</f>
        <v>10</v>
      </c>
      <c r="F13" s="67">
        <f>INDEX(الملخص!$B$4:$B$26,MATCH($E13,الملخص!$A$4:$A$26,0))</f>
        <v>1</v>
      </c>
      <c r="G13" s="67" t="str">
        <f>INDEX(الملخص!$C$4:$C$26,MATCH($E13,الملخص!$A$4:$A$26,0))</f>
        <v>10</v>
      </c>
      <c r="H13" s="67">
        <f>INDEX(الملخص!$G$4:$G$26,MATCH($E13,الملخص!$A$4:$A$26,0))</f>
        <v>18</v>
      </c>
      <c r="I13" s="71" cm="1">
        <f t="array" ref="I13">SUM(INT(VALUE(_xlfn.TEXTSPLIT($G13," + "))/2))</f>
        <v>5</v>
      </c>
      <c r="J13" s="67">
        <f t="shared" si="1"/>
        <v>3</v>
      </c>
      <c r="K13" s="70">
        <f t="shared" si="2"/>
        <v>2</v>
      </c>
      <c r="L13" s="70">
        <f t="shared" si="3"/>
        <v>1</v>
      </c>
      <c r="M13" s="67" t="str">
        <f>IF(AND(K13=INDEX(الملخص!$L$4:$L$26,MATCH($E13,الملخص!$A$4:$A$26,0)),L13=INDEX(الملخص!$M$4:$M$26,MATCH($E13,الملخص!$A$4:$A$26,0))),"✔","✘")</f>
        <v>✔</v>
      </c>
      <c r="N13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4" spans="1:14" ht="14.5">
      <c r="A14" s="67">
        <f t="shared" si="0"/>
        <v>8</v>
      </c>
      <c r="B14" s="67" t="str">
        <f>Sheet1!B74</f>
        <v>تحت 11</v>
      </c>
      <c r="C14" s="67" t="str">
        <f>Sheet1!C74</f>
        <v>مجموعة جازان</v>
      </c>
      <c r="D14" s="69" t="str">
        <f>Sheet1!E74</f>
        <v>جيزان</v>
      </c>
      <c r="E14" s="67">
        <f>Sheet1!F74</f>
        <v>10</v>
      </c>
      <c r="F14" s="67">
        <f>INDEX(الملخص!$B$4:$B$26,MATCH($E14,الملخص!$A$4:$A$26,0))</f>
        <v>1</v>
      </c>
      <c r="G14" s="67" t="str">
        <f>INDEX(الملخص!$C$4:$C$26,MATCH($E14,الملخص!$A$4:$A$26,0))</f>
        <v>10</v>
      </c>
      <c r="H14" s="67">
        <f>INDEX(الملخص!$G$4:$G$26,MATCH($E14,الملخص!$A$4:$A$26,0))</f>
        <v>18</v>
      </c>
      <c r="I14" s="71" cm="1">
        <f t="array" ref="I14">SUM(INT(VALUE(_xlfn.TEXTSPLIT($G14," + "))/2))</f>
        <v>5</v>
      </c>
      <c r="J14" s="67">
        <f t="shared" si="1"/>
        <v>3</v>
      </c>
      <c r="K14" s="70">
        <f t="shared" si="2"/>
        <v>2</v>
      </c>
      <c r="L14" s="70">
        <f t="shared" si="3"/>
        <v>1</v>
      </c>
      <c r="M14" s="67" t="str">
        <f>IF(AND(K14=INDEX(الملخص!$L$4:$L$26,MATCH($E14,الملخص!$A$4:$A$26,0)),L14=INDEX(الملخص!$M$4:$M$26,MATCH($E14,الملخص!$A$4:$A$26,0))),"✔","✘")</f>
        <v>✔</v>
      </c>
      <c r="N14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5" spans="1:14" ht="14.5">
      <c r="A15" s="67">
        <f t="shared" si="0"/>
        <v>9</v>
      </c>
      <c r="B15" s="67" t="str">
        <f>Sheet1!B71</f>
        <v>تحت 11</v>
      </c>
      <c r="C15" s="67" t="str">
        <f>Sheet1!C71</f>
        <v>مجموعة سكاكا</v>
      </c>
      <c r="D15" s="69" t="str">
        <f>Sheet1!E71</f>
        <v>سكاكا، دومة الجندل</v>
      </c>
      <c r="E15" s="67">
        <f>Sheet1!F71</f>
        <v>10</v>
      </c>
      <c r="F15" s="67">
        <f>INDEX(الملخص!$B$4:$B$26,MATCH($E15,الملخص!$A$4:$A$26,0))</f>
        <v>1</v>
      </c>
      <c r="G15" s="67" t="str">
        <f>INDEX(الملخص!$C$4:$C$26,MATCH($E15,الملخص!$A$4:$A$26,0))</f>
        <v>10</v>
      </c>
      <c r="H15" s="67">
        <f>INDEX(الملخص!$G$4:$G$26,MATCH($E15,الملخص!$A$4:$A$26,0))</f>
        <v>18</v>
      </c>
      <c r="I15" s="71" cm="1">
        <f t="array" ref="I15">SUM(INT(VALUE(_xlfn.TEXTSPLIT($G15," + "))/2))</f>
        <v>5</v>
      </c>
      <c r="J15" s="67">
        <f t="shared" si="1"/>
        <v>3</v>
      </c>
      <c r="K15" s="70">
        <f t="shared" si="2"/>
        <v>2</v>
      </c>
      <c r="L15" s="70">
        <f t="shared" si="3"/>
        <v>1</v>
      </c>
      <c r="M15" s="67" t="str">
        <f>IF(AND(K15=INDEX(الملخص!$L$4:$L$26,MATCH($E15,الملخص!$A$4:$A$26,0)),L15=INDEX(الملخص!$M$4:$M$26,MATCH($E15,الملخص!$A$4:$A$26,0))),"✔","✘")</f>
        <v>✔</v>
      </c>
      <c r="N15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6" spans="1:14" ht="14.5">
      <c r="A16" s="67">
        <f t="shared" si="0"/>
        <v>10</v>
      </c>
      <c r="B16" s="67" t="str">
        <f>Sheet1!B76</f>
        <v>تحت 11</v>
      </c>
      <c r="C16" s="67" t="str">
        <f>Sheet1!C76</f>
        <v>مجموعة صامطة</v>
      </c>
      <c r="D16" s="69" t="str">
        <f>Sheet1!E76</f>
        <v>صامطة</v>
      </c>
      <c r="E16" s="67">
        <f>Sheet1!F76</f>
        <v>10</v>
      </c>
      <c r="F16" s="67">
        <f>INDEX(الملخص!$B$4:$B$26,MATCH($E16,الملخص!$A$4:$A$26,0))</f>
        <v>1</v>
      </c>
      <c r="G16" s="67" t="str">
        <f>INDEX(الملخص!$C$4:$C$26,MATCH($E16,الملخص!$A$4:$A$26,0))</f>
        <v>10</v>
      </c>
      <c r="H16" s="67">
        <f>INDEX(الملخص!$G$4:$G$26,MATCH($E16,الملخص!$A$4:$A$26,0))</f>
        <v>18</v>
      </c>
      <c r="I16" s="71" cm="1">
        <f t="array" ref="I16">SUM(INT(VALUE(_xlfn.TEXTSPLIT($G16," + "))/2))</f>
        <v>5</v>
      </c>
      <c r="J16" s="67">
        <f t="shared" si="1"/>
        <v>3</v>
      </c>
      <c r="K16" s="70">
        <f t="shared" si="2"/>
        <v>2</v>
      </c>
      <c r="L16" s="70">
        <f t="shared" si="3"/>
        <v>1</v>
      </c>
      <c r="M16" s="67" t="str">
        <f>IF(AND(K16=INDEX(الملخص!$L$4:$L$26,MATCH($E16,الملخص!$A$4:$A$26,0)),L16=INDEX(الملخص!$M$4:$M$26,MATCH($E16,الملخص!$A$4:$A$26,0))),"✔","✘")</f>
        <v>✔</v>
      </c>
      <c r="N16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7" spans="1:14" ht="14.5">
      <c r="A17" s="67">
        <f t="shared" si="0"/>
        <v>11</v>
      </c>
      <c r="B17" s="67" t="str">
        <f>Sheet1!B91</f>
        <v>تحت 11</v>
      </c>
      <c r="C17" s="67" t="str">
        <f>Sheet1!C91</f>
        <v>مجموعة الخبر</v>
      </c>
      <c r="D17" s="69" t="str">
        <f>Sheet1!E91</f>
        <v>الظهران، الخبر</v>
      </c>
      <c r="E17" s="67">
        <f>Sheet1!F91</f>
        <v>11</v>
      </c>
      <c r="F17" s="67">
        <f>INDEX(الملخص!$B$4:$B$26,MATCH($E17,الملخص!$A$4:$A$26,0))</f>
        <v>1</v>
      </c>
      <c r="G17" s="67" t="str">
        <f>INDEX(الملخص!$C$4:$C$26,MATCH($E17,الملخص!$A$4:$A$26,0))</f>
        <v>11</v>
      </c>
      <c r="H17" s="67">
        <f>INDEX(الملخص!$G$4:$G$26,MATCH($E17,الملخص!$A$4:$A$26,0))</f>
        <v>22</v>
      </c>
      <c r="I17" s="71" cm="1">
        <f t="array" ref="I17">SUM(INT(VALUE(_xlfn.TEXTSPLIT($G17," + "))/2))</f>
        <v>5</v>
      </c>
      <c r="J17" s="67">
        <f t="shared" si="1"/>
        <v>3</v>
      </c>
      <c r="K17" s="70">
        <f t="shared" si="2"/>
        <v>2</v>
      </c>
      <c r="L17" s="70">
        <f t="shared" si="3"/>
        <v>1</v>
      </c>
      <c r="M17" s="67" t="str">
        <f>IF(AND(K17=INDEX(الملخص!$L$4:$L$26,MATCH($E17,الملخص!$A$4:$A$26,0)),L17=INDEX(الملخص!$M$4:$M$26,MATCH($E17,الملخص!$A$4:$A$26,0))),"✔","✘")</f>
        <v>✔</v>
      </c>
      <c r="N17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8" spans="1:14" ht="29">
      <c r="A18" s="67">
        <f t="shared" si="0"/>
        <v>12</v>
      </c>
      <c r="B18" s="67" t="str">
        <f>Sheet1!B90</f>
        <v>تحت 11</v>
      </c>
      <c r="C18" s="67" t="str">
        <f>Sheet1!C90</f>
        <v>مجموعة الرس</v>
      </c>
      <c r="D18" s="69" t="str">
        <f>Sheet1!E90</f>
        <v>البكيرية، الرس، رياض الخبراء، البدائع</v>
      </c>
      <c r="E18" s="67">
        <f>Sheet1!F90</f>
        <v>11</v>
      </c>
      <c r="F18" s="67">
        <f>INDEX(الملخص!$B$4:$B$26,MATCH($E18,الملخص!$A$4:$A$26,0))</f>
        <v>1</v>
      </c>
      <c r="G18" s="67" t="str">
        <f>INDEX(الملخص!$C$4:$C$26,MATCH($E18,الملخص!$A$4:$A$26,0))</f>
        <v>11</v>
      </c>
      <c r="H18" s="67">
        <f>INDEX(الملخص!$G$4:$G$26,MATCH($E18,الملخص!$A$4:$A$26,0))</f>
        <v>22</v>
      </c>
      <c r="I18" s="71" cm="1">
        <f t="array" ref="I18">SUM(INT(VALUE(_xlfn.TEXTSPLIT($G18," + "))/2))</f>
        <v>5</v>
      </c>
      <c r="J18" s="67">
        <f t="shared" si="1"/>
        <v>3</v>
      </c>
      <c r="K18" s="70">
        <f t="shared" si="2"/>
        <v>2</v>
      </c>
      <c r="L18" s="70">
        <f t="shared" si="3"/>
        <v>1</v>
      </c>
      <c r="M18" s="67" t="str">
        <f>IF(AND(K18=INDEX(الملخص!$L$4:$L$26,MATCH($E18,الملخص!$A$4:$A$26,0)),L18=INDEX(الملخص!$M$4:$M$26,MATCH($E18,الملخص!$A$4:$A$26,0))),"✔","✘")</f>
        <v>✔</v>
      </c>
      <c r="N18" s="68" t="str">
        <f t="shared" si="4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19" spans="1:14" ht="14.5">
      <c r="A19" s="67">
        <f t="shared" si="0"/>
        <v>13</v>
      </c>
      <c r="B19" s="67" t="str">
        <f>Sheet1!B108</f>
        <v>تحت 11</v>
      </c>
      <c r="C19" s="67" t="str">
        <f>Sheet1!C108</f>
        <v>مجموعة حائل</v>
      </c>
      <c r="D19" s="69" t="str">
        <f>Sheet1!E108</f>
        <v>حائل، سميراء</v>
      </c>
      <c r="E19" s="67">
        <f>Sheet1!F108</f>
        <v>13</v>
      </c>
      <c r="F19" s="67">
        <f>INDEX(الملخص!$B$4:$B$26,MATCH($E19,الملخص!$A$4:$A$26,0))</f>
        <v>2</v>
      </c>
      <c r="G19" s="67" t="str">
        <f>INDEX(الملخص!$C$4:$C$26,MATCH($E19,الملخص!$A$4:$A$26,0))</f>
        <v>6 + 7</v>
      </c>
      <c r="H19" s="67">
        <f>INDEX(الملخص!$G$4:$G$26,MATCH($E19,الملخص!$A$4:$A$26,0))</f>
        <v>21</v>
      </c>
      <c r="I19" s="71" cm="1">
        <f t="array" ref="I19">SUM(INT(VALUE(_xlfn.TEXTSPLIT($G19," + "))/2))</f>
        <v>6</v>
      </c>
      <c r="J19" s="67">
        <f t="shared" si="1"/>
        <v>3</v>
      </c>
      <c r="K19" s="70">
        <f t="shared" si="2"/>
        <v>2</v>
      </c>
      <c r="L19" s="70">
        <f t="shared" si="3"/>
        <v>1</v>
      </c>
      <c r="M19" s="67" t="str">
        <f>IF(AND(K19=INDEX(الملخص!$L$4:$L$26,MATCH($E19,الملخص!$A$4:$A$26,0)),L19=INDEX(الملخص!$M$4:$M$26,MATCH($E19,الملخص!$A$4:$A$26,0))),"✔","✘")</f>
        <v>✔</v>
      </c>
      <c r="N19" s="68" t="str">
        <f t="shared" si="4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20" spans="1:14" ht="14.5">
      <c r="A20" s="67">
        <f t="shared" si="0"/>
        <v>14</v>
      </c>
      <c r="B20" s="67" t="str">
        <f>Sheet1!B115</f>
        <v>تحت 11</v>
      </c>
      <c r="C20" s="67" t="str">
        <f>Sheet1!C115</f>
        <v>مجموعة الدمام</v>
      </c>
      <c r="D20" s="69" t="str">
        <f>Sheet1!E115</f>
        <v>الدمام، سيهات</v>
      </c>
      <c r="E20" s="67">
        <f>Sheet1!F115</f>
        <v>14</v>
      </c>
      <c r="F20" s="67">
        <f>INDEX(الملخص!$B$4:$B$26,MATCH($E20,الملخص!$A$4:$A$26,0))</f>
        <v>2</v>
      </c>
      <c r="G20" s="67" t="str">
        <f>INDEX(الملخص!$C$4:$C$26,MATCH($E20,الملخص!$A$4:$A$26,0))</f>
        <v>7 + 7</v>
      </c>
      <c r="H20" s="67">
        <f>INDEX(الملخص!$G$4:$G$26,MATCH($E20,الملخص!$A$4:$A$26,0))</f>
        <v>21</v>
      </c>
      <c r="I20" s="71" cm="1">
        <f t="array" ref="I20">SUM(INT(VALUE(_xlfn.TEXTSPLIT($G20," + "))/2))</f>
        <v>6</v>
      </c>
      <c r="J20" s="67">
        <f t="shared" si="1"/>
        <v>3</v>
      </c>
      <c r="K20" s="70">
        <f t="shared" si="2"/>
        <v>2</v>
      </c>
      <c r="L20" s="70">
        <f t="shared" si="3"/>
        <v>1</v>
      </c>
      <c r="M20" s="67" t="str">
        <f>IF(AND(K20=INDEX(الملخص!$L$4:$L$26,MATCH($E20,الملخص!$A$4:$A$26,0)),L20=INDEX(الملخص!$M$4:$M$26,MATCH($E20,الملخص!$A$4:$A$26,0))),"✔","✘")</f>
        <v>✔</v>
      </c>
      <c r="N20" s="68" t="str">
        <f t="shared" si="4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21" spans="1:14" ht="14.5">
      <c r="A21" s="67">
        <f t="shared" si="0"/>
        <v>15</v>
      </c>
      <c r="B21" s="67" t="str">
        <f>Sheet1!B116</f>
        <v>تحت 11</v>
      </c>
      <c r="C21" s="67" t="str">
        <f>Sheet1!C116</f>
        <v>مجموعة القنفذة</v>
      </c>
      <c r="D21" s="69" t="str">
        <f>Sheet1!E116</f>
        <v>القنفذة، الليث</v>
      </c>
      <c r="E21" s="67">
        <f>Sheet1!F116</f>
        <v>14</v>
      </c>
      <c r="F21" s="67">
        <f>INDEX(الملخص!$B$4:$B$26,MATCH($E21,الملخص!$A$4:$A$26,0))</f>
        <v>2</v>
      </c>
      <c r="G21" s="67" t="str">
        <f>INDEX(الملخص!$C$4:$C$26,MATCH($E21,الملخص!$A$4:$A$26,0))</f>
        <v>7 + 7</v>
      </c>
      <c r="H21" s="67">
        <f>INDEX(الملخص!$G$4:$G$26,MATCH($E21,الملخص!$A$4:$A$26,0))</f>
        <v>21</v>
      </c>
      <c r="I21" s="71" cm="1">
        <f t="array" ref="I21">SUM(INT(VALUE(_xlfn.TEXTSPLIT($G21," + "))/2))</f>
        <v>6</v>
      </c>
      <c r="J21" s="67">
        <f t="shared" si="1"/>
        <v>3</v>
      </c>
      <c r="K21" s="70">
        <f t="shared" si="2"/>
        <v>2</v>
      </c>
      <c r="L21" s="70">
        <f t="shared" si="3"/>
        <v>1</v>
      </c>
      <c r="M21" s="67" t="str">
        <f>IF(AND(K21=INDEX(الملخص!$L$4:$L$26,MATCH($E21,الملخص!$A$4:$A$26,0)),L21=INDEX(الملخص!$M$4:$M$26,MATCH($E21,الملخص!$A$4:$A$26,0))),"✔","✘")</f>
        <v>✔</v>
      </c>
      <c r="N21" s="68" t="str">
        <f t="shared" si="4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22" spans="1:14" ht="14.5">
      <c r="A22" s="67">
        <f t="shared" si="0"/>
        <v>16</v>
      </c>
      <c r="B22" s="67" t="str">
        <f>Sheet1!B125</f>
        <v>تحت 11</v>
      </c>
      <c r="C22" s="67" t="str">
        <f>Sheet1!C125</f>
        <v>مجموعة الخفجي</v>
      </c>
      <c r="D22" s="69" t="str">
        <f>Sheet1!E125</f>
        <v>الخفجي</v>
      </c>
      <c r="E22" s="67">
        <f>Sheet1!F125</f>
        <v>15</v>
      </c>
      <c r="F22" s="67">
        <f>INDEX(الملخص!$B$4:$B$26,MATCH($E22,الملخص!$A$4:$A$26,0))</f>
        <v>2</v>
      </c>
      <c r="G22" s="67" t="str">
        <f>INDEX(الملخص!$C$4:$C$26,MATCH($E22,الملخص!$A$4:$A$26,0))</f>
        <v>7 + 8</v>
      </c>
      <c r="H22" s="67">
        <f>INDEX(الملخص!$G$4:$G$26,MATCH($E22,الملخص!$A$4:$A$26,0))</f>
        <v>21</v>
      </c>
      <c r="I22" s="71" cm="1">
        <f t="array" ref="I22">SUM(INT(VALUE(_xlfn.TEXTSPLIT($G22," + "))/2))</f>
        <v>7</v>
      </c>
      <c r="J22" s="67">
        <f t="shared" si="1"/>
        <v>3</v>
      </c>
      <c r="K22" s="70">
        <f t="shared" si="2"/>
        <v>3</v>
      </c>
      <c r="L22" s="70">
        <f t="shared" si="3"/>
        <v>2</v>
      </c>
      <c r="M22" s="67" t="str">
        <f>IF(AND(K22=INDEX(الملخص!$L$4:$L$26,MATCH($E22,الملخص!$A$4:$A$26,0)),L22=INDEX(الملخص!$M$4:$M$26,MATCH($E22,الملخص!$A$4:$A$26,0))),"✔","✘")</f>
        <v>✔</v>
      </c>
      <c r="N22" s="68" t="str">
        <f t="shared" si="4"/>
        <v>كل مجموعة تلعب كل يوم نصف عدد فرقها (تقريب لأسفل) → 7 مباراة في اليوم ÷ 3 فترات لكل ملعب = 3 ملعب 7×7 (تقريب لأعلى) ÷ 2 = 2 ملعب قانوني</v>
      </c>
    </row>
    <row r="23" spans="1:14" ht="14.5">
      <c r="A23" s="67">
        <f t="shared" si="0"/>
        <v>17</v>
      </c>
      <c r="B23" s="67" t="str">
        <f>Sheet1!B126</f>
        <v>تحت 11</v>
      </c>
      <c r="C23" s="67" t="str">
        <f>Sheet1!C126</f>
        <v>مجموعة الطائف</v>
      </c>
      <c r="D23" s="69" t="str">
        <f>Sheet1!E126</f>
        <v>الطائف</v>
      </c>
      <c r="E23" s="67">
        <f>Sheet1!F126</f>
        <v>15</v>
      </c>
      <c r="F23" s="67">
        <f>INDEX(الملخص!$B$4:$B$26,MATCH($E23,الملخص!$A$4:$A$26,0))</f>
        <v>2</v>
      </c>
      <c r="G23" s="67" t="str">
        <f>INDEX(الملخص!$C$4:$C$26,MATCH($E23,الملخص!$A$4:$A$26,0))</f>
        <v>7 + 8</v>
      </c>
      <c r="H23" s="67">
        <f>INDEX(الملخص!$G$4:$G$26,MATCH($E23,الملخص!$A$4:$A$26,0))</f>
        <v>21</v>
      </c>
      <c r="I23" s="71" cm="1">
        <f t="array" ref="I23">SUM(INT(VALUE(_xlfn.TEXTSPLIT($G23," + "))/2))</f>
        <v>7</v>
      </c>
      <c r="J23" s="67">
        <f t="shared" si="1"/>
        <v>3</v>
      </c>
      <c r="K23" s="70">
        <f t="shared" si="2"/>
        <v>3</v>
      </c>
      <c r="L23" s="70">
        <f t="shared" si="3"/>
        <v>2</v>
      </c>
      <c r="M23" s="67" t="str">
        <f>IF(AND(K23=INDEX(الملخص!$L$4:$L$26,MATCH($E23,الملخص!$A$4:$A$26,0)),L23=INDEX(الملخص!$M$4:$M$26,MATCH($E23,الملخص!$A$4:$A$26,0))),"✔","✘")</f>
        <v>✔</v>
      </c>
      <c r="N23" s="68" t="str">
        <f t="shared" si="4"/>
        <v>كل مجموعة تلعب كل يوم نصف عدد فرقها (تقريب لأسفل) → 7 مباراة في اليوم ÷ 3 فترات لكل ملعب = 3 ملعب 7×7 (تقريب لأعلى) ÷ 2 = 2 ملعب قانوني</v>
      </c>
    </row>
    <row r="24" spans="1:14" ht="29">
      <c r="A24" s="67">
        <f t="shared" si="0"/>
        <v>18</v>
      </c>
      <c r="B24" s="67" t="str">
        <f>Sheet1!B136</f>
        <v>تحت 11</v>
      </c>
      <c r="C24" s="67" t="str">
        <f>Sheet1!C136</f>
        <v>مجموعة القصيم</v>
      </c>
      <c r="D24" s="69" t="str">
        <f>Sheet1!E136</f>
        <v>بريدة، عيون الجواء، المذنب، عنيزة</v>
      </c>
      <c r="E24" s="67">
        <f>Sheet1!F136</f>
        <v>16</v>
      </c>
      <c r="F24" s="67">
        <f>INDEX(الملخص!$B$4:$B$26,MATCH($E24,الملخص!$A$4:$A$26,0))</f>
        <v>2</v>
      </c>
      <c r="G24" s="67" t="str">
        <f>INDEX(الملخص!$C$4:$C$26,MATCH($E24,الملخص!$A$4:$A$26,0))</f>
        <v>8 + 8</v>
      </c>
      <c r="H24" s="67">
        <f>INDEX(الملخص!$G$4:$G$26,MATCH($E24,الملخص!$A$4:$A$26,0))</f>
        <v>21</v>
      </c>
      <c r="I24" s="71" cm="1">
        <f t="array" ref="I24">SUM(INT(VALUE(_xlfn.TEXTSPLIT($G24," + "))/2))</f>
        <v>8</v>
      </c>
      <c r="J24" s="67">
        <f t="shared" si="1"/>
        <v>3</v>
      </c>
      <c r="K24" s="70">
        <f t="shared" si="2"/>
        <v>3</v>
      </c>
      <c r="L24" s="70">
        <f t="shared" si="3"/>
        <v>2</v>
      </c>
      <c r="M24" s="67" t="str">
        <f>IF(AND(K24=INDEX(الملخص!$L$4:$L$26,MATCH($E24,الملخص!$A$4:$A$26,0)),L24=INDEX(الملخص!$M$4:$M$26,MATCH($E24,الملخص!$A$4:$A$26,0))),"✔","✘")</f>
        <v>✔</v>
      </c>
      <c r="N24" s="68" t="str">
        <f t="shared" si="4"/>
        <v>كل مجموعة تلعب كل يوم نصف عدد فرقها (تقريب لأسفل) → 8 مباراة في اليوم ÷ 3 فترات لكل ملعب = 3 ملعب 7×7 (تقريب لأعلى) ÷ 2 = 2 ملعب قانوني</v>
      </c>
    </row>
    <row r="25" spans="1:14" ht="14.5">
      <c r="A25" s="67">
        <f t="shared" si="0"/>
        <v>19</v>
      </c>
      <c r="B25" s="67" t="str">
        <f>Sheet1!B137</f>
        <v>تحت 11</v>
      </c>
      <c r="C25" s="67" t="str">
        <f>Sheet1!C137</f>
        <v>مجموعة القطيف</v>
      </c>
      <c r="D25" s="69" t="str">
        <f>Sheet1!E137</f>
        <v>القطيف، الجبيل</v>
      </c>
      <c r="E25" s="67">
        <f>Sheet1!F137</f>
        <v>16</v>
      </c>
      <c r="F25" s="67">
        <f>INDEX(الملخص!$B$4:$B$26,MATCH($E25,الملخص!$A$4:$A$26,0))</f>
        <v>2</v>
      </c>
      <c r="G25" s="67" t="str">
        <f>INDEX(الملخص!$C$4:$C$26,MATCH($E25,الملخص!$A$4:$A$26,0))</f>
        <v>8 + 8</v>
      </c>
      <c r="H25" s="67">
        <f>INDEX(الملخص!$G$4:$G$26,MATCH($E25,الملخص!$A$4:$A$26,0))</f>
        <v>21</v>
      </c>
      <c r="I25" s="71" cm="1">
        <f t="array" ref="I25">SUM(INT(VALUE(_xlfn.TEXTSPLIT($G25," + "))/2))</f>
        <v>8</v>
      </c>
      <c r="J25" s="67">
        <f t="shared" si="1"/>
        <v>3</v>
      </c>
      <c r="K25" s="70">
        <f t="shared" si="2"/>
        <v>3</v>
      </c>
      <c r="L25" s="70">
        <f t="shared" si="3"/>
        <v>2</v>
      </c>
      <c r="M25" s="67" t="str">
        <f>IF(AND(K25=INDEX(الملخص!$L$4:$L$26,MATCH($E25,الملخص!$A$4:$A$26,0)),L25=INDEX(الملخص!$M$4:$M$26,MATCH($E25,الملخص!$A$4:$A$26,0))),"✔","✘")</f>
        <v>✔</v>
      </c>
      <c r="N25" s="68" t="str">
        <f t="shared" si="4"/>
        <v>كل مجموعة تلعب كل يوم نصف عدد فرقها (تقريب لأسفل) → 8 مباراة في اليوم ÷ 3 فترات لكل ملعب = 3 ملعب 7×7 (تقريب لأعلى) ÷ 2 = 2 ملعب قانوني</v>
      </c>
    </row>
    <row r="26" spans="1:14" ht="14.5">
      <c r="A26" s="67">
        <f t="shared" si="0"/>
        <v>20</v>
      </c>
      <c r="B26" s="67" t="str">
        <f>Sheet1!B138</f>
        <v>تحت 11</v>
      </c>
      <c r="C26" s="67" t="str">
        <f>Sheet1!C138</f>
        <v>مجموعة صبيا</v>
      </c>
      <c r="D26" s="69" t="str">
        <f>Sheet1!E138</f>
        <v>صبيا، ضمد</v>
      </c>
      <c r="E26" s="67">
        <f>Sheet1!F138</f>
        <v>16</v>
      </c>
      <c r="F26" s="67">
        <f>INDEX(الملخص!$B$4:$B$26,MATCH($E26,الملخص!$A$4:$A$26,0))</f>
        <v>2</v>
      </c>
      <c r="G26" s="67" t="str">
        <f>INDEX(الملخص!$C$4:$C$26,MATCH($E26,الملخص!$A$4:$A$26,0))</f>
        <v>8 + 8</v>
      </c>
      <c r="H26" s="67">
        <f>INDEX(الملخص!$G$4:$G$26,MATCH($E26,الملخص!$A$4:$A$26,0))</f>
        <v>21</v>
      </c>
      <c r="I26" s="71" cm="1">
        <f t="array" ref="I26">SUM(INT(VALUE(_xlfn.TEXTSPLIT($G26," + "))/2))</f>
        <v>8</v>
      </c>
      <c r="J26" s="67">
        <f t="shared" si="1"/>
        <v>3</v>
      </c>
      <c r="K26" s="70">
        <f t="shared" si="2"/>
        <v>3</v>
      </c>
      <c r="L26" s="70">
        <f t="shared" si="3"/>
        <v>2</v>
      </c>
      <c r="M26" s="67" t="str">
        <f>IF(AND(K26=INDEX(الملخص!$L$4:$L$26,MATCH($E26,الملخص!$A$4:$A$26,0)),L26=INDEX(الملخص!$M$4:$M$26,MATCH($E26,الملخص!$A$4:$A$26,0))),"✔","✘")</f>
        <v>✔</v>
      </c>
      <c r="N26" s="68" t="str">
        <f t="shared" si="4"/>
        <v>كل مجموعة تلعب كل يوم نصف عدد فرقها (تقريب لأسفل) → 8 مباراة في اليوم ÷ 3 فترات لكل ملعب = 3 ملعب 7×7 (تقريب لأعلى) ÷ 2 = 2 ملعب قانوني</v>
      </c>
    </row>
    <row r="27" spans="1:14" ht="14.5">
      <c r="A27" s="67">
        <f t="shared" si="0"/>
        <v>21</v>
      </c>
      <c r="B27" s="67" t="str">
        <f>Sheet1!B156</f>
        <v>تحت 11</v>
      </c>
      <c r="C27" s="67" t="str">
        <f>Sheet1!C156</f>
        <v>مجموعة حفر الباطن</v>
      </c>
      <c r="D27" s="69" t="str">
        <f>Sheet1!E156</f>
        <v>حفر الباطن</v>
      </c>
      <c r="E27" s="67">
        <f>Sheet1!F156</f>
        <v>21</v>
      </c>
      <c r="F27" s="67">
        <f>INDEX(الملخص!$B$4:$B$26,MATCH($E27,الملخص!$A$4:$A$26,0))</f>
        <v>1</v>
      </c>
      <c r="G27" s="67" t="str">
        <f>INDEX(الملخص!$C$4:$C$26,MATCH($E27,الملخص!$A$4:$A$26,0))</f>
        <v>21</v>
      </c>
      <c r="H27" s="67">
        <f>INDEX(الملخص!$G$4:$G$26,MATCH($E27,الملخص!$A$4:$A$26,0))</f>
        <v>21</v>
      </c>
      <c r="I27" s="71" cm="1">
        <f t="array" ref="I27">SUM(INT(VALUE(_xlfn.TEXTSPLIT($G27," + "))/2))</f>
        <v>10</v>
      </c>
      <c r="J27" s="67">
        <f t="shared" si="1"/>
        <v>3</v>
      </c>
      <c r="K27" s="70">
        <f t="shared" si="2"/>
        <v>4</v>
      </c>
      <c r="L27" s="70">
        <f t="shared" si="3"/>
        <v>2</v>
      </c>
      <c r="M27" s="67" t="str">
        <f>IF(AND(K27=INDEX(الملخص!$L$4:$L$26,MATCH($E27,الملخص!$A$4:$A$26,0)),L27=INDEX(الملخص!$M$4:$M$26,MATCH($E27,الملخص!$A$4:$A$26,0))),"✔","✘")</f>
        <v>✔</v>
      </c>
      <c r="N27" s="68" t="str">
        <f t="shared" si="4"/>
        <v>كل مجموعة تلعب كل يوم نصف عدد فرقها (تقريب لأسفل) → 10 مباراة في اليوم ÷ 3 فترات لكل ملعب = 4 ملعب 7×7 (تقريب لأعلى) ÷ 2 = 2 ملعب قانوني</v>
      </c>
    </row>
    <row r="28" spans="1:14" ht="14.5">
      <c r="A28" s="67">
        <f t="shared" si="0"/>
        <v>22</v>
      </c>
      <c r="B28" s="67" t="str">
        <f>Sheet1!B160</f>
        <v>تحت 11</v>
      </c>
      <c r="C28" s="67" t="str">
        <f>Sheet1!C160</f>
        <v>مجموعة المدينة المنورة</v>
      </c>
      <c r="D28" s="69" t="str">
        <f>Sheet1!E160</f>
        <v>المدينة المنورة</v>
      </c>
      <c r="E28" s="67">
        <f>Sheet1!F160</f>
        <v>23</v>
      </c>
      <c r="F28" s="67">
        <f>INDEX(الملخص!$B$4:$B$26,MATCH($E28,الملخص!$A$4:$A$26,0))</f>
        <v>2</v>
      </c>
      <c r="G28" s="67" t="str">
        <f>INDEX(الملخص!$C$4:$C$26,MATCH($E28,الملخص!$A$4:$A$26,0))</f>
        <v>11 + 12</v>
      </c>
      <c r="H28" s="67">
        <f>INDEX(الملخص!$G$4:$G$26,MATCH($E28,الملخص!$A$4:$A$26,0))</f>
        <v>22</v>
      </c>
      <c r="I28" s="71" cm="1">
        <f t="array" ref="I28">SUM(INT(VALUE(_xlfn.TEXTSPLIT($G28," + "))/2))</f>
        <v>11</v>
      </c>
      <c r="J28" s="67">
        <f t="shared" si="1"/>
        <v>3</v>
      </c>
      <c r="K28" s="70">
        <f t="shared" si="2"/>
        <v>4</v>
      </c>
      <c r="L28" s="70">
        <f t="shared" si="3"/>
        <v>2</v>
      </c>
      <c r="M28" s="67" t="str">
        <f>IF(AND(K28=INDEX(الملخص!$L$4:$L$26,MATCH($E28,الملخص!$A$4:$A$26,0)),L28=INDEX(الملخص!$M$4:$M$26,MATCH($E28,الملخص!$A$4:$A$26,0))),"✔","✘")</f>
        <v>✔</v>
      </c>
      <c r="N28" s="68" t="str">
        <f t="shared" si="4"/>
        <v>كل مجموعة تلعب كل يوم نصف عدد فرقها (تقريب لأسفل) → 11 مباراة في اليوم ÷ 3 فترات لكل ملعب = 4 ملعب 7×7 (تقريب لأعلى) ÷ 2 = 2 ملعب قانوني</v>
      </c>
    </row>
    <row r="29" spans="1:14" ht="14.5">
      <c r="A29" s="67">
        <f t="shared" si="0"/>
        <v>23</v>
      </c>
      <c r="B29" s="67" t="str">
        <f>Sheet1!B165</f>
        <v>تحت 11</v>
      </c>
      <c r="C29" s="67" t="str">
        <f>Sheet1!C165</f>
        <v>مجموعة مكة المكرمة</v>
      </c>
      <c r="D29" s="69" t="str">
        <f>Sheet1!E165</f>
        <v>مكة المكرمة، الجموم</v>
      </c>
      <c r="E29" s="67">
        <f>Sheet1!F165</f>
        <v>27</v>
      </c>
      <c r="F29" s="67">
        <f>INDEX(الملخص!$B$4:$B$26,MATCH($E29,الملخص!$A$4:$A$26,0))</f>
        <v>3</v>
      </c>
      <c r="G29" s="67" t="str">
        <f>INDEX(الملخص!$C$4:$C$26,MATCH($E29,الملخص!$A$4:$A$26,0))</f>
        <v>9 + 9 + 9</v>
      </c>
      <c r="H29" s="67">
        <f>INDEX(الملخص!$G$4:$G$26,MATCH($E29,الملخص!$A$4:$A$26,0))</f>
        <v>18</v>
      </c>
      <c r="I29" s="71" cm="1">
        <f t="array" ref="I29">SUM(INT(VALUE(_xlfn.TEXTSPLIT($G29," + "))/2))</f>
        <v>12</v>
      </c>
      <c r="J29" s="67">
        <f t="shared" si="1"/>
        <v>3</v>
      </c>
      <c r="K29" s="70">
        <f t="shared" si="2"/>
        <v>4</v>
      </c>
      <c r="L29" s="70">
        <f t="shared" si="3"/>
        <v>2</v>
      </c>
      <c r="M29" s="67" t="str">
        <f>IF(AND(K29=INDEX(الملخص!$L$4:$L$26,MATCH($E29,الملخص!$A$4:$A$26,0)),L29=INDEX(الملخص!$M$4:$M$26,MATCH($E29,الملخص!$A$4:$A$26,0))),"✔","✘")</f>
        <v>✔</v>
      </c>
      <c r="N29" s="68" t="str">
        <f t="shared" si="4"/>
        <v>كل مجموعة تلعب كل يوم نصف عدد فرقها (تقريب لأسفل) → 12 مباراة في اليوم ÷ 3 فترات لكل ملعب = 4 ملعب 7×7 (تقريب لأعلى) ÷ 2 = 2 ملعب قانوني</v>
      </c>
    </row>
    <row r="30" spans="1:14" ht="14.5">
      <c r="A30" s="67">
        <f t="shared" si="0"/>
        <v>24</v>
      </c>
      <c r="B30" s="67" t="str">
        <f>Sheet1!B177</f>
        <v>تحت 11</v>
      </c>
      <c r="C30" s="67" t="str">
        <f>Sheet1!C177</f>
        <v>مجموعة الأحساء</v>
      </c>
      <c r="D30" s="69" t="str">
        <f>Sheet1!E177</f>
        <v>الأحساء</v>
      </c>
      <c r="E30" s="67">
        <f>Sheet1!F177</f>
        <v>35</v>
      </c>
      <c r="F30" s="67">
        <f>INDEX(الملخص!$B$4:$B$26,MATCH($E30,الملخص!$A$4:$A$26,0))</f>
        <v>2</v>
      </c>
      <c r="G30" s="67" t="str">
        <f>INDEX(الملخص!$C$4:$C$26,MATCH($E30,الملخص!$A$4:$A$26,0))</f>
        <v>17 + 18</v>
      </c>
      <c r="H30" s="67">
        <f>INDEX(الملخص!$G$4:$G$26,MATCH($E30,الملخص!$A$4:$A$26,0))</f>
        <v>17</v>
      </c>
      <c r="I30" s="71" cm="1">
        <f t="array" ref="I30">SUM(INT(VALUE(_xlfn.TEXTSPLIT($G30," + "))/2))</f>
        <v>17</v>
      </c>
      <c r="J30" s="67">
        <f t="shared" si="1"/>
        <v>3</v>
      </c>
      <c r="K30" s="70">
        <f t="shared" si="2"/>
        <v>6</v>
      </c>
      <c r="L30" s="70">
        <f t="shared" si="3"/>
        <v>3</v>
      </c>
      <c r="M30" s="67" t="str">
        <f>IF(AND(K30=INDEX(الملخص!$L$4:$L$26,MATCH($E30,الملخص!$A$4:$A$26,0)),L30=INDEX(الملخص!$M$4:$M$26,MATCH($E30,الملخص!$A$4:$A$26,0))),"✔","✘")</f>
        <v>✔</v>
      </c>
      <c r="N30" s="68" t="str">
        <f t="shared" si="4"/>
        <v>كل مجموعة تلعب كل يوم نصف عدد فرقها (تقريب لأسفل) → 17 مباراة في اليوم ÷ 3 فترات لكل ملعب = 6 ملعب 7×7 (تقريب لأعلى) ÷ 2 = 3 ملعب قانوني</v>
      </c>
    </row>
    <row r="31" spans="1:14" ht="14.5">
      <c r="A31" s="67">
        <f t="shared" si="0"/>
        <v>25</v>
      </c>
      <c r="B31" s="67" t="str">
        <f>Sheet1!B181</f>
        <v>تحت 11</v>
      </c>
      <c r="C31" s="67" t="str">
        <f>Sheet1!C181</f>
        <v>مجموعة الرياض</v>
      </c>
      <c r="D31" s="69" t="str">
        <f>Sheet1!E181</f>
        <v>الرياض</v>
      </c>
      <c r="E31" s="67">
        <f>Sheet1!F181</f>
        <v>48</v>
      </c>
      <c r="F31" s="67">
        <f>INDEX(الملخص!$B$4:$B$26,MATCH($E31,الملخص!$A$4:$A$26,0))</f>
        <v>5</v>
      </c>
      <c r="G31" s="67" t="str">
        <f>INDEX(الملخص!$C$4:$C$26,MATCH($E31,الملخص!$A$4:$A$26,0))</f>
        <v>9 + 9 + 10 + 10 + 10</v>
      </c>
      <c r="H31" s="67">
        <f>INDEX(الملخص!$G$4:$G$26,MATCH($E31,الملخص!$A$4:$A$26,0))</f>
        <v>18</v>
      </c>
      <c r="I31" s="71" cm="1">
        <f t="array" ref="I31">SUM(INT(VALUE(_xlfn.TEXTSPLIT($G31," + "))/2))</f>
        <v>23</v>
      </c>
      <c r="J31" s="67">
        <f t="shared" si="1"/>
        <v>3</v>
      </c>
      <c r="K31" s="70">
        <f t="shared" si="2"/>
        <v>8</v>
      </c>
      <c r="L31" s="70">
        <f t="shared" si="3"/>
        <v>4</v>
      </c>
      <c r="M31" s="67" t="str">
        <f>IF(AND(K31=INDEX(الملخص!$L$4:$L$26,MATCH($E31,الملخص!$A$4:$A$26,0)),L31=INDEX(الملخص!$M$4:$M$26,MATCH($E31,الملخص!$A$4:$A$26,0))),"✔","✘")</f>
        <v>✔</v>
      </c>
      <c r="N31" s="68" t="str">
        <f t="shared" si="4"/>
        <v>كل مجموعة تلعب كل يوم نصف عدد فرقها (تقريب لأسفل) → 23 مباراة في اليوم ÷ 3 فترات لكل ملعب = 8 ملعب 7×7 (تقريب لأعلى) ÷ 2 = 4 ملعب قانوني</v>
      </c>
    </row>
    <row r="32" spans="1:14" ht="14.5">
      <c r="A32" s="67">
        <f t="shared" si="0"/>
        <v>26</v>
      </c>
      <c r="B32" s="67" t="str">
        <f>Sheet1!B184</f>
        <v>تحت 11</v>
      </c>
      <c r="C32" s="67" t="str">
        <f>Sheet1!C184</f>
        <v>مجموعة جدة</v>
      </c>
      <c r="D32" s="69" t="str">
        <f>Sheet1!E184</f>
        <v>جدة</v>
      </c>
      <c r="E32" s="67">
        <f>Sheet1!F184</f>
        <v>52</v>
      </c>
      <c r="F32" s="67">
        <f>INDEX(الملخص!$B$4:$B$26,MATCH($E32,الملخص!$A$4:$A$26,0))</f>
        <v>3</v>
      </c>
      <c r="G32" s="67" t="str">
        <f>INDEX(الملخص!$C$4:$C$26,MATCH($E32,الملخص!$A$4:$A$26,0))</f>
        <v>17 + 17 + 18</v>
      </c>
      <c r="H32" s="67">
        <f>INDEX(الملخص!$G$4:$G$26,MATCH($E32,الملخص!$A$4:$A$26,0))</f>
        <v>17</v>
      </c>
      <c r="I32" s="71" cm="1">
        <f t="array" ref="I32">SUM(INT(VALUE(_xlfn.TEXTSPLIT($G32," + "))/2))</f>
        <v>25</v>
      </c>
      <c r="J32" s="67">
        <f t="shared" si="1"/>
        <v>3</v>
      </c>
      <c r="K32" s="70">
        <f t="shared" si="2"/>
        <v>9</v>
      </c>
      <c r="L32" s="70">
        <f t="shared" si="3"/>
        <v>5</v>
      </c>
      <c r="M32" s="67" t="str">
        <f>IF(AND(K32=INDEX(الملخص!$L$4:$L$26,MATCH($E32,الملخص!$A$4:$A$26,0)),L32=INDEX(الملخص!$M$4:$M$26,MATCH($E32,الملخص!$A$4:$A$26,0))),"✔","✘")</f>
        <v>✔</v>
      </c>
      <c r="N32" s="68" t="str">
        <f t="shared" si="4"/>
        <v>كل مجموعة تلعب كل يوم نصف عدد فرقها (تقريب لأسفل) → 25 مباراة في اليوم ÷ 3 فترات لكل ملعب = 9 ملعب 7×7 (تقريب لأعلى) ÷ 2 = 5 ملعب قانوني</v>
      </c>
    </row>
    <row r="33" spans="1:14" ht="14.5">
      <c r="A33" s="67">
        <f t="shared" si="0"/>
        <v>27</v>
      </c>
      <c r="B33" s="67" t="str">
        <f>Sheet1!B12</f>
        <v>تحت 12</v>
      </c>
      <c r="C33" s="67" t="str">
        <f>Sheet1!C12</f>
        <v>مجموعة القريات</v>
      </c>
      <c r="D33" s="69" t="str">
        <f>Sheet1!E12</f>
        <v>القريات</v>
      </c>
      <c r="E33" s="67">
        <f>Sheet1!F12</f>
        <v>5</v>
      </c>
      <c r="F33" s="67">
        <f>INDEX(الملخص!$B$4:$B$26,MATCH($E33,الملخص!$A$4:$A$26,0))</f>
        <v>1</v>
      </c>
      <c r="G33" s="67" t="str">
        <f>INDEX(الملخص!$C$4:$C$26,MATCH($E33,الملخص!$A$4:$A$26,0))</f>
        <v>5</v>
      </c>
      <c r="H33" s="67">
        <f>INDEX(الملخص!$G$4:$G$26,MATCH($E33,الملخص!$A$4:$A$26,0))</f>
        <v>20</v>
      </c>
      <c r="I33" s="71" cm="1">
        <f t="array" ref="I33">SUM(INT(VALUE(_xlfn.TEXTSPLIT($G33," + "))/2))</f>
        <v>2</v>
      </c>
      <c r="J33" s="67">
        <f t="shared" si="1"/>
        <v>3</v>
      </c>
      <c r="K33" s="70">
        <f t="shared" si="2"/>
        <v>1</v>
      </c>
      <c r="L33" s="70">
        <f t="shared" si="3"/>
        <v>1</v>
      </c>
      <c r="M33" s="67" t="str">
        <f>IF(AND(K33=INDEX(الملخص!$L$4:$L$26,MATCH($E33,الملخص!$A$4:$A$26,0)),L33=INDEX(الملخص!$M$4:$M$26,MATCH($E33,الملخص!$A$4:$A$26,0))),"✔","✘")</f>
        <v>✔</v>
      </c>
      <c r="N33" s="68" t="str">
        <f t="shared" si="4"/>
        <v>كل مجموعة تلعب كل يوم نصف عدد فرقها (تقريب لأسفل) → 2 مباراة في اليوم ÷ 3 فترات لكل ملعب = 1 ملعب 7×7 (تقريب لأعلى) ÷ 2 = 1 ملعب قانوني</v>
      </c>
    </row>
    <row r="34" spans="1:14" ht="14.5">
      <c r="A34" s="67">
        <f t="shared" si="0"/>
        <v>28</v>
      </c>
      <c r="B34" s="67" t="str">
        <f>Sheet1!B6</f>
        <v>تحت 12</v>
      </c>
      <c r="C34" s="67" t="str">
        <f>Sheet1!C6</f>
        <v>مجموعة طبرجل</v>
      </c>
      <c r="D34" s="69" t="str">
        <f>Sheet1!E6</f>
        <v>طبرجل</v>
      </c>
      <c r="E34" s="67">
        <f>Sheet1!F6</f>
        <v>5</v>
      </c>
      <c r="F34" s="67">
        <f>INDEX(الملخص!$B$4:$B$26,MATCH($E34,الملخص!$A$4:$A$26,0))</f>
        <v>1</v>
      </c>
      <c r="G34" s="67" t="str">
        <f>INDEX(الملخص!$C$4:$C$26,MATCH($E34,الملخص!$A$4:$A$26,0))</f>
        <v>5</v>
      </c>
      <c r="H34" s="67">
        <f>INDEX(الملخص!$G$4:$G$26,MATCH($E34,الملخص!$A$4:$A$26,0))</f>
        <v>20</v>
      </c>
      <c r="I34" s="71" cm="1">
        <f t="array" ref="I34">SUM(INT(VALUE(_xlfn.TEXTSPLIT($G34," + "))/2))</f>
        <v>2</v>
      </c>
      <c r="J34" s="67">
        <f t="shared" si="1"/>
        <v>3</v>
      </c>
      <c r="K34" s="70">
        <f t="shared" si="2"/>
        <v>1</v>
      </c>
      <c r="L34" s="70">
        <f t="shared" si="3"/>
        <v>1</v>
      </c>
      <c r="M34" s="67" t="str">
        <f>IF(AND(K34=INDEX(الملخص!$L$4:$L$26,MATCH($E34,الملخص!$A$4:$A$26,0)),L34=INDEX(الملخص!$M$4:$M$26,MATCH($E34,الملخص!$A$4:$A$26,0))),"✔","✘")</f>
        <v>✔</v>
      </c>
      <c r="N34" s="68" t="str">
        <f t="shared" si="4"/>
        <v>كل مجموعة تلعب كل يوم نصف عدد فرقها (تقريب لأسفل) → 2 مباراة في اليوم ÷ 3 فترات لكل ملعب = 1 ملعب 7×7 (تقريب لأعلى) ÷ 2 = 1 ملعب قانوني</v>
      </c>
    </row>
    <row r="35" spans="1:14" ht="14.5">
      <c r="A35" s="67">
        <f t="shared" si="0"/>
        <v>29</v>
      </c>
      <c r="B35" s="67" t="str">
        <f>Sheet1!B15</f>
        <v>تحت 12</v>
      </c>
      <c r="C35" s="67" t="str">
        <f>Sheet1!C15</f>
        <v>مجموعة الباحة</v>
      </c>
      <c r="D35" s="69" t="str">
        <f>Sheet1!E15</f>
        <v>الباحة، العقيق</v>
      </c>
      <c r="E35" s="67">
        <f>Sheet1!F15</f>
        <v>6</v>
      </c>
      <c r="F35" s="67">
        <f>INDEX(الملخص!$B$4:$B$26,MATCH($E35,الملخص!$A$4:$A$26,0))</f>
        <v>1</v>
      </c>
      <c r="G35" s="67" t="str">
        <f>INDEX(الملخص!$C$4:$C$26,MATCH($E35,الملخص!$A$4:$A$26,0))</f>
        <v>6</v>
      </c>
      <c r="H35" s="67">
        <f>INDEX(الملخص!$G$4:$G$26,MATCH($E35,الملخص!$A$4:$A$26,0))</f>
        <v>20</v>
      </c>
      <c r="I35" s="71" cm="1">
        <f t="array" ref="I35">SUM(INT(VALUE(_xlfn.TEXTSPLIT($G35," + "))/2))</f>
        <v>3</v>
      </c>
      <c r="J35" s="67">
        <f t="shared" si="1"/>
        <v>3</v>
      </c>
      <c r="K35" s="70">
        <f t="shared" si="2"/>
        <v>1</v>
      </c>
      <c r="L35" s="70">
        <f t="shared" si="3"/>
        <v>1</v>
      </c>
      <c r="M35" s="67" t="str">
        <f>IF(AND(K35=INDEX(الملخص!$L$4:$L$26,MATCH($E35,الملخص!$A$4:$A$26,0)),L35=INDEX(الملخص!$M$4:$M$26,MATCH($E35,الملخص!$A$4:$A$26,0))),"✔","✘")</f>
        <v>✔</v>
      </c>
      <c r="N35" s="68" t="str">
        <f t="shared" si="4"/>
        <v>كل مجموعة تلعب كل يوم نصف عدد فرقها (تقريب لأسفل) → 3 مباراة في اليوم ÷ 3 فترات لكل ملعب = 1 ملعب 7×7 (تقريب لأعلى) ÷ 2 = 1 ملعب قانوني</v>
      </c>
    </row>
    <row r="36" spans="1:14" ht="14.5">
      <c r="A36" s="67">
        <f t="shared" si="0"/>
        <v>30</v>
      </c>
      <c r="B36" s="67" t="str">
        <f>Sheet1!B41</f>
        <v>تحت 12</v>
      </c>
      <c r="C36" s="67" t="str">
        <f>Sheet1!C41</f>
        <v>مجموعة أحد المسارحة</v>
      </c>
      <c r="D36" s="69" t="str">
        <f>Sheet1!E41</f>
        <v>أحد المسارحة</v>
      </c>
      <c r="E36" s="67">
        <f>Sheet1!F41</f>
        <v>8</v>
      </c>
      <c r="F36" s="67">
        <f>INDEX(الملخص!$B$4:$B$26,MATCH($E36,الملخص!$A$4:$A$26,0))</f>
        <v>1</v>
      </c>
      <c r="G36" s="67" t="str">
        <f>INDEX(الملخص!$C$4:$C$26,MATCH($E36,الملخص!$A$4:$A$26,0))</f>
        <v>8</v>
      </c>
      <c r="H36" s="67">
        <f>INDEX(الملخص!$G$4:$G$26,MATCH($E36,الملخص!$A$4:$A$26,0))</f>
        <v>21</v>
      </c>
      <c r="I36" s="71" cm="1">
        <f t="array" ref="I36">SUM(INT(VALUE(_xlfn.TEXTSPLIT($G36," + "))/2))</f>
        <v>4</v>
      </c>
      <c r="J36" s="67">
        <f t="shared" si="1"/>
        <v>3</v>
      </c>
      <c r="K36" s="70">
        <f t="shared" si="2"/>
        <v>2</v>
      </c>
      <c r="L36" s="70">
        <f t="shared" si="3"/>
        <v>1</v>
      </c>
      <c r="M36" s="67" t="str">
        <f>IF(AND(K36=INDEX(الملخص!$L$4:$L$26,MATCH($E36,الملخص!$A$4:$A$26,0)),L36=INDEX(الملخص!$M$4:$M$26,MATCH($E36,الملخص!$A$4:$A$26,0))),"✔","✘")</f>
        <v>✔</v>
      </c>
      <c r="N36" s="68" t="str">
        <f t="shared" si="4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37" spans="1:14" ht="14.5">
      <c r="A37" s="67">
        <f t="shared" si="0"/>
        <v>31</v>
      </c>
      <c r="B37" s="67" t="str">
        <f>Sheet1!B38</f>
        <v>تحت 12</v>
      </c>
      <c r="C37" s="67" t="str">
        <f>Sheet1!C38</f>
        <v>مجموعة أملج</v>
      </c>
      <c r="D37" s="69" t="str">
        <f>Sheet1!E38</f>
        <v>ينبع، أملج</v>
      </c>
      <c r="E37" s="67">
        <f>Sheet1!F38</f>
        <v>8</v>
      </c>
      <c r="F37" s="67">
        <f>INDEX(الملخص!$B$4:$B$26,MATCH($E37,الملخص!$A$4:$A$26,0))</f>
        <v>1</v>
      </c>
      <c r="G37" s="67" t="str">
        <f>INDEX(الملخص!$C$4:$C$26,MATCH($E37,الملخص!$A$4:$A$26,0))</f>
        <v>8</v>
      </c>
      <c r="H37" s="67">
        <f>INDEX(الملخص!$G$4:$G$26,MATCH($E37,الملخص!$A$4:$A$26,0))</f>
        <v>21</v>
      </c>
      <c r="I37" s="71" cm="1">
        <f t="array" ref="I37">SUM(INT(VALUE(_xlfn.TEXTSPLIT($G37," + "))/2))</f>
        <v>4</v>
      </c>
      <c r="J37" s="67">
        <f t="shared" si="1"/>
        <v>3</v>
      </c>
      <c r="K37" s="70">
        <f t="shared" si="2"/>
        <v>2</v>
      </c>
      <c r="L37" s="70">
        <f t="shared" si="3"/>
        <v>1</v>
      </c>
      <c r="M37" s="67" t="str">
        <f>IF(AND(K37=INDEX(الملخص!$L$4:$L$26,MATCH($E37,الملخص!$A$4:$A$26,0)),L37=INDEX(الملخص!$M$4:$M$26,MATCH($E37,الملخص!$A$4:$A$26,0))),"✔","✘")</f>
        <v>✔</v>
      </c>
      <c r="N37" s="68" t="str">
        <f t="shared" si="4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38" spans="1:14" ht="14.5">
      <c r="A38" s="67">
        <f t="shared" si="0"/>
        <v>32</v>
      </c>
      <c r="B38" s="67" t="str">
        <f>Sheet1!B39</f>
        <v>تحت 12</v>
      </c>
      <c r="C38" s="67" t="str">
        <f>Sheet1!C39</f>
        <v>مجموعة مركز الرفيعة</v>
      </c>
      <c r="D38" s="69" t="str">
        <f>Sheet1!E39</f>
        <v>مركز الرفيعة</v>
      </c>
      <c r="E38" s="67">
        <f>Sheet1!F39</f>
        <v>8</v>
      </c>
      <c r="F38" s="67">
        <f>INDEX(الملخص!$B$4:$B$26,MATCH($E38,الملخص!$A$4:$A$26,0))</f>
        <v>1</v>
      </c>
      <c r="G38" s="67" t="str">
        <f>INDEX(الملخص!$C$4:$C$26,MATCH($E38,الملخص!$A$4:$A$26,0))</f>
        <v>8</v>
      </c>
      <c r="H38" s="67">
        <f>INDEX(الملخص!$G$4:$G$26,MATCH($E38,الملخص!$A$4:$A$26,0))</f>
        <v>21</v>
      </c>
      <c r="I38" s="71" cm="1">
        <f t="array" ref="I38">SUM(INT(VALUE(_xlfn.TEXTSPLIT($G38," + "))/2))</f>
        <v>4</v>
      </c>
      <c r="J38" s="67">
        <f t="shared" si="1"/>
        <v>3</v>
      </c>
      <c r="K38" s="70">
        <f t="shared" si="2"/>
        <v>2</v>
      </c>
      <c r="L38" s="70">
        <f t="shared" si="3"/>
        <v>1</v>
      </c>
      <c r="M38" s="67" t="str">
        <f>IF(AND(K38=INDEX(الملخص!$L$4:$L$26,MATCH($E38,الملخص!$A$4:$A$26,0)),L38=INDEX(الملخص!$M$4:$M$26,MATCH($E38,الملخص!$A$4:$A$26,0))),"✔","✘")</f>
        <v>✔</v>
      </c>
      <c r="N38" s="68" t="str">
        <f t="shared" si="4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39" spans="1:14" ht="14.5">
      <c r="A39" s="67">
        <f t="shared" ref="A39:A62" si="5">ROW()-6</f>
        <v>33</v>
      </c>
      <c r="B39" s="67" t="str">
        <f>Sheet1!B40</f>
        <v>تحت 12</v>
      </c>
      <c r="C39" s="67" t="str">
        <f>Sheet1!C40</f>
        <v>مجموعة نجران</v>
      </c>
      <c r="D39" s="69" t="str">
        <f>Sheet1!E40</f>
        <v>نجران</v>
      </c>
      <c r="E39" s="67">
        <f>Sheet1!F40</f>
        <v>8</v>
      </c>
      <c r="F39" s="67">
        <f>INDEX(الملخص!$B$4:$B$26,MATCH($E39,الملخص!$A$4:$A$26,0))</f>
        <v>1</v>
      </c>
      <c r="G39" s="67" t="str">
        <f>INDEX(الملخص!$C$4:$C$26,MATCH($E39,الملخص!$A$4:$A$26,0))</f>
        <v>8</v>
      </c>
      <c r="H39" s="67">
        <f>INDEX(الملخص!$G$4:$G$26,MATCH($E39,الملخص!$A$4:$A$26,0))</f>
        <v>21</v>
      </c>
      <c r="I39" s="71" cm="1">
        <f t="array" ref="I39">SUM(INT(VALUE(_xlfn.TEXTSPLIT($G39," + "))/2))</f>
        <v>4</v>
      </c>
      <c r="J39" s="67">
        <f t="shared" ref="J39:J62" si="6">$D$3</f>
        <v>3</v>
      </c>
      <c r="K39" s="70">
        <f t="shared" ref="K39:K62" si="7">ROUNDUP(I39/J39,0)</f>
        <v>2</v>
      </c>
      <c r="L39" s="70">
        <f t="shared" ref="L39:L62" si="8">ROUNDUP(K39/$D$4,0)</f>
        <v>1</v>
      </c>
      <c r="M39" s="67" t="str">
        <f>IF(AND(K39=INDEX(الملخص!$L$4:$L$26,MATCH($E39,الملخص!$A$4:$A$26,0)),L39=INDEX(الملخص!$M$4:$M$26,MATCH($E39,الملخص!$A$4:$A$26,0))),"✔","✘")</f>
        <v>✔</v>
      </c>
      <c r="N39" s="68" t="str">
        <f t="shared" ref="N39:N62" si="9">"كل مجموعة تلعب كل يوم نصف عدد فرقها (تقريب لأسفل) → "&amp;I39&amp;" مباراة في اليوم ÷ "&amp;J39&amp;" فترات لكل ملعب = "&amp;K39&amp;" ملعب 7×7 (تقريب لأعلى) ÷ "&amp;$D$4&amp;" = "&amp;L39&amp;" ملعب قانوني"</f>
        <v>كل مجموعة تلعب كل يوم نصف عدد فرقها (تقريب لأسفل) → 4 مباراة في اليوم ÷ 3 فترات لكل ملعب = 2 ملعب 7×7 (تقريب لأعلى) ÷ 2 = 1 ملعب قانوني</v>
      </c>
    </row>
    <row r="40" spans="1:14" ht="14.5">
      <c r="A40" s="67">
        <f t="shared" si="5"/>
        <v>34</v>
      </c>
      <c r="B40" s="67" t="str">
        <f>Sheet1!B62</f>
        <v>تحت 12</v>
      </c>
      <c r="C40" s="67" t="str">
        <f>Sheet1!C62</f>
        <v>مجموعة تبوك</v>
      </c>
      <c r="D40" s="69" t="str">
        <f>Sheet1!E62</f>
        <v>تبوك</v>
      </c>
      <c r="E40" s="67">
        <f>Sheet1!F62</f>
        <v>9</v>
      </c>
      <c r="F40" s="67">
        <f>INDEX(الملخص!$B$4:$B$26,MATCH($E40,الملخص!$A$4:$A$26,0))</f>
        <v>1</v>
      </c>
      <c r="G40" s="67" t="str">
        <f>INDEX(الملخص!$C$4:$C$26,MATCH($E40,الملخص!$A$4:$A$26,0))</f>
        <v>9</v>
      </c>
      <c r="H40" s="67">
        <f>INDEX(الملخص!$G$4:$G$26,MATCH($E40,الملخص!$A$4:$A$26,0))</f>
        <v>18</v>
      </c>
      <c r="I40" s="71" cm="1">
        <f t="array" ref="I40">SUM(INT(VALUE(_xlfn.TEXTSPLIT($G40," + "))/2))</f>
        <v>4</v>
      </c>
      <c r="J40" s="67">
        <f t="shared" si="6"/>
        <v>3</v>
      </c>
      <c r="K40" s="70">
        <f t="shared" si="7"/>
        <v>2</v>
      </c>
      <c r="L40" s="70">
        <f t="shared" si="8"/>
        <v>1</v>
      </c>
      <c r="M40" s="67" t="str">
        <f>IF(AND(K40=INDEX(الملخص!$L$4:$L$26,MATCH($E40,الملخص!$A$4:$A$26,0)),L40=INDEX(الملخص!$M$4:$M$26,MATCH($E40,الملخص!$A$4:$A$26,0))),"✔","✘")</f>
        <v>✔</v>
      </c>
      <c r="N40" s="68" t="str">
        <f t="shared" si="9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41" spans="1:14" ht="14.5">
      <c r="A41" s="67">
        <f t="shared" si="5"/>
        <v>35</v>
      </c>
      <c r="B41" s="67" t="str">
        <f>Sheet1!B63</f>
        <v>تحت 12</v>
      </c>
      <c r="C41" s="67" t="str">
        <f>Sheet1!C63</f>
        <v>مجموعة سكاكا</v>
      </c>
      <c r="D41" s="69" t="str">
        <f>Sheet1!E63</f>
        <v>سكاكا، دومة الجندل</v>
      </c>
      <c r="E41" s="67">
        <f>Sheet1!F63</f>
        <v>9</v>
      </c>
      <c r="F41" s="67">
        <f>INDEX(الملخص!$B$4:$B$26,MATCH($E41,الملخص!$A$4:$A$26,0))</f>
        <v>1</v>
      </c>
      <c r="G41" s="67" t="str">
        <f>INDEX(الملخص!$C$4:$C$26,MATCH($E41,الملخص!$A$4:$A$26,0))</f>
        <v>9</v>
      </c>
      <c r="H41" s="67">
        <f>INDEX(الملخص!$G$4:$G$26,MATCH($E41,الملخص!$A$4:$A$26,0))</f>
        <v>18</v>
      </c>
      <c r="I41" s="71" cm="1">
        <f t="array" ref="I41">SUM(INT(VALUE(_xlfn.TEXTSPLIT($G41," + "))/2))</f>
        <v>4</v>
      </c>
      <c r="J41" s="67">
        <f t="shared" si="6"/>
        <v>3</v>
      </c>
      <c r="K41" s="70">
        <f t="shared" si="7"/>
        <v>2</v>
      </c>
      <c r="L41" s="70">
        <f t="shared" si="8"/>
        <v>1</v>
      </c>
      <c r="M41" s="67" t="str">
        <f>IF(AND(K41=INDEX(الملخص!$L$4:$L$26,MATCH($E41,الملخص!$A$4:$A$26,0)),L41=INDEX(الملخص!$M$4:$M$26,MATCH($E41,الملخص!$A$4:$A$26,0))),"✔","✘")</f>
        <v>✔</v>
      </c>
      <c r="N41" s="68" t="str">
        <f t="shared" si="9"/>
        <v>كل مجموعة تلعب كل يوم نصف عدد فرقها (تقريب لأسفل) → 4 مباراة في اليوم ÷ 3 فترات لكل ملعب = 2 ملعب 7×7 (تقريب لأعلى) ÷ 2 = 1 ملعب قانوني</v>
      </c>
    </row>
    <row r="42" spans="1:14" ht="14.5">
      <c r="A42" s="67">
        <f t="shared" si="5"/>
        <v>36</v>
      </c>
      <c r="B42" s="67" t="str">
        <f>Sheet1!B77</f>
        <v>تحت 12</v>
      </c>
      <c r="C42" s="67" t="str">
        <f>Sheet1!C77</f>
        <v>مجموعة أبو عريش</v>
      </c>
      <c r="D42" s="69" t="str">
        <f>Sheet1!E77</f>
        <v>أبو عريش</v>
      </c>
      <c r="E42" s="67">
        <f>Sheet1!F77</f>
        <v>10</v>
      </c>
      <c r="F42" s="67">
        <f>INDEX(الملخص!$B$4:$B$26,MATCH($E42,الملخص!$A$4:$A$26,0))</f>
        <v>1</v>
      </c>
      <c r="G42" s="67" t="str">
        <f>INDEX(الملخص!$C$4:$C$26,MATCH($E42,الملخص!$A$4:$A$26,0))</f>
        <v>10</v>
      </c>
      <c r="H42" s="67">
        <f>INDEX(الملخص!$G$4:$G$26,MATCH($E42,الملخص!$A$4:$A$26,0))</f>
        <v>18</v>
      </c>
      <c r="I42" s="71" cm="1">
        <f t="array" ref="I42">SUM(INT(VALUE(_xlfn.TEXTSPLIT($G42," + "))/2))</f>
        <v>5</v>
      </c>
      <c r="J42" s="67">
        <f t="shared" si="6"/>
        <v>3</v>
      </c>
      <c r="K42" s="70">
        <f t="shared" si="7"/>
        <v>2</v>
      </c>
      <c r="L42" s="70">
        <f t="shared" si="8"/>
        <v>1</v>
      </c>
      <c r="M42" s="67" t="str">
        <f>IF(AND(K42=INDEX(الملخص!$L$4:$L$26,MATCH($E42,الملخص!$A$4:$A$26,0)),L42=INDEX(الملخص!$M$4:$M$26,MATCH($E42,الملخص!$A$4:$A$26,0))),"✔","✘")</f>
        <v>✔</v>
      </c>
      <c r="N42" s="68" t="str">
        <f t="shared" si="9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43" spans="1:14" ht="14.5">
      <c r="A43" s="67">
        <f t="shared" si="5"/>
        <v>37</v>
      </c>
      <c r="B43" s="67" t="str">
        <f>Sheet1!B78</f>
        <v>تحت 12</v>
      </c>
      <c r="C43" s="67" t="str">
        <f>Sheet1!C78</f>
        <v>مجموعة صامطة</v>
      </c>
      <c r="D43" s="69" t="str">
        <f>Sheet1!E78</f>
        <v>صامطة</v>
      </c>
      <c r="E43" s="67">
        <f>Sheet1!F78</f>
        <v>10</v>
      </c>
      <c r="F43" s="67">
        <f>INDEX(الملخص!$B$4:$B$26,MATCH($E43,الملخص!$A$4:$A$26,0))</f>
        <v>1</v>
      </c>
      <c r="G43" s="67" t="str">
        <f>INDEX(الملخص!$C$4:$C$26,MATCH($E43,الملخص!$A$4:$A$26,0))</f>
        <v>10</v>
      </c>
      <c r="H43" s="67">
        <f>INDEX(الملخص!$G$4:$G$26,MATCH($E43,الملخص!$A$4:$A$26,0))</f>
        <v>18</v>
      </c>
      <c r="I43" s="71" cm="1">
        <f t="array" ref="I43">SUM(INT(VALUE(_xlfn.TEXTSPLIT($G43," + "))/2))</f>
        <v>5</v>
      </c>
      <c r="J43" s="67">
        <f t="shared" si="6"/>
        <v>3</v>
      </c>
      <c r="K43" s="70">
        <f t="shared" si="7"/>
        <v>2</v>
      </c>
      <c r="L43" s="70">
        <f t="shared" si="8"/>
        <v>1</v>
      </c>
      <c r="M43" s="67" t="str">
        <f>IF(AND(K43=INDEX(الملخص!$L$4:$L$26,MATCH($E43,الملخص!$A$4:$A$26,0)),L43=INDEX(الملخص!$M$4:$M$26,MATCH($E43,الملخص!$A$4:$A$26,0))),"✔","✘")</f>
        <v>✔</v>
      </c>
      <c r="N43" s="68" t="str">
        <f t="shared" si="9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44" spans="1:14" ht="29">
      <c r="A44" s="67">
        <f t="shared" si="5"/>
        <v>38</v>
      </c>
      <c r="B44" s="67" t="str">
        <f>Sheet1!B92</f>
        <v>تحت 12</v>
      </c>
      <c r="C44" s="67" t="str">
        <f>Sheet1!C92</f>
        <v>مجموعة الرس</v>
      </c>
      <c r="D44" s="69" t="str">
        <f>Sheet1!E92</f>
        <v>البكيرية، الرس، رياض الخبراء، البدائع</v>
      </c>
      <c r="E44" s="67">
        <f>Sheet1!F92</f>
        <v>11</v>
      </c>
      <c r="F44" s="67">
        <f>INDEX(الملخص!$B$4:$B$26,MATCH($E44,الملخص!$A$4:$A$26,0))</f>
        <v>1</v>
      </c>
      <c r="G44" s="67" t="str">
        <f>INDEX(الملخص!$C$4:$C$26,MATCH($E44,الملخص!$A$4:$A$26,0))</f>
        <v>11</v>
      </c>
      <c r="H44" s="67">
        <f>INDEX(الملخص!$G$4:$G$26,MATCH($E44,الملخص!$A$4:$A$26,0))</f>
        <v>22</v>
      </c>
      <c r="I44" s="71" cm="1">
        <f t="array" ref="I44">SUM(INT(VALUE(_xlfn.TEXTSPLIT($G44," + "))/2))</f>
        <v>5</v>
      </c>
      <c r="J44" s="67">
        <f t="shared" si="6"/>
        <v>3</v>
      </c>
      <c r="K44" s="70">
        <f t="shared" si="7"/>
        <v>2</v>
      </c>
      <c r="L44" s="70">
        <f t="shared" si="8"/>
        <v>1</v>
      </c>
      <c r="M44" s="67" t="str">
        <f>IF(AND(K44=INDEX(الملخص!$L$4:$L$26,MATCH($E44,الملخص!$A$4:$A$26,0)),L44=INDEX(الملخص!$M$4:$M$26,MATCH($E44,الملخص!$A$4:$A$26,0))),"✔","✘")</f>
        <v>✔</v>
      </c>
      <c r="N44" s="68" t="str">
        <f t="shared" si="9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45" spans="1:14" ht="14.5">
      <c r="A45" s="67">
        <f t="shared" si="5"/>
        <v>39</v>
      </c>
      <c r="B45" s="67" t="str">
        <f>Sheet1!B93</f>
        <v>تحت 12</v>
      </c>
      <c r="C45" s="67" t="str">
        <f>Sheet1!C93</f>
        <v>مجموعة جازان</v>
      </c>
      <c r="D45" s="69" t="str">
        <f>Sheet1!E93</f>
        <v>جيزان</v>
      </c>
      <c r="E45" s="67">
        <f>Sheet1!F93</f>
        <v>11</v>
      </c>
      <c r="F45" s="67">
        <f>INDEX(الملخص!$B$4:$B$26,MATCH($E45,الملخص!$A$4:$A$26,0))</f>
        <v>1</v>
      </c>
      <c r="G45" s="67" t="str">
        <f>INDEX(الملخص!$C$4:$C$26,MATCH($E45,الملخص!$A$4:$A$26,0))</f>
        <v>11</v>
      </c>
      <c r="H45" s="67">
        <f>INDEX(الملخص!$G$4:$G$26,MATCH($E45,الملخص!$A$4:$A$26,0))</f>
        <v>22</v>
      </c>
      <c r="I45" s="71" cm="1">
        <f t="array" ref="I45">SUM(INT(VALUE(_xlfn.TEXTSPLIT($G45," + "))/2))</f>
        <v>5</v>
      </c>
      <c r="J45" s="67">
        <f t="shared" si="6"/>
        <v>3</v>
      </c>
      <c r="K45" s="70">
        <f t="shared" si="7"/>
        <v>2</v>
      </c>
      <c r="L45" s="70">
        <f t="shared" si="8"/>
        <v>1</v>
      </c>
      <c r="M45" s="67" t="str">
        <f>IF(AND(K45=INDEX(الملخص!$L$4:$L$26,MATCH($E45,الملخص!$A$4:$A$26,0)),L45=INDEX(الملخص!$M$4:$M$26,MATCH($E45,الملخص!$A$4:$A$26,0))),"✔","✘")</f>
        <v>✔</v>
      </c>
      <c r="N45" s="68" t="str">
        <f t="shared" si="9"/>
        <v>كل مجموعة تلعب كل يوم نصف عدد فرقها (تقريب لأسفل) → 5 مباراة في اليوم ÷ 3 فترات لكل ملعب = 2 ملعب 7×7 (تقريب لأعلى) ÷ 2 = 1 ملعب قانوني</v>
      </c>
    </row>
    <row r="46" spans="1:14" ht="14.5">
      <c r="A46" s="67">
        <f t="shared" si="5"/>
        <v>40</v>
      </c>
      <c r="B46" s="67" t="str">
        <f>Sheet1!B101</f>
        <v>تحت 12</v>
      </c>
      <c r="C46" s="67" t="str">
        <f>Sheet1!C101</f>
        <v>مجموعة الخبر</v>
      </c>
      <c r="D46" s="69" t="str">
        <f>Sheet1!E101</f>
        <v>الظهران، الخبر</v>
      </c>
      <c r="E46" s="67">
        <f>Sheet1!F101</f>
        <v>12</v>
      </c>
      <c r="F46" s="67">
        <f>INDEX(الملخص!$B$4:$B$26,MATCH($E46,الملخص!$A$4:$A$26,0))</f>
        <v>1</v>
      </c>
      <c r="G46" s="67" t="str">
        <f>INDEX(الملخص!$C$4:$C$26,MATCH($E46,الملخص!$A$4:$A$26,0))</f>
        <v>12</v>
      </c>
      <c r="H46" s="67">
        <f>INDEX(الملخص!$G$4:$G$26,MATCH($E46,الملخص!$A$4:$A$26,0))</f>
        <v>22</v>
      </c>
      <c r="I46" s="71" cm="1">
        <f t="array" ref="I46">SUM(INT(VALUE(_xlfn.TEXTSPLIT($G46," + "))/2))</f>
        <v>6</v>
      </c>
      <c r="J46" s="67">
        <f t="shared" si="6"/>
        <v>3</v>
      </c>
      <c r="K46" s="70">
        <f t="shared" si="7"/>
        <v>2</v>
      </c>
      <c r="L46" s="70">
        <f t="shared" si="8"/>
        <v>1</v>
      </c>
      <c r="M46" s="67" t="str">
        <f>IF(AND(K46=INDEX(الملخص!$L$4:$L$26,MATCH($E46,الملخص!$A$4:$A$26,0)),L46=INDEX(الملخص!$M$4:$M$26,MATCH($E46,الملخص!$A$4:$A$26,0))),"✔","✘")</f>
        <v>✔</v>
      </c>
      <c r="N46" s="68" t="str">
        <f t="shared" si="9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47" spans="1:14" ht="14.5">
      <c r="A47" s="67">
        <f t="shared" si="5"/>
        <v>41</v>
      </c>
      <c r="B47" s="67" t="str">
        <f>Sheet1!B100</f>
        <v>تحت 12</v>
      </c>
      <c r="C47" s="67" t="str">
        <f>Sheet1!C100</f>
        <v>مجموعة القنفذة</v>
      </c>
      <c r="D47" s="69" t="str">
        <f>Sheet1!E100</f>
        <v>القنفذة، الليث</v>
      </c>
      <c r="E47" s="67">
        <f>Sheet1!F100</f>
        <v>12</v>
      </c>
      <c r="F47" s="67">
        <f>INDEX(الملخص!$B$4:$B$26,MATCH($E47,الملخص!$A$4:$A$26,0))</f>
        <v>1</v>
      </c>
      <c r="G47" s="67" t="str">
        <f>INDEX(الملخص!$C$4:$C$26,MATCH($E47,الملخص!$A$4:$A$26,0))</f>
        <v>12</v>
      </c>
      <c r="H47" s="67">
        <f>INDEX(الملخص!$G$4:$G$26,MATCH($E47,الملخص!$A$4:$A$26,0))</f>
        <v>22</v>
      </c>
      <c r="I47" s="71" cm="1">
        <f t="array" ref="I47">SUM(INT(VALUE(_xlfn.TEXTSPLIT($G47," + "))/2))</f>
        <v>6</v>
      </c>
      <c r="J47" s="67">
        <f t="shared" si="6"/>
        <v>3</v>
      </c>
      <c r="K47" s="70">
        <f t="shared" si="7"/>
        <v>2</v>
      </c>
      <c r="L47" s="70">
        <f t="shared" si="8"/>
        <v>1</v>
      </c>
      <c r="M47" s="67" t="str">
        <f>IF(AND(K47=INDEX(الملخص!$L$4:$L$26,MATCH($E47,الملخص!$A$4:$A$26,0)),L47=INDEX(الملخص!$M$4:$M$26,MATCH($E47,الملخص!$A$4:$A$26,0))),"✔","✘")</f>
        <v>✔</v>
      </c>
      <c r="N47" s="68" t="str">
        <f t="shared" si="9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48" spans="1:14" ht="14.5">
      <c r="A48" s="67">
        <f t="shared" si="5"/>
        <v>42</v>
      </c>
      <c r="B48" s="67" t="str">
        <f>Sheet1!B99</f>
        <v>تحت 12</v>
      </c>
      <c r="C48" s="67" t="str">
        <f>Sheet1!C99</f>
        <v>مجموعة حائل</v>
      </c>
      <c r="D48" s="69" t="str">
        <f>Sheet1!E99</f>
        <v>حائل، سميراء</v>
      </c>
      <c r="E48" s="67">
        <f>Sheet1!F99</f>
        <v>12</v>
      </c>
      <c r="F48" s="67">
        <f>INDEX(الملخص!$B$4:$B$26,MATCH($E48,الملخص!$A$4:$A$26,0))</f>
        <v>1</v>
      </c>
      <c r="G48" s="67" t="str">
        <f>INDEX(الملخص!$C$4:$C$26,MATCH($E48,الملخص!$A$4:$A$26,0))</f>
        <v>12</v>
      </c>
      <c r="H48" s="67">
        <f>INDEX(الملخص!$G$4:$G$26,MATCH($E48,الملخص!$A$4:$A$26,0))</f>
        <v>22</v>
      </c>
      <c r="I48" s="71" cm="1">
        <f t="array" ref="I48">SUM(INT(VALUE(_xlfn.TEXTSPLIT($G48," + "))/2))</f>
        <v>6</v>
      </c>
      <c r="J48" s="67">
        <f t="shared" si="6"/>
        <v>3</v>
      </c>
      <c r="K48" s="70">
        <f t="shared" si="7"/>
        <v>2</v>
      </c>
      <c r="L48" s="70">
        <f t="shared" si="8"/>
        <v>1</v>
      </c>
      <c r="M48" s="67" t="str">
        <f>IF(AND(K48=INDEX(الملخص!$L$4:$L$26,MATCH($E48,الملخص!$A$4:$A$26,0)),L48=INDEX(الملخص!$M$4:$M$26,MATCH($E48,الملخص!$A$4:$A$26,0))),"✔","✘")</f>
        <v>✔</v>
      </c>
      <c r="N48" s="68" t="str">
        <f t="shared" si="9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49" spans="1:14" ht="14.5">
      <c r="A49" s="67">
        <f t="shared" si="5"/>
        <v>43</v>
      </c>
      <c r="B49" s="67" t="str">
        <f>Sheet1!B118</f>
        <v>تحت 12</v>
      </c>
      <c r="C49" s="67" t="str">
        <f>Sheet1!C118</f>
        <v>مجموعة الخرج</v>
      </c>
      <c r="D49" s="69" t="str">
        <f>Sheet1!E118</f>
        <v>الخرج، الدلم</v>
      </c>
      <c r="E49" s="67">
        <f>Sheet1!F118</f>
        <v>14</v>
      </c>
      <c r="F49" s="67">
        <f>INDEX(الملخص!$B$4:$B$26,MATCH($E49,الملخص!$A$4:$A$26,0))</f>
        <v>2</v>
      </c>
      <c r="G49" s="67" t="str">
        <f>INDEX(الملخص!$C$4:$C$26,MATCH($E49,الملخص!$A$4:$A$26,0))</f>
        <v>7 + 7</v>
      </c>
      <c r="H49" s="67">
        <f>INDEX(الملخص!$G$4:$G$26,MATCH($E49,الملخص!$A$4:$A$26,0))</f>
        <v>21</v>
      </c>
      <c r="I49" s="71" cm="1">
        <f t="array" ref="I49">SUM(INT(VALUE(_xlfn.TEXTSPLIT($G49," + "))/2))</f>
        <v>6</v>
      </c>
      <c r="J49" s="67">
        <f t="shared" si="6"/>
        <v>3</v>
      </c>
      <c r="K49" s="70">
        <f t="shared" si="7"/>
        <v>2</v>
      </c>
      <c r="L49" s="70">
        <f t="shared" si="8"/>
        <v>1</v>
      </c>
      <c r="M49" s="67" t="str">
        <f>IF(AND(K49=INDEX(الملخص!$L$4:$L$26,MATCH($E49,الملخص!$A$4:$A$26,0)),L49=INDEX(الملخص!$M$4:$M$26,MATCH($E49,الملخص!$A$4:$A$26,0))),"✔","✘")</f>
        <v>✔</v>
      </c>
      <c r="N49" s="68" t="str">
        <f t="shared" si="9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50" spans="1:14" ht="14.5">
      <c r="A50" s="67">
        <f t="shared" si="5"/>
        <v>44</v>
      </c>
      <c r="B50" s="67" t="str">
        <f>Sheet1!B117</f>
        <v>تحت 12</v>
      </c>
      <c r="C50" s="67" t="str">
        <f>Sheet1!C117</f>
        <v>مجموعة الدمام</v>
      </c>
      <c r="D50" s="69" t="str">
        <f>Sheet1!E117</f>
        <v>الدمام، سيهات</v>
      </c>
      <c r="E50" s="67">
        <f>Sheet1!F117</f>
        <v>14</v>
      </c>
      <c r="F50" s="67">
        <f>INDEX(الملخص!$B$4:$B$26,MATCH($E50,الملخص!$A$4:$A$26,0))</f>
        <v>2</v>
      </c>
      <c r="G50" s="67" t="str">
        <f>INDEX(الملخص!$C$4:$C$26,MATCH($E50,الملخص!$A$4:$A$26,0))</f>
        <v>7 + 7</v>
      </c>
      <c r="H50" s="67">
        <f>INDEX(الملخص!$G$4:$G$26,MATCH($E50,الملخص!$A$4:$A$26,0))</f>
        <v>21</v>
      </c>
      <c r="I50" s="71" cm="1">
        <f t="array" ref="I50">SUM(INT(VALUE(_xlfn.TEXTSPLIT($G50," + "))/2))</f>
        <v>6</v>
      </c>
      <c r="J50" s="67">
        <f t="shared" si="6"/>
        <v>3</v>
      </c>
      <c r="K50" s="70">
        <f t="shared" si="7"/>
        <v>2</v>
      </c>
      <c r="L50" s="70">
        <f t="shared" si="8"/>
        <v>1</v>
      </c>
      <c r="M50" s="67" t="str">
        <f>IF(AND(K50=INDEX(الملخص!$L$4:$L$26,MATCH($E50,الملخص!$A$4:$A$26,0)),L50=INDEX(الملخص!$M$4:$M$26,MATCH($E50,الملخص!$A$4:$A$26,0))),"✔","✘")</f>
        <v>✔</v>
      </c>
      <c r="N50" s="68" t="str">
        <f t="shared" si="9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51" spans="1:14" ht="29">
      <c r="A51" s="67">
        <f t="shared" si="5"/>
        <v>45</v>
      </c>
      <c r="B51" s="67" t="str">
        <f>Sheet1!B119</f>
        <v>تحت 12</v>
      </c>
      <c r="C51" s="67" t="str">
        <f>Sheet1!C119</f>
        <v>مجموعة القصيم</v>
      </c>
      <c r="D51" s="69" t="str">
        <f>Sheet1!E119</f>
        <v>بريدة، عيون الجواء، المذنب، عنيزة</v>
      </c>
      <c r="E51" s="67">
        <f>Sheet1!F119</f>
        <v>14</v>
      </c>
      <c r="F51" s="67">
        <f>INDEX(الملخص!$B$4:$B$26,MATCH($E51,الملخص!$A$4:$A$26,0))</f>
        <v>2</v>
      </c>
      <c r="G51" s="67" t="str">
        <f>INDEX(الملخص!$C$4:$C$26,MATCH($E51,الملخص!$A$4:$A$26,0))</f>
        <v>7 + 7</v>
      </c>
      <c r="H51" s="67">
        <f>INDEX(الملخص!$G$4:$G$26,MATCH($E51,الملخص!$A$4:$A$26,0))</f>
        <v>21</v>
      </c>
      <c r="I51" s="71" cm="1">
        <f t="array" ref="I51">SUM(INT(VALUE(_xlfn.TEXTSPLIT($G51," + "))/2))</f>
        <v>6</v>
      </c>
      <c r="J51" s="67">
        <f t="shared" si="6"/>
        <v>3</v>
      </c>
      <c r="K51" s="70">
        <f t="shared" si="7"/>
        <v>2</v>
      </c>
      <c r="L51" s="70">
        <f t="shared" si="8"/>
        <v>1</v>
      </c>
      <c r="M51" s="67" t="str">
        <f>IF(AND(K51=INDEX(الملخص!$L$4:$L$26,MATCH($E51,الملخص!$A$4:$A$26,0)),L51=INDEX(الملخص!$M$4:$M$26,MATCH($E51,الملخص!$A$4:$A$26,0))),"✔","✘")</f>
        <v>✔</v>
      </c>
      <c r="N51" s="68" t="str">
        <f t="shared" si="9"/>
        <v>كل مجموعة تلعب كل يوم نصف عدد فرقها (تقريب لأسفل) → 6 مباراة في اليوم ÷ 3 فترات لكل ملعب = 2 ملعب 7×7 (تقريب لأعلى) ÷ 2 = 1 ملعب قانوني</v>
      </c>
    </row>
    <row r="52" spans="1:14" ht="14.5">
      <c r="A52" s="67">
        <f t="shared" si="5"/>
        <v>46</v>
      </c>
      <c r="B52" s="67" t="str">
        <f>Sheet1!B127</f>
        <v>تحت 12</v>
      </c>
      <c r="C52" s="67" t="str">
        <f>Sheet1!C127</f>
        <v>مجموعة أبها</v>
      </c>
      <c r="D52" s="69" t="str">
        <f>Sheet1!E127</f>
        <v>أبها، خميس مشيط</v>
      </c>
      <c r="E52" s="67">
        <f>Sheet1!F127</f>
        <v>15</v>
      </c>
      <c r="F52" s="67">
        <f>INDEX(الملخص!$B$4:$B$26,MATCH($E52,الملخص!$A$4:$A$26,0))</f>
        <v>2</v>
      </c>
      <c r="G52" s="67" t="str">
        <f>INDEX(الملخص!$C$4:$C$26,MATCH($E52,الملخص!$A$4:$A$26,0))</f>
        <v>7 + 8</v>
      </c>
      <c r="H52" s="67">
        <f>INDEX(الملخص!$G$4:$G$26,MATCH($E52,الملخص!$A$4:$A$26,0))</f>
        <v>21</v>
      </c>
      <c r="I52" s="71" cm="1">
        <f t="array" ref="I52">SUM(INT(VALUE(_xlfn.TEXTSPLIT($G52," + "))/2))</f>
        <v>7</v>
      </c>
      <c r="J52" s="67">
        <f t="shared" si="6"/>
        <v>3</v>
      </c>
      <c r="K52" s="70">
        <f t="shared" si="7"/>
        <v>3</v>
      </c>
      <c r="L52" s="70">
        <f t="shared" si="8"/>
        <v>2</v>
      </c>
      <c r="M52" s="67" t="str">
        <f>IF(AND(K52=INDEX(الملخص!$L$4:$L$26,MATCH($E52,الملخص!$A$4:$A$26,0)),L52=INDEX(الملخص!$M$4:$M$26,MATCH($E52,الملخص!$A$4:$A$26,0))),"✔","✘")</f>
        <v>✔</v>
      </c>
      <c r="N52" s="68" t="str">
        <f t="shared" si="9"/>
        <v>كل مجموعة تلعب كل يوم نصف عدد فرقها (تقريب لأسفل) → 7 مباراة في اليوم ÷ 3 فترات لكل ملعب = 3 ملعب 7×7 (تقريب لأعلى) ÷ 2 = 2 ملعب قانوني</v>
      </c>
    </row>
    <row r="53" spans="1:14" ht="14.5">
      <c r="A53" s="67">
        <f t="shared" si="5"/>
        <v>47</v>
      </c>
      <c r="B53" s="67" t="str">
        <f>Sheet1!B128</f>
        <v>تحت 12</v>
      </c>
      <c r="C53" s="67" t="str">
        <f>Sheet1!C128</f>
        <v>مجموعة الخفجي</v>
      </c>
      <c r="D53" s="69" t="str">
        <f>Sheet1!E128</f>
        <v>الخفجي</v>
      </c>
      <c r="E53" s="67">
        <f>Sheet1!F128</f>
        <v>15</v>
      </c>
      <c r="F53" s="67">
        <f>INDEX(الملخص!$B$4:$B$26,MATCH($E53,الملخص!$A$4:$A$26,0))</f>
        <v>2</v>
      </c>
      <c r="G53" s="67" t="str">
        <f>INDEX(الملخص!$C$4:$C$26,MATCH($E53,الملخص!$A$4:$A$26,0))</f>
        <v>7 + 8</v>
      </c>
      <c r="H53" s="67">
        <f>INDEX(الملخص!$G$4:$G$26,MATCH($E53,الملخص!$A$4:$A$26,0))</f>
        <v>21</v>
      </c>
      <c r="I53" s="71" cm="1">
        <f t="array" ref="I53">SUM(INT(VALUE(_xlfn.TEXTSPLIT($G53," + "))/2))</f>
        <v>7</v>
      </c>
      <c r="J53" s="67">
        <f t="shared" si="6"/>
        <v>3</v>
      </c>
      <c r="K53" s="70">
        <f t="shared" si="7"/>
        <v>3</v>
      </c>
      <c r="L53" s="70">
        <f t="shared" si="8"/>
        <v>2</v>
      </c>
      <c r="M53" s="67" t="str">
        <f>IF(AND(K53=INDEX(الملخص!$L$4:$L$26,MATCH($E53,الملخص!$A$4:$A$26,0)),L53=INDEX(الملخص!$M$4:$M$26,MATCH($E53,الملخص!$A$4:$A$26,0))),"✔","✘")</f>
        <v>✔</v>
      </c>
      <c r="N53" s="68" t="str">
        <f t="shared" si="9"/>
        <v>كل مجموعة تلعب كل يوم نصف عدد فرقها (تقريب لأسفل) → 7 مباراة في اليوم ÷ 3 فترات لكل ملعب = 3 ملعب 7×7 (تقريب لأعلى) ÷ 2 = 2 ملعب قانوني</v>
      </c>
    </row>
    <row r="54" spans="1:14" ht="14.5">
      <c r="A54" s="67">
        <f t="shared" si="5"/>
        <v>48</v>
      </c>
      <c r="B54" s="67" t="str">
        <f>Sheet1!B139</f>
        <v>تحت 12</v>
      </c>
      <c r="C54" s="67" t="str">
        <f>Sheet1!C139</f>
        <v>مجموعة الطائف</v>
      </c>
      <c r="D54" s="69" t="str">
        <f>Sheet1!E139</f>
        <v>الطائف</v>
      </c>
      <c r="E54" s="67">
        <f>Sheet1!F139</f>
        <v>16</v>
      </c>
      <c r="F54" s="67">
        <f>INDEX(الملخص!$B$4:$B$26,MATCH($E54,الملخص!$A$4:$A$26,0))</f>
        <v>2</v>
      </c>
      <c r="G54" s="67" t="str">
        <f>INDEX(الملخص!$C$4:$C$26,MATCH($E54,الملخص!$A$4:$A$26,0))</f>
        <v>8 + 8</v>
      </c>
      <c r="H54" s="67">
        <f>INDEX(الملخص!$G$4:$G$26,MATCH($E54,الملخص!$A$4:$A$26,0))</f>
        <v>21</v>
      </c>
      <c r="I54" s="71" cm="1">
        <f t="array" ref="I54">SUM(INT(VALUE(_xlfn.TEXTSPLIT($G54," + "))/2))</f>
        <v>8</v>
      </c>
      <c r="J54" s="67">
        <f t="shared" si="6"/>
        <v>3</v>
      </c>
      <c r="K54" s="70">
        <f t="shared" si="7"/>
        <v>3</v>
      </c>
      <c r="L54" s="70">
        <f t="shared" si="8"/>
        <v>2</v>
      </c>
      <c r="M54" s="67" t="str">
        <f>IF(AND(K54=INDEX(الملخص!$L$4:$L$26,MATCH($E54,الملخص!$A$4:$A$26,0)),L54=INDEX(الملخص!$M$4:$M$26,MATCH($E54,الملخص!$A$4:$A$26,0))),"✔","✘")</f>
        <v>✔</v>
      </c>
      <c r="N54" s="68" t="str">
        <f t="shared" si="9"/>
        <v>كل مجموعة تلعب كل يوم نصف عدد فرقها (تقريب لأسفل) → 8 مباراة في اليوم ÷ 3 فترات لكل ملعب = 3 ملعب 7×7 (تقريب لأعلى) ÷ 2 = 2 ملعب قانوني</v>
      </c>
    </row>
    <row r="55" spans="1:14" ht="14.5">
      <c r="A55" s="67">
        <f t="shared" si="5"/>
        <v>49</v>
      </c>
      <c r="B55" s="67" t="str">
        <f>Sheet1!B140</f>
        <v>تحت 12</v>
      </c>
      <c r="C55" s="67" t="str">
        <f>Sheet1!C140</f>
        <v>مجموعة صبيا</v>
      </c>
      <c r="D55" s="69" t="str">
        <f>Sheet1!E140</f>
        <v>صبيا، ضمد</v>
      </c>
      <c r="E55" s="67">
        <f>Sheet1!F140</f>
        <v>16</v>
      </c>
      <c r="F55" s="67">
        <f>INDEX(الملخص!$B$4:$B$26,MATCH($E55,الملخص!$A$4:$A$26,0))</f>
        <v>2</v>
      </c>
      <c r="G55" s="67" t="str">
        <f>INDEX(الملخص!$C$4:$C$26,MATCH($E55,الملخص!$A$4:$A$26,0))</f>
        <v>8 + 8</v>
      </c>
      <c r="H55" s="67">
        <f>INDEX(الملخص!$G$4:$G$26,MATCH($E55,الملخص!$A$4:$A$26,0))</f>
        <v>21</v>
      </c>
      <c r="I55" s="71" cm="1">
        <f t="array" ref="I55">SUM(INT(VALUE(_xlfn.TEXTSPLIT($G55," + "))/2))</f>
        <v>8</v>
      </c>
      <c r="J55" s="67">
        <f t="shared" si="6"/>
        <v>3</v>
      </c>
      <c r="K55" s="70">
        <f t="shared" si="7"/>
        <v>3</v>
      </c>
      <c r="L55" s="70">
        <f t="shared" si="8"/>
        <v>2</v>
      </c>
      <c r="M55" s="67" t="str">
        <f>IF(AND(K55=INDEX(الملخص!$L$4:$L$26,MATCH($E55,الملخص!$A$4:$A$26,0)),L55=INDEX(الملخص!$M$4:$M$26,MATCH($E55,الملخص!$A$4:$A$26,0))),"✔","✘")</f>
        <v>✔</v>
      </c>
      <c r="N55" s="68" t="str">
        <f t="shared" si="9"/>
        <v>كل مجموعة تلعب كل يوم نصف عدد فرقها (تقريب لأسفل) → 8 مباراة في اليوم ÷ 3 فترات لكل ملعب = 3 ملعب 7×7 (تقريب لأعلى) ÷ 2 = 2 ملعب قانوني</v>
      </c>
    </row>
    <row r="56" spans="1:14" ht="14.5">
      <c r="A56" s="67">
        <f t="shared" si="5"/>
        <v>50</v>
      </c>
      <c r="B56" s="67" t="str">
        <f>Sheet1!B152</f>
        <v>تحت 12</v>
      </c>
      <c r="C56" s="67" t="str">
        <f>Sheet1!C152</f>
        <v>مجموعة القطيف</v>
      </c>
      <c r="D56" s="69" t="str">
        <f>Sheet1!E152</f>
        <v>القطيف، الجبيل</v>
      </c>
      <c r="E56" s="67">
        <f>Sheet1!F152</f>
        <v>18</v>
      </c>
      <c r="F56" s="67">
        <f>INDEX(الملخص!$B$4:$B$26,MATCH($E56,الملخص!$A$4:$A$26,0))</f>
        <v>1</v>
      </c>
      <c r="G56" s="67" t="str">
        <f>INDEX(الملخص!$C$4:$C$26,MATCH($E56,الملخص!$A$4:$A$26,0))</f>
        <v>18</v>
      </c>
      <c r="H56" s="67">
        <f>INDEX(الملخص!$G$4:$G$26,MATCH($E56,الملخص!$A$4:$A$26,0))</f>
        <v>17</v>
      </c>
      <c r="I56" s="71" cm="1">
        <f t="array" ref="I56">SUM(INT(VALUE(_xlfn.TEXTSPLIT($G56," + "))/2))</f>
        <v>9</v>
      </c>
      <c r="J56" s="67">
        <f t="shared" si="6"/>
        <v>3</v>
      </c>
      <c r="K56" s="70">
        <f t="shared" si="7"/>
        <v>3</v>
      </c>
      <c r="L56" s="70">
        <f t="shared" si="8"/>
        <v>2</v>
      </c>
      <c r="M56" s="67" t="str">
        <f>IF(AND(K56=INDEX(الملخص!$L$4:$L$26,MATCH($E56,الملخص!$A$4:$A$26,0)),L56=INDEX(الملخص!$M$4:$M$26,MATCH($E56,الملخص!$A$4:$A$26,0))),"✔","✘")</f>
        <v>✔</v>
      </c>
      <c r="N56" s="68" t="str">
        <f t="shared" si="9"/>
        <v>كل مجموعة تلعب كل يوم نصف عدد فرقها (تقريب لأسفل) → 9 مباراة في اليوم ÷ 3 فترات لكل ملعب = 3 ملعب 7×7 (تقريب لأعلى) ÷ 2 = 2 ملعب قانوني</v>
      </c>
    </row>
    <row r="57" spans="1:14" ht="14.5">
      <c r="A57" s="67">
        <f t="shared" si="5"/>
        <v>51</v>
      </c>
      <c r="B57" s="67" t="str">
        <f>Sheet1!B158</f>
        <v>تحت 12</v>
      </c>
      <c r="C57" s="67" t="str">
        <f>Sheet1!C158</f>
        <v>مجموعة حفر الباطن</v>
      </c>
      <c r="D57" s="69" t="str">
        <f>Sheet1!E158</f>
        <v>حفر الباطن</v>
      </c>
      <c r="E57" s="67">
        <f>Sheet1!F158</f>
        <v>22</v>
      </c>
      <c r="F57" s="67">
        <f>INDEX(الملخص!$B$4:$B$26,MATCH($E57,الملخص!$A$4:$A$26,0))</f>
        <v>1</v>
      </c>
      <c r="G57" s="67" t="str">
        <f>INDEX(الملخص!$C$4:$C$26,MATCH($E57,الملخص!$A$4:$A$26,0))</f>
        <v>22</v>
      </c>
      <c r="H57" s="67">
        <f>INDEX(الملخص!$G$4:$G$26,MATCH($E57,الملخص!$A$4:$A$26,0))</f>
        <v>21</v>
      </c>
      <c r="I57" s="71" cm="1">
        <f t="array" ref="I57">SUM(INT(VALUE(_xlfn.TEXTSPLIT($G57," + "))/2))</f>
        <v>11</v>
      </c>
      <c r="J57" s="67">
        <f t="shared" si="6"/>
        <v>3</v>
      </c>
      <c r="K57" s="70">
        <f t="shared" si="7"/>
        <v>4</v>
      </c>
      <c r="L57" s="70">
        <f t="shared" si="8"/>
        <v>2</v>
      </c>
      <c r="M57" s="67" t="str">
        <f>IF(AND(K57=INDEX(الملخص!$L$4:$L$26,MATCH($E57,الملخص!$A$4:$A$26,0)),L57=INDEX(الملخص!$M$4:$M$26,MATCH($E57,الملخص!$A$4:$A$26,0))),"✔","✘")</f>
        <v>✔</v>
      </c>
      <c r="N57" s="68" t="str">
        <f t="shared" si="9"/>
        <v>كل مجموعة تلعب كل يوم نصف عدد فرقها (تقريب لأسفل) → 11 مباراة في اليوم ÷ 3 فترات لكل ملعب = 4 ملعب 7×7 (تقريب لأعلى) ÷ 2 = 2 ملعب قانوني</v>
      </c>
    </row>
    <row r="58" spans="1:14" ht="14.5">
      <c r="A58" s="67">
        <f t="shared" si="5"/>
        <v>52</v>
      </c>
      <c r="B58" s="67" t="str">
        <f>Sheet1!B162</f>
        <v>تحت 12</v>
      </c>
      <c r="C58" s="67" t="str">
        <f>Sheet1!C162</f>
        <v>مجموعة المدينة المنورة</v>
      </c>
      <c r="D58" s="69" t="str">
        <f>Sheet1!E162</f>
        <v>المدينة المنورة</v>
      </c>
      <c r="E58" s="67">
        <f>Sheet1!F162</f>
        <v>25</v>
      </c>
      <c r="F58" s="67">
        <f>INDEX(الملخص!$B$4:$B$26,MATCH($E58,الملخص!$A$4:$A$26,0))</f>
        <v>4</v>
      </c>
      <c r="G58" s="67" t="str">
        <f>INDEX(الملخص!$C$4:$C$26,MATCH($E58,الملخص!$A$4:$A$26,0))</f>
        <v>6 + 6 + 6 + 7</v>
      </c>
      <c r="H58" s="67">
        <f>INDEX(الملخص!$G$4:$G$26,MATCH($E58,الملخص!$A$4:$A$26,0))</f>
        <v>21</v>
      </c>
      <c r="I58" s="71" cm="1">
        <f t="array" ref="I58">SUM(INT(VALUE(_xlfn.TEXTSPLIT($G58," + "))/2))</f>
        <v>12</v>
      </c>
      <c r="J58" s="67">
        <f t="shared" si="6"/>
        <v>3</v>
      </c>
      <c r="K58" s="70">
        <f t="shared" si="7"/>
        <v>4</v>
      </c>
      <c r="L58" s="70">
        <f t="shared" si="8"/>
        <v>2</v>
      </c>
      <c r="M58" s="67" t="str">
        <f>IF(AND(K58=INDEX(الملخص!$L$4:$L$26,MATCH($E58,الملخص!$A$4:$A$26,0)),L58=INDEX(الملخص!$M$4:$M$26,MATCH($E58,الملخص!$A$4:$A$26,0))),"✔","✘")</f>
        <v>✔</v>
      </c>
      <c r="N58" s="68" t="str">
        <f t="shared" si="9"/>
        <v>كل مجموعة تلعب كل يوم نصف عدد فرقها (تقريب لأسفل) → 12 مباراة في اليوم ÷ 3 فترات لكل ملعب = 4 ملعب 7×7 (تقريب لأعلى) ÷ 2 = 2 ملعب قانوني</v>
      </c>
    </row>
    <row r="59" spans="1:14" ht="14.5">
      <c r="A59" s="67">
        <f t="shared" si="5"/>
        <v>53</v>
      </c>
      <c r="B59" s="67" t="str">
        <f>Sheet1!B166</f>
        <v>تحت 12</v>
      </c>
      <c r="C59" s="67" t="str">
        <f>Sheet1!C166</f>
        <v>مجموعة مكة المكرمة</v>
      </c>
      <c r="D59" s="69" t="str">
        <f>Sheet1!E166</f>
        <v>مكة المكرمة، الجموم</v>
      </c>
      <c r="E59" s="67">
        <f>Sheet1!F166</f>
        <v>27</v>
      </c>
      <c r="F59" s="67">
        <f>INDEX(الملخص!$B$4:$B$26,MATCH($E59,الملخص!$A$4:$A$26,0))</f>
        <v>3</v>
      </c>
      <c r="G59" s="67" t="str">
        <f>INDEX(الملخص!$C$4:$C$26,MATCH($E59,الملخص!$A$4:$A$26,0))</f>
        <v>9 + 9 + 9</v>
      </c>
      <c r="H59" s="67">
        <f>INDEX(الملخص!$G$4:$G$26,MATCH($E59,الملخص!$A$4:$A$26,0))</f>
        <v>18</v>
      </c>
      <c r="I59" s="71" cm="1">
        <f t="array" ref="I59">SUM(INT(VALUE(_xlfn.TEXTSPLIT($G59," + "))/2))</f>
        <v>12</v>
      </c>
      <c r="J59" s="67">
        <f t="shared" si="6"/>
        <v>3</v>
      </c>
      <c r="K59" s="70">
        <f t="shared" si="7"/>
        <v>4</v>
      </c>
      <c r="L59" s="70">
        <f t="shared" si="8"/>
        <v>2</v>
      </c>
      <c r="M59" s="67" t="str">
        <f>IF(AND(K59=INDEX(الملخص!$L$4:$L$26,MATCH($E59,الملخص!$A$4:$A$26,0)),L59=INDEX(الملخص!$M$4:$M$26,MATCH($E59,الملخص!$A$4:$A$26,0))),"✔","✘")</f>
        <v>✔</v>
      </c>
      <c r="N59" s="68" t="str">
        <f t="shared" si="9"/>
        <v>كل مجموعة تلعب كل يوم نصف عدد فرقها (تقريب لأسفل) → 12 مباراة في اليوم ÷ 3 فترات لكل ملعب = 4 ملعب 7×7 (تقريب لأعلى) ÷ 2 = 2 ملعب قانوني</v>
      </c>
    </row>
    <row r="60" spans="1:14" ht="14.5">
      <c r="A60" s="67">
        <f t="shared" si="5"/>
        <v>54</v>
      </c>
      <c r="B60" s="67" t="str">
        <f>Sheet1!B169</f>
        <v>تحت 12</v>
      </c>
      <c r="C60" s="67" t="str">
        <f>Sheet1!C169</f>
        <v>مجموعة الأحساء</v>
      </c>
      <c r="D60" s="69" t="str">
        <f>Sheet1!E169</f>
        <v>الأحساء</v>
      </c>
      <c r="E60" s="67">
        <f>Sheet1!F169</f>
        <v>29</v>
      </c>
      <c r="F60" s="67">
        <f>INDEX(الملخص!$B$4:$B$26,MATCH($E60,الملخص!$A$4:$A$26,0))</f>
        <v>3</v>
      </c>
      <c r="G60" s="67" t="str">
        <f>INDEX(الملخص!$C$4:$C$26,MATCH($E60,الملخص!$A$4:$A$26,0))</f>
        <v>9 + 10 + 10</v>
      </c>
      <c r="H60" s="67">
        <f>INDEX(الملخص!$G$4:$G$26,MATCH($E60,الملخص!$A$4:$A$26,0))</f>
        <v>18</v>
      </c>
      <c r="I60" s="71" cm="1">
        <f t="array" ref="I60">SUM(INT(VALUE(_xlfn.TEXTSPLIT($G60," + "))/2))</f>
        <v>14</v>
      </c>
      <c r="J60" s="67">
        <f t="shared" si="6"/>
        <v>3</v>
      </c>
      <c r="K60" s="70">
        <f t="shared" si="7"/>
        <v>5</v>
      </c>
      <c r="L60" s="70">
        <f t="shared" si="8"/>
        <v>3</v>
      </c>
      <c r="M60" s="67" t="str">
        <f>IF(AND(K60=INDEX(الملخص!$L$4:$L$26,MATCH($E60,الملخص!$A$4:$A$26,0)),L60=INDEX(الملخص!$M$4:$M$26,MATCH($E60,الملخص!$A$4:$A$26,0))),"✔","✘")</f>
        <v>✔</v>
      </c>
      <c r="N60" s="68" t="str">
        <f t="shared" si="9"/>
        <v>كل مجموعة تلعب كل يوم نصف عدد فرقها (تقريب لأسفل) → 14 مباراة في اليوم ÷ 3 فترات لكل ملعب = 5 ملعب 7×7 (تقريب لأعلى) ÷ 2 = 3 ملعب قانوني</v>
      </c>
    </row>
    <row r="61" spans="1:14" ht="14.5">
      <c r="A61" s="67">
        <f t="shared" si="5"/>
        <v>55</v>
      </c>
      <c r="B61" s="67" t="str">
        <f>Sheet1!B182</f>
        <v>تحت 12</v>
      </c>
      <c r="C61" s="67" t="str">
        <f>Sheet1!C182</f>
        <v>مجموعة الرياض</v>
      </c>
      <c r="D61" s="69" t="str">
        <f>Sheet1!E182</f>
        <v>الرياض</v>
      </c>
      <c r="E61" s="67">
        <f>Sheet1!F182</f>
        <v>49</v>
      </c>
      <c r="F61" s="67">
        <f>INDEX(الملخص!$B$4:$B$26,MATCH($E61,الملخص!$A$4:$A$26,0))</f>
        <v>5</v>
      </c>
      <c r="G61" s="67" t="str">
        <f>INDEX(الملخص!$C$4:$C$26,MATCH($E61,الملخص!$A$4:$A$26,0))</f>
        <v>9 + 10 + 10 + 10 + 10</v>
      </c>
      <c r="H61" s="67">
        <f>INDEX(الملخص!$G$4:$G$26,MATCH($E61,الملخص!$A$4:$A$26,0))</f>
        <v>18</v>
      </c>
      <c r="I61" s="71" cm="1">
        <f t="array" ref="I61">SUM(INT(VALUE(_xlfn.TEXTSPLIT($G61," + "))/2))</f>
        <v>24</v>
      </c>
      <c r="J61" s="67">
        <f t="shared" si="6"/>
        <v>3</v>
      </c>
      <c r="K61" s="70">
        <f t="shared" si="7"/>
        <v>8</v>
      </c>
      <c r="L61" s="70">
        <f t="shared" si="8"/>
        <v>4</v>
      </c>
      <c r="M61" s="67" t="str">
        <f>IF(AND(K61=INDEX(الملخص!$L$4:$L$26,MATCH($E61,الملخص!$A$4:$A$26,0)),L61=INDEX(الملخص!$M$4:$M$26,MATCH($E61,الملخص!$A$4:$A$26,0))),"✔","✘")</f>
        <v>✔</v>
      </c>
      <c r="N61" s="68" t="str">
        <f t="shared" si="9"/>
        <v>كل مجموعة تلعب كل يوم نصف عدد فرقها (تقريب لأسفل) → 24 مباراة في اليوم ÷ 3 فترات لكل ملعب = 8 ملعب 7×7 (تقريب لأعلى) ÷ 2 = 4 ملعب قانوني</v>
      </c>
    </row>
    <row r="62" spans="1:14" ht="14.5">
      <c r="A62" s="67">
        <f t="shared" si="5"/>
        <v>56</v>
      </c>
      <c r="B62" s="67" t="str">
        <f>Sheet1!B185</f>
        <v>تحت 12</v>
      </c>
      <c r="C62" s="67" t="str">
        <f>Sheet1!C185</f>
        <v>مجموعة جدة</v>
      </c>
      <c r="D62" s="69" t="str">
        <f>Sheet1!E185</f>
        <v>جدة</v>
      </c>
      <c r="E62" s="67">
        <f>Sheet1!F185</f>
        <v>56</v>
      </c>
      <c r="F62" s="67">
        <f>INDEX(الملخص!$B$4:$B$26,MATCH($E62,الملخص!$A$4:$A$26,0))</f>
        <v>6</v>
      </c>
      <c r="G62" s="67" t="str">
        <f>INDEX(الملخص!$C$4:$C$26,MATCH($E62,الملخص!$A$4:$A$26,0))</f>
        <v>9 + 9 + 9 + 9 + 10 + 10</v>
      </c>
      <c r="H62" s="67">
        <f>INDEX(الملخص!$G$4:$G$26,MATCH($E62,الملخص!$A$4:$A$26,0))</f>
        <v>18</v>
      </c>
      <c r="I62" s="71" cm="1">
        <f t="array" ref="I62">SUM(INT(VALUE(_xlfn.TEXTSPLIT($G62," + "))/2))</f>
        <v>26</v>
      </c>
      <c r="J62" s="67">
        <f t="shared" si="6"/>
        <v>3</v>
      </c>
      <c r="K62" s="70">
        <f t="shared" si="7"/>
        <v>9</v>
      </c>
      <c r="L62" s="70">
        <f t="shared" si="8"/>
        <v>5</v>
      </c>
      <c r="M62" s="67" t="str">
        <f>IF(AND(K62=INDEX(الملخص!$L$4:$L$26,MATCH($E62,الملخص!$A$4:$A$26,0)),L62=INDEX(الملخص!$M$4:$M$26,MATCH($E62,الملخص!$A$4:$A$26,0))),"✔","✘")</f>
        <v>✔</v>
      </c>
      <c r="N62" s="68" t="str">
        <f t="shared" si="9"/>
        <v>كل مجموعة تلعب كل يوم نصف عدد فرقها (تقريب لأسفل) → 26 مباراة في اليوم ÷ 3 فترات لكل ملعب = 9 ملعب 7×7 (تقريب لأعلى) ÷ 2 = 5 ملعب قانوني</v>
      </c>
    </row>
    <row r="63" spans="1:14" ht="14.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</row>
    <row r="64" spans="1:14" ht="14.5">
      <c r="A64" s="73" t="s">
        <v>1216</v>
      </c>
      <c r="B64" s="73"/>
      <c r="C64" s="73" t="s">
        <v>363</v>
      </c>
      <c r="D64" s="73" t="s">
        <v>1217</v>
      </c>
      <c r="E64" s="73" t="s">
        <v>1218</v>
      </c>
      <c r="F64" s="64"/>
      <c r="G64" s="64"/>
      <c r="H64" s="64"/>
      <c r="I64" s="64"/>
      <c r="J64" s="64"/>
      <c r="K64" s="64"/>
      <c r="L64" s="64"/>
      <c r="M64" s="64"/>
      <c r="N64" s="64"/>
    </row>
    <row r="65" spans="1:14" ht="14.5">
      <c r="A65" s="67" t="s">
        <v>1125</v>
      </c>
      <c r="B65" s="67"/>
      <c r="C65" s="67">
        <f>COUNTIF($B$7:$B$62,A65)</f>
        <v>26</v>
      </c>
      <c r="D65" s="67">
        <f>SUMIFS($E$7:$E$62,$B$7:$B$62,A65)</f>
        <v>438</v>
      </c>
      <c r="E65" s="67">
        <f>SUMIFS($L$7:$L$62,$B$7:$B$62,A65)</f>
        <v>43</v>
      </c>
      <c r="F65" s="64"/>
      <c r="G65" s="64"/>
      <c r="H65" s="64"/>
      <c r="I65" s="64"/>
      <c r="J65" s="64"/>
      <c r="K65" s="64"/>
      <c r="L65" s="64"/>
      <c r="M65" s="64"/>
      <c r="N65" s="64"/>
    </row>
    <row r="66" spans="1:14" ht="14.5">
      <c r="A66" s="67" t="s">
        <v>1120</v>
      </c>
      <c r="B66" s="67"/>
      <c r="C66" s="67">
        <f>COUNTIF($B$7:$B$62,A66)</f>
        <v>30</v>
      </c>
      <c r="D66" s="67">
        <f>SUMIFS($E$7:$E$62,$B$7:$B$62,A66)</f>
        <v>474</v>
      </c>
      <c r="E66" s="67">
        <f>SUMIFS($L$7:$L$62,$B$7:$B$62,A66)</f>
        <v>47</v>
      </c>
      <c r="F66" s="64"/>
      <c r="G66" s="64"/>
      <c r="H66" s="64"/>
      <c r="I66" s="64"/>
      <c r="J66" s="64"/>
      <c r="K66" s="64"/>
      <c r="L66" s="64"/>
      <c r="M66" s="64"/>
      <c r="N66" s="64"/>
    </row>
    <row r="67" spans="1:14" ht="14.5">
      <c r="A67" s="74" t="s">
        <v>1219</v>
      </c>
      <c r="B67" s="74"/>
      <c r="C67" s="74">
        <f>SUM(C65:C66)</f>
        <v>56</v>
      </c>
      <c r="D67" s="74">
        <f>SUM(D65:D66)</f>
        <v>912</v>
      </c>
      <c r="E67" s="74">
        <f>SUM(E65:E66)</f>
        <v>90</v>
      </c>
      <c r="F67" s="64"/>
      <c r="G67" s="64"/>
      <c r="H67" s="64"/>
      <c r="I67" s="64"/>
      <c r="J67" s="64"/>
      <c r="K67" s="64"/>
      <c r="L67" s="64"/>
      <c r="M67" s="64"/>
      <c r="N67" s="64"/>
    </row>
    <row r="68" spans="1:14" ht="14.5">
      <c r="A68" s="75" t="s">
        <v>1220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</row>
  </sheetData>
  <mergeCells count="2">
    <mergeCell ref="A3:C3"/>
    <mergeCell ref="A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2B2209-BE81-4C80-839B-8D9B91D17E0C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customXml/itemProps2.xml><?xml version="1.0" encoding="utf-8"?>
<ds:datastoreItem xmlns:ds="http://schemas.openxmlformats.org/officeDocument/2006/customXml" ds:itemID="{A199A14B-3C47-4B91-82ED-634AB6189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22ECD-0E4D-414E-A45D-A46CD99FF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49 فريق</vt:lpstr>
      <vt:lpstr>Sheet1</vt:lpstr>
      <vt:lpstr>المدخلات</vt:lpstr>
      <vt:lpstr>الملخص</vt:lpstr>
      <vt:lpstr>5 فرق</vt:lpstr>
      <vt:lpstr>6 فرق</vt:lpstr>
      <vt:lpstr>8 فرق</vt:lpstr>
      <vt:lpstr>9 فرق</vt:lpstr>
      <vt:lpstr>10 فرق</vt:lpstr>
      <vt:lpstr>11 فريقًا</vt:lpstr>
      <vt:lpstr>12 فريقًا</vt:lpstr>
      <vt:lpstr>13 فريقًا</vt:lpstr>
      <vt:lpstr>14 فريقًا</vt:lpstr>
      <vt:lpstr>15 فريقًا</vt:lpstr>
      <vt:lpstr>16 فريقًا</vt:lpstr>
      <vt:lpstr>18 فريقًا</vt:lpstr>
      <vt:lpstr>21 فريقًا</vt:lpstr>
      <vt:lpstr>22 فريقًا</vt:lpstr>
      <vt:lpstr>23 فريقًا</vt:lpstr>
      <vt:lpstr>25 فريقًا</vt:lpstr>
      <vt:lpstr>27 فريقًا</vt:lpstr>
      <vt:lpstr>29 فريقًا</vt:lpstr>
      <vt:lpstr>35 فريقًا</vt:lpstr>
      <vt:lpstr>48 فريقًا</vt:lpstr>
      <vt:lpstr>49 فريقًا</vt:lpstr>
      <vt:lpstr>52 فريقًا</vt:lpstr>
      <vt:lpstr>56 فريقًا</vt:lpstr>
      <vt:lpstr>بيانات الفرق</vt:lpstr>
      <vt:lpstr>مجموعات تحت 11 و12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Alnajjar</cp:lastModifiedBy>
  <dcterms:created xsi:type="dcterms:W3CDTF">2026-09-10T06:18:38Z</dcterms:created>
  <dcterms:modified xsi:type="dcterms:W3CDTF">2026-09-30T11:40:16Z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