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272D3F2-CB45-46DF-B528-D491B531B206}" xr6:coauthVersionLast="47" xr6:coauthVersionMax="47" xr10:uidLastSave="{00000000-0000-0000-0000-000000000000}"/>
  <bookViews>
    <workbookView xWindow="-120" yWindow="-120" windowWidth="20730" windowHeight="11160" xr2:uid="{02BA8137-5B9C-4DCF-9CDF-94A65A0CD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K48" i="1"/>
  <c r="L48" i="1"/>
  <c r="L47" i="1"/>
  <c r="K47" i="1"/>
  <c r="K3" i="1"/>
  <c r="K2" i="1"/>
  <c r="K4" i="1" s="1"/>
  <c r="L22" i="1"/>
  <c r="L21" i="1"/>
  <c r="L23" i="1" s="1"/>
  <c r="K22" i="1"/>
  <c r="K21" i="1"/>
  <c r="K23" i="1" s="1"/>
  <c r="L18" i="1"/>
  <c r="L17" i="1"/>
  <c r="L19" i="1" s="1"/>
  <c r="K18" i="1"/>
  <c r="K17" i="1"/>
  <c r="K19" i="1" s="1"/>
  <c r="L14" i="1"/>
  <c r="L13" i="1"/>
  <c r="K13" i="1"/>
  <c r="K14" i="1"/>
  <c r="L12" i="1"/>
  <c r="L15" i="1" s="1"/>
  <c r="K12" i="1"/>
  <c r="K15" i="1" s="1"/>
  <c r="K6" i="1"/>
  <c r="L9" i="1"/>
  <c r="L8" i="1"/>
  <c r="L7" i="1"/>
  <c r="K7" i="1"/>
  <c r="K9" i="1"/>
  <c r="K8" i="1"/>
  <c r="L6" i="1"/>
  <c r="L10" i="1" s="1"/>
  <c r="L27" i="1" l="1"/>
  <c r="K27" i="1"/>
  <c r="K40" i="1"/>
  <c r="K39" i="1"/>
  <c r="K31" i="1"/>
  <c r="K38" i="1"/>
  <c r="K32" i="1"/>
  <c r="K29" i="1"/>
  <c r="K26" i="1"/>
  <c r="K43" i="1"/>
  <c r="K42" i="1"/>
  <c r="K41" i="1"/>
  <c r="K35" i="1"/>
  <c r="K30" i="1"/>
  <c r="L29" i="1"/>
  <c r="L26" i="1"/>
  <c r="J26" i="1" s="1"/>
  <c r="K37" i="1"/>
  <c r="K36" i="1"/>
  <c r="K34" i="1"/>
  <c r="K33" i="1"/>
  <c r="J27" i="1"/>
  <c r="N25" i="1"/>
  <c r="K10" i="1"/>
  <c r="J29" i="1" l="1"/>
  <c r="L31" i="1"/>
  <c r="J31" i="1" s="1"/>
  <c r="L32" i="1"/>
  <c r="J32" i="1" s="1"/>
  <c r="L40" i="1"/>
  <c r="J40" i="1" s="1"/>
  <c r="L39" i="1"/>
  <c r="J39" i="1" s="1"/>
  <c r="L38" i="1"/>
  <c r="J38" i="1" s="1"/>
  <c r="L43" i="1"/>
  <c r="J43" i="1" s="1"/>
  <c r="L42" i="1"/>
  <c r="J42" i="1" s="1"/>
  <c r="L41" i="1"/>
  <c r="J41" i="1" s="1"/>
  <c r="L35" i="1"/>
  <c r="J35" i="1" s="1"/>
  <c r="L37" i="1"/>
  <c r="J37" i="1" s="1"/>
  <c r="L36" i="1"/>
  <c r="J36" i="1" s="1"/>
  <c r="L34" i="1"/>
  <c r="J34" i="1" s="1"/>
  <c r="L30" i="1"/>
  <c r="J30" i="1"/>
  <c r="L33" i="1"/>
  <c r="J33" i="1" s="1"/>
</calcChain>
</file>

<file path=xl/sharedStrings.xml><?xml version="1.0" encoding="utf-8"?>
<sst xmlns="http://schemas.openxmlformats.org/spreadsheetml/2006/main" count="210" uniqueCount="26">
  <si>
    <t>Age</t>
  </si>
  <si>
    <t>Income</t>
  </si>
  <si>
    <t>Students</t>
  </si>
  <si>
    <t>Credit Rating</t>
  </si>
  <si>
    <t>Buys Computer</t>
  </si>
  <si>
    <t>&lt;=</t>
  </si>
  <si>
    <t>High</t>
  </si>
  <si>
    <t>Medium</t>
  </si>
  <si>
    <t>Low</t>
  </si>
  <si>
    <t>No</t>
  </si>
  <si>
    <t>Yes</t>
  </si>
  <si>
    <t>Fair</t>
  </si>
  <si>
    <t>Excellent</t>
  </si>
  <si>
    <t>Buys</t>
  </si>
  <si>
    <t>No Buys</t>
  </si>
  <si>
    <t>PREDICTION</t>
  </si>
  <si>
    <t>BUYS YES</t>
  </si>
  <si>
    <t>BUYS NO</t>
  </si>
  <si>
    <t>DATA</t>
  </si>
  <si>
    <t>TESTING DATA</t>
  </si>
  <si>
    <t>NAIVE BAYES MODEL</t>
  </si>
  <si>
    <t>Prediksi</t>
  </si>
  <si>
    <t>KELAS PREDIKSI</t>
  </si>
  <si>
    <t>KELAS</t>
  </si>
  <si>
    <t>CONFUSION
TABLE</t>
  </si>
  <si>
    <t>Accurancy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</si>
</sst>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9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9" fontId="0" fillId="3" borderId="0" xfId="0" applyNumberFormat="1" applyFill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/>
    <xf numFmtId="9" fontId="0" fillId="5" borderId="1" xfId="0" applyNumberFormat="1" applyFill="1" applyBorder="1"/>
    <xf numFmtId="9" fontId="0" fillId="4" borderId="1" xfId="0" applyNumberFormat="1" applyFill="1" applyBorder="1"/>
    <xf numFmtId="0" fontId="0" fillId="7" borderId="1" xfId="0" applyFill="1" applyBorder="1"/>
    <xf numFmtId="9" fontId="0" fillId="7" borderId="1" xfId="0" applyNumberFormat="1" applyFill="1" applyBorder="1"/>
    <xf numFmtId="0" fontId="0" fillId="0" borderId="0" xfId="0" applyBorder="1"/>
    <xf numFmtId="0" fontId="3" fillId="8" borderId="4" xfId="0" applyFont="1" applyFill="1" applyBorder="1" applyAlignment="1">
      <alignment horizontal="center" vertical="center" textRotation="180"/>
    </xf>
    <xf numFmtId="0" fontId="3" fillId="8" borderId="5" xfId="0" applyFont="1" applyFill="1" applyBorder="1" applyAlignment="1">
      <alignment horizontal="center" vertical="center" textRotation="180"/>
    </xf>
    <xf numFmtId="0" fontId="3" fillId="8" borderId="6" xfId="0" applyFont="1" applyFill="1" applyBorder="1" applyAlignment="1">
      <alignment horizontal="center" vertical="center" textRotation="180"/>
    </xf>
    <xf numFmtId="0" fontId="4" fillId="8" borderId="1" xfId="0" applyFont="1" applyFill="1" applyBorder="1" applyAlignment="1">
      <alignment horizontal="center" vertical="center" textRotation="180"/>
    </xf>
    <xf numFmtId="0" fontId="2" fillId="8" borderId="7" xfId="0" applyFont="1" applyFill="1" applyBorder="1" applyAlignment="1">
      <alignment horizontal="center" vertical="center" textRotation="180"/>
    </xf>
    <xf numFmtId="0" fontId="4" fillId="9" borderId="0" xfId="0" applyFont="1" applyFill="1" applyAlignment="1">
      <alignment horizontal="center" vertical="center" textRotation="180"/>
    </xf>
    <xf numFmtId="0" fontId="0" fillId="10" borderId="1" xfId="0" applyFill="1" applyBorder="1"/>
    <xf numFmtId="0" fontId="0" fillId="10" borderId="4" xfId="0" applyFill="1" applyBorder="1" applyAlignment="1">
      <alignment horizontal="center"/>
    </xf>
    <xf numFmtId="0" fontId="5" fillId="11" borderId="0" xfId="0" applyFont="1" applyFill="1" applyAlignment="1">
      <alignment horizontal="center" vertical="center" textRotation="180" wrapText="1"/>
    </xf>
    <xf numFmtId="0" fontId="5" fillId="11" borderId="0" xfId="0" applyFont="1" applyFill="1" applyAlignment="1">
      <alignment horizontal="center" vertical="center" textRotation="180"/>
    </xf>
    <xf numFmtId="0" fontId="0" fillId="11" borderId="0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428625</xdr:colOff>
      <xdr:row>12</xdr:row>
      <xdr:rowOff>38100</xdr:rowOff>
    </xdr:from>
    <xdr:to>
      <xdr:col>27</xdr:col>
      <xdr:colOff>218034</xdr:colOff>
      <xdr:row>35</xdr:row>
      <xdr:rowOff>47076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34FE5A-D5F9-51D9-2535-1B2C5C45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0" y="2324100"/>
          <a:ext cx="8323809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2B75-B99D-4BD2-B8A7-1D9EDE4D1D0E}">
  <dimension ref="A1:N48"/>
  <sheetViews>
    <sheetView tabSelected="1" topLeftCell="A22" zoomScale="60" zoomScaleNormal="60" workbookViewId="0">
      <selection activeCell="F46" sqref="F46:F47"/>
    </sheetView>
  </sheetViews>
  <sheetFormatPr defaultRowHeight="15" x14ac:dyDescent="0.25"/>
  <cols>
    <col min="3" max="3" width="5.42578125" customWidth="1"/>
    <col min="4" max="4" width="6.28515625" customWidth="1"/>
    <col min="5" max="5" width="14.42578125" customWidth="1"/>
    <col min="6" max="6" width="16.140625" customWidth="1"/>
    <col min="7" max="7" width="17" customWidth="1"/>
    <col min="8" max="8" width="18" customWidth="1"/>
  </cols>
  <sheetData>
    <row r="1" spans="1:14" x14ac:dyDescent="0.25">
      <c r="A1" s="20" t="s">
        <v>18</v>
      </c>
      <c r="B1" s="1"/>
      <c r="C1" s="5" t="s">
        <v>0</v>
      </c>
      <c r="D1" s="6"/>
      <c r="E1" s="7" t="s">
        <v>1</v>
      </c>
      <c r="F1" s="7" t="s">
        <v>2</v>
      </c>
      <c r="G1" s="7" t="s">
        <v>3</v>
      </c>
      <c r="H1" s="7" t="s">
        <v>4</v>
      </c>
      <c r="I1" s="25" t="s">
        <v>20</v>
      </c>
      <c r="J1" s="7" t="s">
        <v>4</v>
      </c>
      <c r="K1" s="7" t="s">
        <v>13</v>
      </c>
      <c r="M1" t="s">
        <v>10</v>
      </c>
      <c r="N1" t="s">
        <v>9</v>
      </c>
    </row>
    <row r="2" spans="1:14" x14ac:dyDescent="0.25">
      <c r="A2" s="21"/>
      <c r="B2" s="2">
        <v>1</v>
      </c>
      <c r="C2" s="2" t="s">
        <v>5</v>
      </c>
      <c r="D2" s="2">
        <v>30</v>
      </c>
      <c r="E2" s="2" t="s">
        <v>6</v>
      </c>
      <c r="F2" s="2" t="s">
        <v>9</v>
      </c>
      <c r="G2" s="2" t="s">
        <v>11</v>
      </c>
      <c r="H2" s="2" t="s">
        <v>9</v>
      </c>
      <c r="I2" s="25"/>
      <c r="J2" s="9" t="s">
        <v>10</v>
      </c>
      <c r="K2" s="10">
        <f>COUNTIF($H$2:$H$16,$M$1)/COUNTA($H$2:$H$16)</f>
        <v>0.46666666666666667</v>
      </c>
    </row>
    <row r="3" spans="1:14" x14ac:dyDescent="0.25">
      <c r="A3" s="21"/>
      <c r="B3" s="2">
        <v>2</v>
      </c>
      <c r="C3" s="2" t="s">
        <v>5</v>
      </c>
      <c r="D3" s="2">
        <v>30</v>
      </c>
      <c r="E3" s="2" t="s">
        <v>6</v>
      </c>
      <c r="F3" s="2" t="s">
        <v>10</v>
      </c>
      <c r="G3" s="2" t="s">
        <v>12</v>
      </c>
      <c r="H3" s="2" t="s">
        <v>10</v>
      </c>
      <c r="I3" s="25"/>
      <c r="J3" s="9" t="s">
        <v>9</v>
      </c>
      <c r="K3" s="10">
        <f>COUNTIF($H$2:$H$16,$N$1)/COUNTA($H$2:$H$16)</f>
        <v>0.53333333333333333</v>
      </c>
    </row>
    <row r="4" spans="1:14" x14ac:dyDescent="0.25">
      <c r="A4" s="21"/>
      <c r="B4" s="2">
        <v>3</v>
      </c>
      <c r="C4" s="2" t="s">
        <v>5</v>
      </c>
      <c r="D4" s="2">
        <v>40</v>
      </c>
      <c r="E4" s="2" t="s">
        <v>7</v>
      </c>
      <c r="F4" s="2" t="s">
        <v>9</v>
      </c>
      <c r="G4" s="2" t="s">
        <v>12</v>
      </c>
      <c r="H4" s="2" t="s">
        <v>10</v>
      </c>
      <c r="I4" s="25"/>
      <c r="K4" s="8">
        <f>SUM(K2:K3)</f>
        <v>1</v>
      </c>
    </row>
    <row r="5" spans="1:14" x14ac:dyDescent="0.25">
      <c r="A5" s="21"/>
      <c r="B5" s="2">
        <v>4</v>
      </c>
      <c r="C5" s="2" t="s">
        <v>5</v>
      </c>
      <c r="D5" s="2">
        <v>50</v>
      </c>
      <c r="E5" s="2" t="s">
        <v>8</v>
      </c>
      <c r="F5" s="2" t="s">
        <v>9</v>
      </c>
      <c r="G5" s="2" t="s">
        <v>12</v>
      </c>
      <c r="H5" s="2" t="s">
        <v>9</v>
      </c>
      <c r="I5" s="25"/>
      <c r="J5" s="7" t="s">
        <v>0</v>
      </c>
      <c r="K5" s="7" t="s">
        <v>13</v>
      </c>
      <c r="L5" s="7" t="s">
        <v>14</v>
      </c>
    </row>
    <row r="6" spans="1:14" x14ac:dyDescent="0.25">
      <c r="A6" s="21"/>
      <c r="B6" s="2">
        <v>5</v>
      </c>
      <c r="C6" s="2" t="s">
        <v>5</v>
      </c>
      <c r="D6" s="2">
        <v>20</v>
      </c>
      <c r="E6" s="2" t="s">
        <v>8</v>
      </c>
      <c r="F6" s="2" t="s">
        <v>10</v>
      </c>
      <c r="G6" s="2" t="s">
        <v>11</v>
      </c>
      <c r="H6" s="2" t="s">
        <v>9</v>
      </c>
      <c r="I6" s="25"/>
      <c r="J6" s="1">
        <v>20</v>
      </c>
      <c r="K6" s="3">
        <f>COUNTIFS($D$2:$D$16,$J$6,$H$2:$H$16,M$1)/COUNTIF($H$2:$H$16,M$1)</f>
        <v>0.2857142857142857</v>
      </c>
      <c r="L6" s="3">
        <f>COUNTIFS($D$2:$D$16,$J$6,$H$2:$H$16,N$1)/COUNTIF($H$2:$H$16,N$1)</f>
        <v>0.25</v>
      </c>
    </row>
    <row r="7" spans="1:14" x14ac:dyDescent="0.25">
      <c r="A7" s="21"/>
      <c r="B7" s="2">
        <v>6</v>
      </c>
      <c r="C7" s="2" t="s">
        <v>5</v>
      </c>
      <c r="D7" s="2">
        <v>20</v>
      </c>
      <c r="E7" s="2" t="s">
        <v>8</v>
      </c>
      <c r="F7" s="2" t="s">
        <v>9</v>
      </c>
      <c r="G7" s="2" t="s">
        <v>11</v>
      </c>
      <c r="H7" s="2" t="s">
        <v>10</v>
      </c>
      <c r="I7" s="25"/>
      <c r="J7" s="1">
        <v>30</v>
      </c>
      <c r="K7" s="3">
        <f>COUNTIFS($D$2:$D$16,$J$7,$H$2:$H$16,M$1)/COUNTIF($H$2:$H$16,M$1)</f>
        <v>0.42857142857142855</v>
      </c>
      <c r="L7" s="3">
        <f>COUNTIFS($D$2:$D$16,$J$7,$H$2:$H$16,N$1)/COUNTIF($H$2:$H$16,N$1)</f>
        <v>0.375</v>
      </c>
    </row>
    <row r="8" spans="1:14" x14ac:dyDescent="0.25">
      <c r="A8" s="21"/>
      <c r="B8" s="2">
        <v>7</v>
      </c>
      <c r="C8" s="2" t="s">
        <v>5</v>
      </c>
      <c r="D8" s="2">
        <v>30</v>
      </c>
      <c r="E8" s="2" t="s">
        <v>7</v>
      </c>
      <c r="F8" s="2" t="s">
        <v>9</v>
      </c>
      <c r="G8" s="2" t="s">
        <v>12</v>
      </c>
      <c r="H8" s="2" t="s">
        <v>10</v>
      </c>
      <c r="I8" s="25"/>
      <c r="J8" s="1">
        <v>40</v>
      </c>
      <c r="K8" s="3">
        <f>COUNTIFS($D$2:$D$16,$J$8,$H$2:$H$16,M$1)/COUNTIF($H$2:$H$16,M$1)</f>
        <v>0.2857142857142857</v>
      </c>
      <c r="L8" s="3">
        <f>COUNTIFS($D$2:$D$16,$J$8,$H$2:$H$16,N$1)/COUNTIF($H$2:$H$16,N$1)</f>
        <v>0.125</v>
      </c>
    </row>
    <row r="9" spans="1:14" x14ac:dyDescent="0.25">
      <c r="A9" s="21"/>
      <c r="B9" s="2">
        <v>8</v>
      </c>
      <c r="C9" s="2" t="s">
        <v>5</v>
      </c>
      <c r="D9" s="2">
        <v>20</v>
      </c>
      <c r="E9" s="2" t="s">
        <v>7</v>
      </c>
      <c r="F9" s="2" t="s">
        <v>10</v>
      </c>
      <c r="G9" s="2" t="s">
        <v>11</v>
      </c>
      <c r="H9" s="2" t="s">
        <v>10</v>
      </c>
      <c r="I9" s="25"/>
      <c r="J9" s="1">
        <v>50</v>
      </c>
      <c r="K9" s="3">
        <f>COUNTIFS($D$2:$D$16,$J$9,$H$2:$H$16,M$1)/COUNTIF($H$2:$H$16,M$1)</f>
        <v>0</v>
      </c>
      <c r="L9" s="3">
        <f>COUNTIFS($D$2:$D$16,$J$9,$H$2:$H$16,N$1)/COUNTIF($H$2:$H$16,N$1)</f>
        <v>0.25</v>
      </c>
    </row>
    <row r="10" spans="1:14" x14ac:dyDescent="0.25">
      <c r="A10" s="21"/>
      <c r="B10" s="2">
        <v>9</v>
      </c>
      <c r="C10" s="2" t="s">
        <v>5</v>
      </c>
      <c r="D10" s="2">
        <v>20</v>
      </c>
      <c r="E10" s="2" t="s">
        <v>7</v>
      </c>
      <c r="F10" s="2" t="s">
        <v>10</v>
      </c>
      <c r="G10" s="2" t="s">
        <v>12</v>
      </c>
      <c r="H10" s="2" t="s">
        <v>9</v>
      </c>
      <c r="I10" s="25"/>
      <c r="K10" s="8">
        <f>SUM(K6:K9)</f>
        <v>0.99999999999999989</v>
      </c>
      <c r="L10" s="8">
        <f>SUM(L6:L9)</f>
        <v>1</v>
      </c>
    </row>
    <row r="11" spans="1:14" x14ac:dyDescent="0.25">
      <c r="A11" s="21"/>
      <c r="B11" s="2">
        <v>10</v>
      </c>
      <c r="C11" s="2" t="s">
        <v>5</v>
      </c>
      <c r="D11" s="2">
        <v>50</v>
      </c>
      <c r="E11" s="2" t="s">
        <v>7</v>
      </c>
      <c r="F11" s="2" t="s">
        <v>9</v>
      </c>
      <c r="G11" s="2" t="s">
        <v>12</v>
      </c>
      <c r="H11" s="2" t="s">
        <v>9</v>
      </c>
      <c r="I11" s="25"/>
      <c r="J11" s="7" t="s">
        <v>1</v>
      </c>
      <c r="K11" s="7" t="s">
        <v>13</v>
      </c>
      <c r="L11" s="7" t="s">
        <v>14</v>
      </c>
    </row>
    <row r="12" spans="1:14" x14ac:dyDescent="0.25">
      <c r="A12" s="21"/>
      <c r="B12" s="2">
        <v>11</v>
      </c>
      <c r="C12" s="2" t="s">
        <v>5</v>
      </c>
      <c r="D12" s="2">
        <v>40</v>
      </c>
      <c r="E12" s="2" t="s">
        <v>6</v>
      </c>
      <c r="F12" s="2" t="s">
        <v>10</v>
      </c>
      <c r="G12" s="2" t="s">
        <v>12</v>
      </c>
      <c r="H12" s="2" t="s">
        <v>9</v>
      </c>
      <c r="I12" s="25"/>
      <c r="J12" s="1" t="s">
        <v>6</v>
      </c>
      <c r="K12" s="3">
        <f>COUNTIFS($E$2:$E$16,$J$12,$H$2:$H$16,M$1)/COUNTIF($H$2:$H$16,M$1)</f>
        <v>0.42857142857142855</v>
      </c>
      <c r="L12" s="3">
        <f>COUNTIFS($E$2:$E$16,$J$12,$H$2:$H$16,N$1)/COUNTIF($H$2:$H$16,N$1)</f>
        <v>0.25</v>
      </c>
    </row>
    <row r="13" spans="1:14" x14ac:dyDescent="0.25">
      <c r="A13" s="21"/>
      <c r="B13" s="2">
        <v>12</v>
      </c>
      <c r="C13" s="2" t="s">
        <v>5</v>
      </c>
      <c r="D13" s="2">
        <v>40</v>
      </c>
      <c r="E13" s="2" t="s">
        <v>6</v>
      </c>
      <c r="F13" s="2" t="s">
        <v>9</v>
      </c>
      <c r="G13" s="2" t="s">
        <v>11</v>
      </c>
      <c r="H13" s="2" t="s">
        <v>10</v>
      </c>
      <c r="I13" s="25"/>
      <c r="J13" s="1" t="s">
        <v>7</v>
      </c>
      <c r="K13" s="3">
        <f>COUNTIFS($E$2:$E$16,$J$13,$H$2:$H$16,M$1)/COUNTIF($H$2:$H$16,M$1)</f>
        <v>0.42857142857142855</v>
      </c>
      <c r="L13" s="3">
        <f>COUNTIFS($E$2:$E$16,$J$13,$H$2:$H$16,N$1)/COUNTIF($H$2:$H$16,N$1)</f>
        <v>0.375</v>
      </c>
    </row>
    <row r="14" spans="1:14" x14ac:dyDescent="0.25">
      <c r="A14" s="21"/>
      <c r="B14" s="2">
        <v>13</v>
      </c>
      <c r="C14" s="2" t="s">
        <v>5</v>
      </c>
      <c r="D14" s="2">
        <v>30</v>
      </c>
      <c r="E14" s="2" t="s">
        <v>6</v>
      </c>
      <c r="F14" s="2" t="s">
        <v>10</v>
      </c>
      <c r="G14" s="2" t="s">
        <v>11</v>
      </c>
      <c r="H14" s="2" t="s">
        <v>10</v>
      </c>
      <c r="I14" s="25"/>
      <c r="J14" s="1" t="s">
        <v>8</v>
      </c>
      <c r="K14" s="3">
        <f>COUNTIFS($E$2:$E$16,$J$14,$H$2:$H$16,M$1)/COUNTIF($H$2:$H$16,M$1)</f>
        <v>0.14285714285714285</v>
      </c>
      <c r="L14" s="3">
        <f>COUNTIFS($E$2:$E$16,$J$14,$H$2:$H$16,N$1)/COUNTIF($H$2:$H$16,N$1)</f>
        <v>0.375</v>
      </c>
    </row>
    <row r="15" spans="1:14" x14ac:dyDescent="0.25">
      <c r="A15" s="21"/>
      <c r="B15" s="2">
        <v>14</v>
      </c>
      <c r="C15" s="2" t="s">
        <v>5</v>
      </c>
      <c r="D15" s="2">
        <v>30</v>
      </c>
      <c r="E15" s="2" t="s">
        <v>7</v>
      </c>
      <c r="F15" s="2" t="s">
        <v>9</v>
      </c>
      <c r="G15" s="2" t="s">
        <v>12</v>
      </c>
      <c r="H15" s="2" t="s">
        <v>9</v>
      </c>
      <c r="I15" s="25"/>
      <c r="K15" s="8">
        <f>SUM(K12:K14)</f>
        <v>1</v>
      </c>
      <c r="L15" s="8">
        <f>SUM(L12:L14)</f>
        <v>1</v>
      </c>
    </row>
    <row r="16" spans="1:14" x14ac:dyDescent="0.25">
      <c r="A16" s="22"/>
      <c r="B16" s="2">
        <v>15</v>
      </c>
      <c r="C16" s="2" t="s">
        <v>5</v>
      </c>
      <c r="D16" s="2">
        <v>30</v>
      </c>
      <c r="E16" s="2" t="s">
        <v>8</v>
      </c>
      <c r="F16" s="2" t="s">
        <v>9</v>
      </c>
      <c r="G16" s="2" t="s">
        <v>11</v>
      </c>
      <c r="H16" s="2" t="s">
        <v>9</v>
      </c>
      <c r="I16" s="25"/>
      <c r="J16" s="7" t="s">
        <v>2</v>
      </c>
      <c r="K16" s="7" t="s">
        <v>13</v>
      </c>
      <c r="L16" s="7" t="s">
        <v>14</v>
      </c>
    </row>
    <row r="17" spans="2:14" x14ac:dyDescent="0.25">
      <c r="I17" s="25"/>
      <c r="J17" s="1" t="s">
        <v>10</v>
      </c>
      <c r="K17" s="3">
        <f>COUNTIFS($F$2:$F$16,$J$17,$H$2:$H$16,M$1)/COUNTIF($H$2:$H$16,M$1)</f>
        <v>0.42857142857142855</v>
      </c>
      <c r="L17" s="3">
        <f>COUNTIFS($F$2:$F$16,$J$17,$H$2:$H$16,N$1)/COUNTIF($H$2:$H$16,N$1)</f>
        <v>0.375</v>
      </c>
    </row>
    <row r="18" spans="2:14" x14ac:dyDescent="0.25">
      <c r="I18" s="25"/>
      <c r="J18" s="1" t="s">
        <v>9</v>
      </c>
      <c r="K18" s="3">
        <f>COUNTIFS($F$2:$F$16,$J$18,$H$2:$H$16,M$1)/COUNTIF($H$2:$H$16,M$1)</f>
        <v>0.5714285714285714</v>
      </c>
      <c r="L18" s="3">
        <f>COUNTIFS($F$2:$F$16,$J$18,$H$2:$H$16,N$1)/COUNTIF($H$2:$H$16,N$1)</f>
        <v>0.625</v>
      </c>
    </row>
    <row r="19" spans="2:14" x14ac:dyDescent="0.25">
      <c r="I19" s="25"/>
      <c r="K19" s="8">
        <f>SUM(K17:K18)</f>
        <v>1</v>
      </c>
      <c r="L19" s="8">
        <f>SUM(L17:L18)</f>
        <v>1</v>
      </c>
    </row>
    <row r="20" spans="2:14" x14ac:dyDescent="0.25">
      <c r="I20" s="25"/>
      <c r="J20" s="7" t="s">
        <v>3</v>
      </c>
      <c r="K20" s="7" t="s">
        <v>13</v>
      </c>
      <c r="L20" s="7" t="s">
        <v>14</v>
      </c>
    </row>
    <row r="21" spans="2:14" x14ac:dyDescent="0.25">
      <c r="I21" s="25"/>
      <c r="J21" s="1" t="s">
        <v>11</v>
      </c>
      <c r="K21" s="3">
        <f>COUNTIFS($G$2:$G$16,$J$21,$H$2:$H$16,M$1)/COUNTIF($H$2:$H$16,M$1)</f>
        <v>0.5714285714285714</v>
      </c>
      <c r="L21" s="3">
        <f>COUNTIFS($G$2:$G$16,$J$21,$H$2:$H$16,N$1)/COUNTIF($H$2:$H$16,N$1)</f>
        <v>0.375</v>
      </c>
    </row>
    <row r="22" spans="2:14" x14ac:dyDescent="0.25">
      <c r="I22" s="25"/>
      <c r="J22" s="1" t="s">
        <v>12</v>
      </c>
      <c r="K22" s="3">
        <f>COUNTIFS($G$2:$G$16,$J$22,$H$2:$H$16,M$1)/COUNTIF($H$2:$H$16,M$1)</f>
        <v>0.42857142857142855</v>
      </c>
      <c r="L22" s="3">
        <f>COUNTIFS($G$2:$G$16,$J$22,$H$2:$H$16,N$1)/COUNTIF($H$2:$H$16,N$1)</f>
        <v>0.625</v>
      </c>
    </row>
    <row r="23" spans="2:14" x14ac:dyDescent="0.25">
      <c r="I23" s="25"/>
      <c r="J23" s="19"/>
      <c r="K23" s="8">
        <f>SUM(K21:K22)</f>
        <v>1</v>
      </c>
      <c r="L23" s="8">
        <f>SUM(L21:L22)</f>
        <v>1</v>
      </c>
    </row>
    <row r="25" spans="2:14" ht="15" customHeight="1" x14ac:dyDescent="0.25">
      <c r="C25" s="12" t="s">
        <v>0</v>
      </c>
      <c r="D25" s="13"/>
      <c r="E25" s="14" t="s">
        <v>1</v>
      </c>
      <c r="F25" s="14" t="s">
        <v>2</v>
      </c>
      <c r="G25" s="14" t="s">
        <v>3</v>
      </c>
      <c r="H25" s="14" t="s">
        <v>4</v>
      </c>
      <c r="I25" s="23" t="s">
        <v>22</v>
      </c>
      <c r="J25" s="14" t="s">
        <v>15</v>
      </c>
      <c r="K25" s="14" t="s">
        <v>16</v>
      </c>
      <c r="L25" s="14" t="s">
        <v>17</v>
      </c>
      <c r="N25" s="4">
        <f>K8*K13*K17*K21*K2</f>
        <v>1.3994169096209909E-2</v>
      </c>
    </row>
    <row r="26" spans="2:14" x14ac:dyDescent="0.25">
      <c r="C26" s="11" t="s">
        <v>5</v>
      </c>
      <c r="D26" s="11">
        <v>30</v>
      </c>
      <c r="E26" s="11" t="s">
        <v>7</v>
      </c>
      <c r="F26" s="11" t="s">
        <v>10</v>
      </c>
      <c r="G26" s="11" t="s">
        <v>11</v>
      </c>
      <c r="H26" s="11" t="s">
        <v>10</v>
      </c>
      <c r="I26" s="23"/>
      <c r="J26" s="11" t="str">
        <f>IF(K26&gt;L26,"Yes","No")</f>
        <v>No</v>
      </c>
      <c r="K26" s="15">
        <f>VLOOKUP($D$26,$J$6:$L$9,2,)*VLOOKUP($E$26,$J$12:$L$14,2,)*VLOOKUP($F$26,$J$17:$L$18,2,)*VLOOKUP($G$26,$J$21:$L$22,2,)*K$2</f>
        <v>2.0991253644314867E-2</v>
      </c>
      <c r="L26" s="15">
        <f>VLOOKUP($D$26,$J$6:$L$9,2,)*VLOOKUP($E$26,$J$12:$L$14,2,)*VLOOKUP($F$26,$J$17:$L$18,2,)*VLOOKUP($G$26,$J$21:$L$22,2,)*K$3</f>
        <v>2.3990004164931272E-2</v>
      </c>
    </row>
    <row r="27" spans="2:14" x14ac:dyDescent="0.25">
      <c r="C27" s="11" t="s">
        <v>5</v>
      </c>
      <c r="D27" s="11">
        <v>40</v>
      </c>
      <c r="E27" s="11" t="s">
        <v>7</v>
      </c>
      <c r="F27" s="11" t="s">
        <v>10</v>
      </c>
      <c r="G27" s="11" t="s">
        <v>11</v>
      </c>
      <c r="H27" s="11" t="s">
        <v>10</v>
      </c>
      <c r="I27" s="23"/>
      <c r="J27" s="11" t="str">
        <f>IF(K27&gt;L27,"Yes","No")</f>
        <v>No</v>
      </c>
      <c r="K27" s="15">
        <f>VLOOKUP($D$27,$J$6:$L$9,2,)*VLOOKUP($E$27,$J$12:$L$14,2,)*VLOOKUP($F$27,$J$17:$L$18,2,)*VLOOKUP($G$27,$J$21:$L$22,2,)*K$2</f>
        <v>1.3994169096209909E-2</v>
      </c>
      <c r="L27" s="15">
        <f>VLOOKUP($D$27,$J$6:$L$9,2,)*VLOOKUP($E$27,$J$12:$L$14,2,)*VLOOKUP($F$27,$J$17:$L$18,2,)*VLOOKUP($G$27,$J$21:$L$22,2,)*K$3</f>
        <v>1.5993336109954182E-2</v>
      </c>
    </row>
    <row r="28" spans="2:14" x14ac:dyDescent="0.25">
      <c r="C28" s="9"/>
      <c r="D28" s="9"/>
      <c r="E28" s="9"/>
      <c r="F28" s="9"/>
      <c r="G28" s="9"/>
      <c r="H28" s="9"/>
      <c r="I28" s="23"/>
      <c r="J28" s="9"/>
      <c r="K28" s="16"/>
      <c r="L28" s="16"/>
    </row>
    <row r="29" spans="2:14" x14ac:dyDescent="0.25">
      <c r="B29" s="24" t="s">
        <v>19</v>
      </c>
      <c r="C29" s="17" t="s">
        <v>5</v>
      </c>
      <c r="D29" s="17">
        <v>30</v>
      </c>
      <c r="E29" s="17" t="s">
        <v>6</v>
      </c>
      <c r="F29" s="17" t="s">
        <v>9</v>
      </c>
      <c r="G29" s="17" t="s">
        <v>11</v>
      </c>
      <c r="H29" s="17" t="s">
        <v>9</v>
      </c>
      <c r="I29" s="23"/>
      <c r="J29" s="17" t="str">
        <f>IF(K29&gt;L29,"Yes","No")</f>
        <v>No</v>
      </c>
      <c r="K29" s="18">
        <f>VLOOKUP($D$29,$J$6:$L$9,2,)*VLOOKUP($E$29,$J$12:$L$14,2,)*VLOOKUP($F$29,$J$17:$L$18,2,)*VLOOKUP($G$29,$J$21:$L$22,2,)*K$2</f>
        <v>2.7988338192419821E-2</v>
      </c>
      <c r="L29" s="18">
        <f>VLOOKUP($D$29,$J$6:$L$9,2,)*VLOOKUP($E$29,$J$12:$L$14,2,)*VLOOKUP($F$29,$J$17:$L$18,2,)*VLOOKUP($G$29,$J$21:$L$22,2,)*K$3</f>
        <v>3.1986672219908363E-2</v>
      </c>
    </row>
    <row r="30" spans="2:14" x14ac:dyDescent="0.25">
      <c r="B30" s="24"/>
      <c r="C30" s="17" t="s">
        <v>5</v>
      </c>
      <c r="D30" s="17">
        <v>30</v>
      </c>
      <c r="E30" s="17" t="s">
        <v>6</v>
      </c>
      <c r="F30" s="17" t="s">
        <v>10</v>
      </c>
      <c r="G30" s="17" t="s">
        <v>12</v>
      </c>
      <c r="H30" s="17" t="s">
        <v>10</v>
      </c>
      <c r="I30" s="23"/>
      <c r="J30" s="17" t="str">
        <f>IF(K30&gt;L30,"Yes","No")</f>
        <v>No</v>
      </c>
      <c r="K30" s="18">
        <f>VLOOKUP($D$30,$J$6:$L$9,2,)*VLOOKUP($E$30,$J$12:$L$14,2,)*VLOOKUP($F$30,$J$17:$L$18,2,)*VLOOKUP($G$30,$J$21:$L$22,2,)*K$2</f>
        <v>1.574344023323615E-2</v>
      </c>
      <c r="L30" s="18">
        <f>VLOOKUP($D$30,$J$6:$L$9,2,)*VLOOKUP($E$30,$J$12:$L$14,2,)*VLOOKUP($F$30,$J$17:$L$18,2,)*VLOOKUP($G$30,$J$21:$K$34,2,)*K$3</f>
        <v>1.7992503123698454E-2</v>
      </c>
    </row>
    <row r="31" spans="2:14" x14ac:dyDescent="0.25">
      <c r="B31" s="24"/>
      <c r="C31" s="17" t="s">
        <v>5</v>
      </c>
      <c r="D31" s="17">
        <v>40</v>
      </c>
      <c r="E31" s="17" t="s">
        <v>7</v>
      </c>
      <c r="F31" s="17" t="s">
        <v>9</v>
      </c>
      <c r="G31" s="17" t="s">
        <v>12</v>
      </c>
      <c r="H31" s="17" t="s">
        <v>10</v>
      </c>
      <c r="I31" s="23"/>
      <c r="J31" s="17" t="str">
        <f t="shared" ref="J31:J43" si="0">IF(K31&gt;L31,"Yes","No")</f>
        <v>No</v>
      </c>
      <c r="K31" s="18">
        <f>VLOOKUP($D$31,$J$6:$L$9,2,)*VLOOKUP($E$31,$J$12:$L$14,2,)*VLOOKUP($F$31,$J$17:$L$18,2,)*VLOOKUP($G$31,$J$21:$L$22,2,)*K$2</f>
        <v>1.3994169096209909E-2</v>
      </c>
      <c r="L31" s="18">
        <f>VLOOKUP($D$31,$J$6:$L$9,2,)*VLOOKUP($E$31,$J$12:$L$14,2,)*VLOOKUP($F$31,$J$17:$L$18,2,)*VLOOKUP($G$31,$J$21:$K$34,2,)*K$3</f>
        <v>1.5993336109954182E-2</v>
      </c>
    </row>
    <row r="32" spans="2:14" x14ac:dyDescent="0.25">
      <c r="B32" s="24"/>
      <c r="C32" s="17" t="s">
        <v>5</v>
      </c>
      <c r="D32" s="17">
        <v>50</v>
      </c>
      <c r="E32" s="17" t="s">
        <v>8</v>
      </c>
      <c r="F32" s="17" t="s">
        <v>9</v>
      </c>
      <c r="G32" s="17" t="s">
        <v>12</v>
      </c>
      <c r="H32" s="17" t="s">
        <v>9</v>
      </c>
      <c r="I32" s="23"/>
      <c r="J32" s="17" t="str">
        <f t="shared" si="0"/>
        <v>No</v>
      </c>
      <c r="K32" s="18">
        <f>VLOOKUP($D$32,$J$6:$L$9,2,)*VLOOKUP($E$32,$J$12:$L$14,2,)*VLOOKUP($F$32,$J$17:$L$18,2,)*VLOOKUP($G$32,$J$21:$L$22,2,)*K$2</f>
        <v>0</v>
      </c>
      <c r="L32" s="18">
        <f>VLOOKUP($D$32,$J$6:$L$9,2,)*VLOOKUP($E$32,$J$12:$L$14,2,)*VLOOKUP($F$32,$J$17:$L$18,2,)*VLOOKUP($G$32,$J$21:$K$34,2,)*K$3</f>
        <v>0</v>
      </c>
    </row>
    <row r="33" spans="2:12" x14ac:dyDescent="0.25">
      <c r="B33" s="24"/>
      <c r="C33" s="17" t="s">
        <v>5</v>
      </c>
      <c r="D33" s="17">
        <v>20</v>
      </c>
      <c r="E33" s="17" t="s">
        <v>8</v>
      </c>
      <c r="F33" s="17" t="s">
        <v>10</v>
      </c>
      <c r="G33" s="17" t="s">
        <v>11</v>
      </c>
      <c r="H33" s="17" t="s">
        <v>9</v>
      </c>
      <c r="I33" s="23"/>
      <c r="J33" s="17" t="str">
        <f t="shared" si="0"/>
        <v>No</v>
      </c>
      <c r="K33" s="18">
        <f>VLOOKUP($D$33,$J$6:$L$9,2,)*VLOOKUP($E$33,$J$12:$L$14,2,)*VLOOKUP($F$33,$J$17:$L$18,2,)*VLOOKUP($G$33,$J$21:$L$22,2,)*K$2</f>
        <v>4.6647230320699699E-3</v>
      </c>
      <c r="L33" s="18">
        <f>VLOOKUP($D$33,$J$6:$L$9,2,)*VLOOKUP($E$33,$J$12:$L$14,2,)*VLOOKUP($F$33,$J$17:$L$18,2,)*VLOOKUP($G$33,$J$21:$K$34,2,)*K$3</f>
        <v>5.3311120366513936E-3</v>
      </c>
    </row>
    <row r="34" spans="2:12" x14ac:dyDescent="0.25">
      <c r="B34" s="24"/>
      <c r="C34" s="17" t="s">
        <v>5</v>
      </c>
      <c r="D34" s="17">
        <v>20</v>
      </c>
      <c r="E34" s="17" t="s">
        <v>8</v>
      </c>
      <c r="F34" s="17" t="s">
        <v>9</v>
      </c>
      <c r="G34" s="17" t="s">
        <v>11</v>
      </c>
      <c r="H34" s="17" t="s">
        <v>10</v>
      </c>
      <c r="I34" s="23"/>
      <c r="J34" s="17" t="str">
        <f t="shared" si="0"/>
        <v>No</v>
      </c>
      <c r="K34" s="18">
        <f>VLOOKUP($D$34,$J$6:$L$9,2,)*VLOOKUP($E$34,$J$12:$L$14,2,)*VLOOKUP($F$34,$J$17:$L$18,2,)*VLOOKUP($G$34,$J$21:$L$22,2,)*K$2</f>
        <v>6.2196307094266262E-3</v>
      </c>
      <c r="L34" s="18">
        <f>VLOOKUP($D$34,$J$6:$L$9,2,)*VLOOKUP($E$34,$J$12:$L$14,2,)*VLOOKUP($F$34,$J$17:$L$18,2,)*VLOOKUP($G$34,$J$21:$K$34,2,)*K$3</f>
        <v>7.1081493822018589E-3</v>
      </c>
    </row>
    <row r="35" spans="2:12" x14ac:dyDescent="0.25">
      <c r="B35" s="24"/>
      <c r="C35" s="17" t="s">
        <v>5</v>
      </c>
      <c r="D35" s="17">
        <v>30</v>
      </c>
      <c r="E35" s="17" t="s">
        <v>7</v>
      </c>
      <c r="F35" s="17" t="s">
        <v>9</v>
      </c>
      <c r="G35" s="17" t="s">
        <v>12</v>
      </c>
      <c r="H35" s="17" t="s">
        <v>10</v>
      </c>
      <c r="I35" s="23"/>
      <c r="J35" s="17" t="str">
        <f t="shared" si="0"/>
        <v>No</v>
      </c>
      <c r="K35" s="18">
        <f>VLOOKUP($D$35,$J$6:$L$9,2,)*VLOOKUP($E$35,$J$12:$L$14,2,)*VLOOKUP($F$35,$J$17:$L$18,2,)*VLOOKUP($G$35,$J$21:$L$22,2,)*K$2</f>
        <v>2.0991253644314867E-2</v>
      </c>
      <c r="L35" s="18">
        <f>VLOOKUP($D$35,$J$6:$L$9,2,)*VLOOKUP($E$35,$J$12:$L$14,2,)*VLOOKUP($F$35,$J$17:$L$18,2,)*VLOOKUP($G$35,$J$21:$K$34,2,)*K$3</f>
        <v>2.3990004164931272E-2</v>
      </c>
    </row>
    <row r="36" spans="2:12" x14ac:dyDescent="0.25">
      <c r="B36" s="24"/>
      <c r="C36" s="17" t="s">
        <v>5</v>
      </c>
      <c r="D36" s="17">
        <v>20</v>
      </c>
      <c r="E36" s="17" t="s">
        <v>7</v>
      </c>
      <c r="F36" s="17" t="s">
        <v>10</v>
      </c>
      <c r="G36" s="17" t="s">
        <v>11</v>
      </c>
      <c r="H36" s="17" t="s">
        <v>10</v>
      </c>
      <c r="I36" s="23"/>
      <c r="J36" s="17" t="str">
        <f t="shared" si="0"/>
        <v>No</v>
      </c>
      <c r="K36" s="18">
        <f>VLOOKUP($D$36,$J$6:$L$9,2,)*VLOOKUP($E$36,$J$12:$L$14,2,)*VLOOKUP($F$36,$J$17:$L$18,2,)*VLOOKUP($G$36,$J$21:$L$22,2,)*K$2</f>
        <v>1.3994169096209909E-2</v>
      </c>
      <c r="L36" s="18">
        <f>VLOOKUP($D$36,$J$6:$L$9,2,)*VLOOKUP($E$36,$J$12:$L$14,2,)*VLOOKUP($F$36,$J$17:$L$18,2,)*VLOOKUP($G$36,$J$21:$K$34,2,)*K$3</f>
        <v>1.5993336109954182E-2</v>
      </c>
    </row>
    <row r="37" spans="2:12" x14ac:dyDescent="0.25">
      <c r="B37" s="24"/>
      <c r="C37" s="17" t="s">
        <v>5</v>
      </c>
      <c r="D37" s="17">
        <v>20</v>
      </c>
      <c r="E37" s="17" t="s">
        <v>7</v>
      </c>
      <c r="F37" s="17" t="s">
        <v>10</v>
      </c>
      <c r="G37" s="17" t="s">
        <v>12</v>
      </c>
      <c r="H37" s="17" t="s">
        <v>9</v>
      </c>
      <c r="I37" s="23"/>
      <c r="J37" s="17" t="str">
        <f t="shared" si="0"/>
        <v>No</v>
      </c>
      <c r="K37" s="18">
        <f>VLOOKUP($D$37,$J$6:$L$9,2,)*VLOOKUP($E$37,$J$12:$L$14,2,)*VLOOKUP($F$37,$J$17:$L$18,2,)*VLOOKUP($G$37,$J$21:$L$22,2,)*K$2</f>
        <v>1.0495626822157432E-2</v>
      </c>
      <c r="L37" s="18">
        <f>VLOOKUP($D$37,$J$6:$L$9,2,)*VLOOKUP($E$37,$J$12:$L$14,2,)*VLOOKUP($F$37,$J$17:$L$18,2,)*VLOOKUP($G$37,$J$21:$K$34,2,)*K$3</f>
        <v>1.1995002082465634E-2</v>
      </c>
    </row>
    <row r="38" spans="2:12" x14ac:dyDescent="0.25">
      <c r="B38" s="24"/>
      <c r="C38" s="17" t="s">
        <v>5</v>
      </c>
      <c r="D38" s="17">
        <v>50</v>
      </c>
      <c r="E38" s="17" t="s">
        <v>7</v>
      </c>
      <c r="F38" s="17" t="s">
        <v>9</v>
      </c>
      <c r="G38" s="17" t="s">
        <v>12</v>
      </c>
      <c r="H38" s="17" t="s">
        <v>9</v>
      </c>
      <c r="I38" s="23"/>
      <c r="J38" s="17" t="str">
        <f t="shared" si="0"/>
        <v>No</v>
      </c>
      <c r="K38" s="18">
        <f>VLOOKUP($D$38,$J$6:$L$9,2,)*VLOOKUP($E$38,$J$12:$L$14,2,)*VLOOKUP($F$38,$J$17:$L$18,2,)*VLOOKUP($G$38,$J$21:$L$22,2,)*K$2</f>
        <v>0</v>
      </c>
      <c r="L38" s="18">
        <f>VLOOKUP($D$38,$J$6:$L$9,2,)*VLOOKUP($E$38,$J$12:$L$14,2,)*VLOOKUP($F$38,$J$17:$L$18,2,)*VLOOKUP($G$38,$J$21:$K$34,2,)*K$3</f>
        <v>0</v>
      </c>
    </row>
    <row r="39" spans="2:12" x14ac:dyDescent="0.25">
      <c r="B39" s="24"/>
      <c r="C39" s="17" t="s">
        <v>5</v>
      </c>
      <c r="D39" s="17">
        <v>40</v>
      </c>
      <c r="E39" s="17" t="s">
        <v>6</v>
      </c>
      <c r="F39" s="17" t="s">
        <v>10</v>
      </c>
      <c r="G39" s="17" t="s">
        <v>12</v>
      </c>
      <c r="H39" s="17" t="s">
        <v>9</v>
      </c>
      <c r="I39" s="23"/>
      <c r="J39" s="17" t="str">
        <f t="shared" si="0"/>
        <v>No</v>
      </c>
      <c r="K39" s="18">
        <f>VLOOKUP($D$39,$J$6:$L$9,2,)*VLOOKUP($E$39,$J$12:$L$14,2,)*VLOOKUP($F$39,$J$17:$L$18,2,)*VLOOKUP($G$39,$J$21:$L$22,2,)*K$2</f>
        <v>1.0495626822157432E-2</v>
      </c>
      <c r="L39" s="18">
        <f>VLOOKUP($D$39,$J$6:$L$9,2,)*VLOOKUP($E$39,$J$12:$L$14,2,)*VLOOKUP($F$39,$J$17:$L$18,2,)*VLOOKUP($G$39,$J$21:$K$34,2,)*K$3</f>
        <v>1.1995002082465634E-2</v>
      </c>
    </row>
    <row r="40" spans="2:12" x14ac:dyDescent="0.25">
      <c r="B40" s="24"/>
      <c r="C40" s="17" t="s">
        <v>5</v>
      </c>
      <c r="D40" s="17">
        <v>40</v>
      </c>
      <c r="E40" s="17" t="s">
        <v>6</v>
      </c>
      <c r="F40" s="17" t="s">
        <v>9</v>
      </c>
      <c r="G40" s="17" t="s">
        <v>11</v>
      </c>
      <c r="H40" s="17" t="s">
        <v>10</v>
      </c>
      <c r="I40" s="23"/>
      <c r="J40" s="17" t="str">
        <f t="shared" si="0"/>
        <v>No</v>
      </c>
      <c r="K40" s="18">
        <f>VLOOKUP($D$40,$J$6:$L$9,2,)*VLOOKUP($E$40,$J$12:$L$14,2,)*VLOOKUP($F$40,$J$17:$L$18,2,)*VLOOKUP($G$40,$J$21:$L$22,2,)*K$2</f>
        <v>1.865889212827988E-2</v>
      </c>
      <c r="L40" s="18">
        <f>VLOOKUP($D$40,$J$6:$L$9,2,)*VLOOKUP($E$40,$J$12:$L$14,2,)*VLOOKUP($F$40,$J$17:$L$18,2,)*VLOOKUP($G$40,$J$21:$K$34,2,)*K$3</f>
        <v>2.1324448146605574E-2</v>
      </c>
    </row>
    <row r="41" spans="2:12" x14ac:dyDescent="0.25">
      <c r="B41" s="24"/>
      <c r="C41" s="17" t="s">
        <v>5</v>
      </c>
      <c r="D41" s="17">
        <v>30</v>
      </c>
      <c r="E41" s="17" t="s">
        <v>6</v>
      </c>
      <c r="F41" s="17" t="s">
        <v>10</v>
      </c>
      <c r="G41" s="17" t="s">
        <v>11</v>
      </c>
      <c r="H41" s="17" t="s">
        <v>10</v>
      </c>
      <c r="I41" s="23"/>
      <c r="J41" s="17" t="str">
        <f t="shared" si="0"/>
        <v>No</v>
      </c>
      <c r="K41" s="18">
        <f>VLOOKUP($D$41,$J$6:$L$9,2,)*VLOOKUP($E$41,$J$12:$L$14,2,)*VLOOKUP($F$41,$J$17:$L$18,2,)*VLOOKUP($G$41,$J$21:$L$22,2,)*K$2</f>
        <v>2.0991253644314867E-2</v>
      </c>
      <c r="L41" s="18">
        <f>VLOOKUP($D$41,$J$6:$L$9,2,)*VLOOKUP($E$41,$J$12:$L$14,2,)*VLOOKUP($F$41,$J$17:$L$18,2,)*VLOOKUP($G$41,$J$21:$K$34,2,)*K$3</f>
        <v>2.3990004164931272E-2</v>
      </c>
    </row>
    <row r="42" spans="2:12" x14ac:dyDescent="0.25">
      <c r="B42" s="24"/>
      <c r="C42" s="17" t="s">
        <v>5</v>
      </c>
      <c r="D42" s="17">
        <v>30</v>
      </c>
      <c r="E42" s="17" t="s">
        <v>7</v>
      </c>
      <c r="F42" s="17" t="s">
        <v>9</v>
      </c>
      <c r="G42" s="17" t="s">
        <v>12</v>
      </c>
      <c r="H42" s="17" t="s">
        <v>9</v>
      </c>
      <c r="I42" s="23"/>
      <c r="J42" s="17" t="str">
        <f t="shared" si="0"/>
        <v>No</v>
      </c>
      <c r="K42" s="18">
        <f>VLOOKUP($D$42,$J$6:$L$9,2,)*VLOOKUP($E$42,$J$12:$L$14,2,)*VLOOKUP($F$42,$J$17:$L$18,2,)*VLOOKUP($G$42,$J$21:$L$22,2,)*K$2</f>
        <v>2.0991253644314867E-2</v>
      </c>
      <c r="L42" s="18">
        <f>VLOOKUP($D$42,$J$6:$L$9,2,)*VLOOKUP($E$42,$J$12:$L$14,2,)*VLOOKUP($F$42,$J$17:$L$18,2,)*VLOOKUP($G$42,$J$21:$K$34,2,)*K$3</f>
        <v>2.3990004164931272E-2</v>
      </c>
    </row>
    <row r="43" spans="2:12" ht="15" customHeight="1" x14ac:dyDescent="0.25">
      <c r="B43" s="24"/>
      <c r="C43" s="17" t="s">
        <v>5</v>
      </c>
      <c r="D43" s="17">
        <v>30</v>
      </c>
      <c r="E43" s="17" t="s">
        <v>8</v>
      </c>
      <c r="F43" s="17" t="s">
        <v>9</v>
      </c>
      <c r="G43" s="17" t="s">
        <v>11</v>
      </c>
      <c r="H43" s="17" t="s">
        <v>9</v>
      </c>
      <c r="I43" s="23"/>
      <c r="J43" s="17" t="str">
        <f t="shared" si="0"/>
        <v>No</v>
      </c>
      <c r="K43" s="18">
        <f>VLOOKUP($D$43,$J$6:$L$9,2,)*VLOOKUP($E$43,$J$12:$L$14,2,)*VLOOKUP($F$43,$J$17:$L$18,2,)*VLOOKUP($G$43,$J$21:$L$22,2,)*K$2</f>
        <v>9.3294460641399398E-3</v>
      </c>
      <c r="L43" s="18">
        <f>VLOOKUP($D$43,$J$6:$L$9,2,)*VLOOKUP($E$43,$J$12:$L$14,2,)*VLOOKUP($F$43,$J$17:$L$18,2,)*VLOOKUP($G$43,$J$21:$K$34,2,)*K$3</f>
        <v>1.0662224073302787E-2</v>
      </c>
    </row>
    <row r="45" spans="2:12" x14ac:dyDescent="0.25">
      <c r="I45" s="28" t="s">
        <v>24</v>
      </c>
      <c r="K45" s="27" t="s">
        <v>23</v>
      </c>
      <c r="L45" s="27"/>
    </row>
    <row r="46" spans="2:12" x14ac:dyDescent="0.25">
      <c r="E46" s="30" t="s">
        <v>25</v>
      </c>
      <c r="F46" s="31">
        <f>(K47+L48)/SUM(K47:L48)</f>
        <v>1</v>
      </c>
      <c r="I46" s="29"/>
      <c r="J46" s="26" t="s">
        <v>21</v>
      </c>
      <c r="K46" s="26" t="s">
        <v>10</v>
      </c>
      <c r="L46" s="26" t="s">
        <v>9</v>
      </c>
    </row>
    <row r="47" spans="2:12" x14ac:dyDescent="0.25">
      <c r="E47" s="30"/>
      <c r="F47" s="31"/>
      <c r="I47" s="29"/>
      <c r="J47" s="26" t="s">
        <v>10</v>
      </c>
      <c r="K47" s="1">
        <f>COUNTIFS(H29:H43,J47,J29:J43,K46)</f>
        <v>0</v>
      </c>
      <c r="L47" s="1">
        <f>COUNTIFS(I29:I43,K47,K29:K43,L46)</f>
        <v>0</v>
      </c>
    </row>
    <row r="48" spans="2:12" x14ac:dyDescent="0.25">
      <c r="I48" s="29"/>
      <c r="J48" s="26" t="s">
        <v>9</v>
      </c>
      <c r="K48" s="1">
        <f>COUNTIFS(H29:H43,J48,J29:J43,K46)</f>
        <v>0</v>
      </c>
      <c r="L48" s="1">
        <f>COUNTIFS(H29:H43,J48,J29:J43,L46)</f>
        <v>8</v>
      </c>
    </row>
  </sheetData>
  <mergeCells count="10">
    <mergeCell ref="I25:I43"/>
    <mergeCell ref="B29:B43"/>
    <mergeCell ref="I1:I23"/>
    <mergeCell ref="K45:L45"/>
    <mergeCell ref="I45:I48"/>
    <mergeCell ref="E46:E47"/>
    <mergeCell ref="F46:F47"/>
    <mergeCell ref="C1:D1"/>
    <mergeCell ref="C25:D25"/>
    <mergeCell ref="A1:A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2023-06-30T13:36:42Z</dcterms:created>
  <dcterms:modified xsi:type="dcterms:W3CDTF">2023-06-30T15:58:36Z</dcterms:modified>
</cp:coreProperties>
</file>