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AFD_Stage_5_5_2025\REFERENCES\"/>
    </mc:Choice>
  </mc:AlternateContent>
  <bookViews>
    <workbookView xWindow="0" yWindow="0" windowWidth="19200" windowHeight="7050" activeTab="3"/>
  </bookViews>
  <sheets>
    <sheet name="rawData" sheetId="1" r:id="rId1"/>
    <sheet name="Non_Financial" sheetId="2" r:id="rId2"/>
    <sheet name="Financial" sheetId="3" r:id="rId3"/>
    <sheet name="First_step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F23" i="4" s="1"/>
  <c r="H20" i="4"/>
  <c r="G20" i="4"/>
  <c r="I20" i="4"/>
  <c r="J20" i="4"/>
  <c r="K20" i="4"/>
  <c r="L20" i="4"/>
  <c r="L23" i="4" s="1"/>
  <c r="M20" i="4"/>
  <c r="M23" i="4" s="1"/>
  <c r="N20" i="4"/>
  <c r="O20" i="4"/>
  <c r="P20" i="4"/>
  <c r="Q20" i="4"/>
  <c r="N23" i="4"/>
  <c r="G44" i="4"/>
  <c r="H44" i="4"/>
  <c r="I44" i="4"/>
  <c r="J44" i="4"/>
  <c r="K44" i="4"/>
  <c r="L44" i="4"/>
  <c r="M44" i="4"/>
  <c r="N44" i="4"/>
  <c r="O44" i="4"/>
  <c r="P44" i="4"/>
  <c r="Q44" i="4"/>
  <c r="F44" i="4"/>
  <c r="G6" i="4"/>
  <c r="H6" i="4"/>
  <c r="I6" i="4"/>
  <c r="J6" i="4"/>
  <c r="K6" i="4"/>
  <c r="L6" i="4"/>
  <c r="M6" i="4"/>
  <c r="N6" i="4"/>
  <c r="O6" i="4"/>
  <c r="P6" i="4"/>
  <c r="Q6" i="4"/>
  <c r="F6" i="4"/>
  <c r="G32" i="4"/>
  <c r="H32" i="4"/>
  <c r="I32" i="4"/>
  <c r="J32" i="4"/>
  <c r="K32" i="4"/>
  <c r="L32" i="4"/>
  <c r="M32" i="4"/>
  <c r="N32" i="4"/>
  <c r="O32" i="4"/>
  <c r="P32" i="4"/>
  <c r="Q32" i="4"/>
  <c r="F32" i="4"/>
  <c r="G15" i="4"/>
  <c r="H15" i="4"/>
  <c r="I15" i="4"/>
  <c r="J15" i="4"/>
  <c r="K15" i="4"/>
  <c r="L15" i="4"/>
  <c r="M15" i="4"/>
  <c r="N15" i="4"/>
  <c r="O15" i="4"/>
  <c r="P15" i="4"/>
  <c r="Q15" i="4"/>
  <c r="F15" i="4"/>
  <c r="G9" i="4"/>
  <c r="H9" i="4"/>
  <c r="I9" i="4"/>
  <c r="J9" i="4"/>
  <c r="K9" i="4"/>
  <c r="L9" i="4"/>
  <c r="M9" i="4"/>
  <c r="N9" i="4"/>
  <c r="O9" i="4"/>
  <c r="P9" i="4"/>
  <c r="Q9" i="4"/>
  <c r="F9" i="4"/>
  <c r="I26" i="4"/>
  <c r="F13" i="4"/>
  <c r="F14" i="4" s="1"/>
  <c r="Q13" i="4"/>
  <c r="Q14" i="4" s="1"/>
  <c r="G13" i="4"/>
  <c r="G14" i="4" s="1"/>
  <c r="H13" i="4"/>
  <c r="I13" i="4"/>
  <c r="I14" i="4" s="1"/>
  <c r="J13" i="4"/>
  <c r="J14" i="4" s="1"/>
  <c r="K13" i="4"/>
  <c r="K14" i="4" s="1"/>
  <c r="L13" i="4"/>
  <c r="L14" i="4" s="1"/>
  <c r="M13" i="4"/>
  <c r="M14" i="4" s="1"/>
  <c r="N13" i="4"/>
  <c r="N14" i="4" s="1"/>
  <c r="O13" i="4"/>
  <c r="O14" i="4" s="1"/>
  <c r="P13" i="4"/>
  <c r="P14" i="4" s="1"/>
  <c r="Q10" i="4"/>
  <c r="Q11" i="4" s="1"/>
  <c r="K10" i="4"/>
  <c r="K11" i="4" s="1"/>
  <c r="G10" i="4"/>
  <c r="G11" i="4" s="1"/>
  <c r="H10" i="4"/>
  <c r="H11" i="4" s="1"/>
  <c r="I10" i="4"/>
  <c r="I11" i="4" s="1"/>
  <c r="J10" i="4"/>
  <c r="J11" i="4" s="1"/>
  <c r="L10" i="4"/>
  <c r="L11" i="4" s="1"/>
  <c r="M10" i="4"/>
  <c r="M11" i="4" s="1"/>
  <c r="N10" i="4"/>
  <c r="N11" i="4" s="1"/>
  <c r="O10" i="4"/>
  <c r="O11" i="4" s="1"/>
  <c r="P10" i="4"/>
  <c r="P11" i="4" s="1"/>
  <c r="F10" i="4"/>
  <c r="G37" i="4"/>
  <c r="H37" i="4"/>
  <c r="I37" i="4"/>
  <c r="J23" i="4"/>
  <c r="K37" i="4"/>
  <c r="O37" i="4"/>
  <c r="P23" i="4"/>
  <c r="Q37" i="4"/>
  <c r="Q21" i="4"/>
  <c r="Q22" i="4" s="1"/>
  <c r="P21" i="4"/>
  <c r="P22" i="4" s="1"/>
  <c r="O21" i="4"/>
  <c r="O22" i="4" s="1"/>
  <c r="N21" i="4"/>
  <c r="N22" i="4" s="1"/>
  <c r="M21" i="4"/>
  <c r="M22" i="4" s="1"/>
  <c r="L21" i="4"/>
  <c r="L22" i="4" s="1"/>
  <c r="K21" i="4"/>
  <c r="K22" i="4" s="1"/>
  <c r="J21" i="4"/>
  <c r="J22" i="4" s="1"/>
  <c r="I21" i="4"/>
  <c r="I22" i="4" s="1"/>
  <c r="H21" i="4"/>
  <c r="H22" i="4" s="1"/>
  <c r="G21" i="4"/>
  <c r="G22" i="4" s="1"/>
  <c r="F21" i="4"/>
  <c r="F22" i="4" s="1"/>
  <c r="F37" i="4" l="1"/>
  <c r="P37" i="4"/>
  <c r="I27" i="4"/>
  <c r="Q27" i="4"/>
  <c r="F26" i="4"/>
  <c r="G27" i="4"/>
  <c r="K23" i="4"/>
  <c r="H27" i="4"/>
  <c r="I23" i="4"/>
  <c r="O27" i="4"/>
  <c r="N37" i="4"/>
  <c r="H14" i="4"/>
  <c r="H23" i="4"/>
  <c r="N27" i="4"/>
  <c r="M37" i="4"/>
  <c r="F11" i="4"/>
  <c r="O23" i="4"/>
  <c r="G23" i="4"/>
  <c r="M27" i="4"/>
  <c r="L37" i="4"/>
  <c r="Q23" i="4"/>
  <c r="L27" i="4"/>
  <c r="K26" i="4"/>
  <c r="K27" i="4"/>
  <c r="J37" i="4"/>
  <c r="J26" i="4"/>
  <c r="F27" i="4"/>
  <c r="J27" i="4"/>
  <c r="Q26" i="4"/>
  <c r="P27" i="4"/>
  <c r="P26" i="4"/>
  <c r="H26" i="4"/>
  <c r="O26" i="4"/>
  <c r="G26" i="4"/>
  <c r="N26" i="4"/>
  <c r="M26" i="4"/>
  <c r="L26" i="4"/>
</calcChain>
</file>

<file path=xl/comments1.xml><?xml version="1.0" encoding="utf-8"?>
<comments xmlns="http://schemas.openxmlformats.org/spreadsheetml/2006/main">
  <authors>
    <author>DEMBA Safiyatou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DEMBA Safiyatou:</t>
        </r>
        <r>
          <rPr>
            <sz val="9"/>
            <color indexed="81"/>
            <rFont val="Tahoma"/>
            <family val="2"/>
          </rPr>
          <t xml:space="preserve">
Jaune: NFC-NonF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DEMBA Safiyatou:</t>
        </r>
        <r>
          <rPr>
            <sz val="9"/>
            <color indexed="81"/>
            <rFont val="Tahoma"/>
            <family val="2"/>
          </rPr>
          <t xml:space="preserve">
GrisF : Households -NonF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DEMBA Safiyatou:</t>
        </r>
        <r>
          <rPr>
            <sz val="9"/>
            <color indexed="81"/>
            <rFont val="Tahoma"/>
            <family val="2"/>
          </rPr>
          <t xml:space="preserve">
Bleu : Gouv - NonF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DEMBA Safiyatou:</t>
        </r>
        <r>
          <rPr>
            <sz val="9"/>
            <color indexed="81"/>
            <rFont val="Tahoma"/>
            <family val="2"/>
          </rPr>
          <t xml:space="preserve">
Banks : NonF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DEMBA Safiyatou:</t>
        </r>
        <r>
          <rPr>
            <sz val="9"/>
            <color indexed="81"/>
            <rFont val="Tahoma"/>
            <family val="2"/>
          </rPr>
          <t xml:space="preserve">
NBFIs- NonF
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DEMBA Safiyatou:</t>
        </r>
        <r>
          <rPr>
            <sz val="9"/>
            <color indexed="81"/>
            <rFont val="Tahoma"/>
            <charset val="1"/>
          </rPr>
          <t xml:space="preserve">
NFC-NonF
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DEMBA Safiyatou:</t>
        </r>
        <r>
          <rPr>
            <sz val="9"/>
            <color indexed="81"/>
            <rFont val="Tahoma"/>
            <charset val="1"/>
          </rPr>
          <t xml:space="preserve">
Gov- F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DEMBA Safiyatou:</t>
        </r>
        <r>
          <rPr>
            <sz val="9"/>
            <color indexed="81"/>
            <rFont val="Tahoma"/>
            <charset val="1"/>
          </rPr>
          <t xml:space="preserve">
H-F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DEMBA Safiyatou:</t>
        </r>
        <r>
          <rPr>
            <sz val="9"/>
            <color indexed="81"/>
            <rFont val="Tahoma"/>
            <charset val="1"/>
          </rPr>
          <t xml:space="preserve">
Banks-F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DEMBA Safiyatou:</t>
        </r>
        <r>
          <rPr>
            <sz val="9"/>
            <color indexed="81"/>
            <rFont val="Tahoma"/>
            <charset val="1"/>
          </rPr>
          <t xml:space="preserve">
NBFIs- F
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DEMBA Safiyatou:</t>
        </r>
        <r>
          <rPr>
            <sz val="9"/>
            <color indexed="81"/>
            <rFont val="Tahoma"/>
            <charset val="1"/>
          </rPr>
          <t xml:space="preserve">
RoW -NonF
</t>
        </r>
      </text>
    </comment>
    <comment ref="A200" authorId="0" shapeId="0">
      <text>
        <r>
          <rPr>
            <b/>
            <sz val="9"/>
            <color indexed="81"/>
            <rFont val="Tahoma"/>
            <family val="2"/>
          </rPr>
          <t>DEMBA Safiyatou:</t>
        </r>
        <r>
          <rPr>
            <sz val="9"/>
            <color indexed="81"/>
            <rFont val="Tahoma"/>
            <family val="2"/>
          </rPr>
          <t xml:space="preserve">
CB- NonF</t>
        </r>
      </text>
    </comment>
    <comment ref="A201" authorId="0" shapeId="0">
      <text>
        <r>
          <rPr>
            <b/>
            <sz val="9"/>
            <color indexed="81"/>
            <rFont val="Tahoma"/>
            <family val="2"/>
          </rPr>
          <t>DEMBA Safiyatou:</t>
        </r>
        <r>
          <rPr>
            <sz val="9"/>
            <color indexed="81"/>
            <rFont val="Tahoma"/>
            <family val="2"/>
          </rPr>
          <t xml:space="preserve">
CB-F
</t>
        </r>
      </text>
    </comment>
  </commentList>
</comments>
</file>

<file path=xl/comments2.xml><?xml version="1.0" encoding="utf-8"?>
<comments xmlns="http://schemas.openxmlformats.org/spreadsheetml/2006/main">
  <authors>
    <author>DEMBA Safiyatou</author>
  </authors>
  <commentList>
    <comment ref="A31" authorId="0" shapeId="0">
      <text>
        <r>
          <rPr>
            <b/>
            <sz val="9"/>
            <color indexed="81"/>
            <rFont val="Tahoma"/>
            <charset val="1"/>
          </rPr>
          <t>DEMBA Safiyatou:</t>
        </r>
        <r>
          <rPr>
            <sz val="9"/>
            <color indexed="81"/>
            <rFont val="Tahoma"/>
            <charset val="1"/>
          </rPr>
          <t xml:space="preserve">
H-F
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DEMBA Safiyatou:</t>
        </r>
        <r>
          <rPr>
            <sz val="9"/>
            <color indexed="81"/>
            <rFont val="Tahoma"/>
            <family val="2"/>
          </rPr>
          <t xml:space="preserve">
GrisF : Households -NonF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DEMBA Safiyatou:</t>
        </r>
        <r>
          <rPr>
            <sz val="9"/>
            <color indexed="81"/>
            <rFont val="Tahoma"/>
            <charset val="1"/>
          </rPr>
          <t xml:space="preserve">
H-F
</t>
        </r>
      </text>
    </comment>
  </commentList>
</comments>
</file>

<file path=xl/sharedStrings.xml><?xml version="1.0" encoding="utf-8"?>
<sst xmlns="http://schemas.openxmlformats.org/spreadsheetml/2006/main" count="1270" uniqueCount="894">
  <si>
    <t>Variable description</t>
  </si>
  <si>
    <t>Intermediate or Derivative</t>
  </si>
  <si>
    <t>Variable name</t>
  </si>
  <si>
    <t>Equation</t>
  </si>
  <si>
    <t>real expected sales</t>
  </si>
  <si>
    <t>initialized</t>
  </si>
  <si>
    <t>Y_er_F</t>
  </si>
  <si>
    <t>real</t>
  </si>
  <si>
    <t>time-change in real expected sales</t>
  </si>
  <si>
    <t>derivative</t>
  </si>
  <si>
    <t>Y_er_Fdot</t>
  </si>
  <si>
    <t>beta__y*(Y_Dr_F - Y_er_F) + g__k*Y_er_F</t>
  </si>
  <si>
    <t>gross fixed capital accumulation rate</t>
  </si>
  <si>
    <t>intermediate</t>
  </si>
  <si>
    <t>g__k</t>
  </si>
  <si>
    <t>(I_Kr_F+(FDI_G_F/p_K))/K__F)-delta__F</t>
  </si>
  <si>
    <t>real aggregate demand of NFCs goods</t>
  </si>
  <si>
    <t>Y_Dr_F</t>
  </si>
  <si>
    <t>C/p_C + IC/p_IC + I_K/p_K + X/p_X</t>
  </si>
  <si>
    <t>aggregate demand of NFCs goods</t>
  </si>
  <si>
    <t>Y_D_F</t>
  </si>
  <si>
    <t>C+IC+I_K+X</t>
  </si>
  <si>
    <t>total consumption of  final consumption goods</t>
  </si>
  <si>
    <t>C</t>
  </si>
  <si>
    <t>C__H + C__G</t>
  </si>
  <si>
    <t>households consumption of  final consumption goods</t>
  </si>
  <si>
    <t>C__H</t>
  </si>
  <si>
    <t>time-change in households consumption of  final consumption goods</t>
  </si>
  <si>
    <t>C__Hdot</t>
  </si>
  <si>
    <t>beta__C*(C_T_H - C__H)</t>
  </si>
  <si>
    <t>households’ target consumption</t>
  </si>
  <si>
    <t>C_T_H</t>
  </si>
  <si>
    <t>m__1*YD__H+m__2*()+L_C_Hbdot</t>
  </si>
  <si>
    <t>propensity to consume out disposable income</t>
  </si>
  <si>
    <t>m__1</t>
  </si>
  <si>
    <t>lb_YD_H+1/(1+exp(-epsilon_YD_H*((i_D_H-pdot/p)-chi_YD_H)))*(ub_YD_H-lb_YD_H)</t>
  </si>
  <si>
    <t>propensity to consume out wealth</t>
  </si>
  <si>
    <t>m__2</t>
  </si>
  <si>
    <t>lb_W_H+1/(1+exp(-epsilon_W_H*((i_D_H-pdot/p)-chi_W_H)))*(ub_W_H-lb_W_H)</t>
  </si>
  <si>
    <t>government consumption of  final consumption goods</t>
  </si>
  <si>
    <t>C__G</t>
  </si>
  <si>
    <t xml:space="preserve">Check with TFM </t>
  </si>
  <si>
    <t>demand for intermediate consumer goods produced by NFCs</t>
  </si>
  <si>
    <t>IC</t>
  </si>
  <si>
    <t xml:space="preserve">pi*(IC__F + IC__G + IC__B + IC__NB) </t>
  </si>
  <si>
    <t>real NFCs demand for intermediate consumer goods produced by NFCs</t>
  </si>
  <si>
    <t>IC_r_F</t>
  </si>
  <si>
    <t>theta__ICF*Y_Pr_F</t>
  </si>
  <si>
    <t>nominal NFCs demand for intermediate consumer goods produced by NFCs</t>
  </si>
  <si>
    <t>IC__F</t>
  </si>
  <si>
    <t>p_IC*IC_r_F</t>
  </si>
  <si>
    <t>government demand for intermediate consumer goods produced by NFCs</t>
  </si>
  <si>
    <t>IC__G</t>
  </si>
  <si>
    <t>theta__ICG*W_r_G</t>
  </si>
  <si>
    <t>real banks demand for intermediate consumer goods produced by NFCs</t>
  </si>
  <si>
    <t>IC_r_B</t>
  </si>
  <si>
    <t>theta__ICB*W_r_B</t>
  </si>
  <si>
    <t>banks demand for intermediate consumer goods produced by NFCs</t>
  </si>
  <si>
    <t>IC__B</t>
  </si>
  <si>
    <t>p_IC*IC_r_B</t>
  </si>
  <si>
    <t>real NBFIs demand for intermediate consumer goods produced by NFCs</t>
  </si>
  <si>
    <t>IC_r_NB</t>
  </si>
  <si>
    <t>theta__ICNB*W_r_NB</t>
  </si>
  <si>
    <t>NBFIs demand for intermediate consumer goods produced by NFCs</t>
  </si>
  <si>
    <t>IC__NB</t>
  </si>
  <si>
    <t>p_IC*IC_r_NB</t>
  </si>
  <si>
    <t>desired price level of firms</t>
  </si>
  <si>
    <t>p_d</t>
  </si>
  <si>
    <t>(1+mu)*HUC</t>
  </si>
  <si>
    <t>production price</t>
  </si>
  <si>
    <t>p</t>
  </si>
  <si>
    <t>time-change of production price</t>
  </si>
  <si>
    <t>pdot</t>
  </si>
  <si>
    <t>beta__p*(p_d-p)</t>
  </si>
  <si>
    <t>mark-up over the historical unit cost</t>
  </si>
  <si>
    <t>mu</t>
  </si>
  <si>
    <t>mu__0-mu__1*((V/Y_er_F)-alpha__v)</t>
  </si>
  <si>
    <t>historical unitary cost</t>
  </si>
  <si>
    <t>HUC</t>
  </si>
  <si>
    <t>time-change in historical unitary cost</t>
  </si>
  <si>
    <t>HUCdot</t>
  </si>
  <si>
    <t>beta__HUC*(UC-HUC)</t>
  </si>
  <si>
    <t>cost of production</t>
  </si>
  <si>
    <t>UC</t>
  </si>
  <si>
    <t>(W__F+IC__F+T_Y_F)/Y_Pdom_F</t>
  </si>
  <si>
    <t>price of final consumption goods</t>
  </si>
  <si>
    <t>p_C</t>
  </si>
  <si>
    <t>(1+tau_V)*((1+tau__MC)*p+(1+tau_M)*sigma__MC*p_W*e_N)</t>
  </si>
  <si>
    <t>price of intermediate goods</t>
  </si>
  <si>
    <t>p_IC</t>
  </si>
  <si>
    <t>(1+tau_P)*((1+tau__MIC)*p+(1+tau_M)*sigma__MIC*p_W*e_N)</t>
  </si>
  <si>
    <t>price of capital goods</t>
  </si>
  <si>
    <t>p_K</t>
  </si>
  <si>
    <t>(1+tau_P)*((1+tau__MI)*p+(1+tau_M)*sigma__MI*p_W*e_N)</t>
  </si>
  <si>
    <t>price of exports</t>
  </si>
  <si>
    <t>p_X</t>
  </si>
  <si>
    <t>X/(sigma__X*GDP__W)</t>
  </si>
  <si>
    <t>foreign price</t>
  </si>
  <si>
    <t>p_W</t>
  </si>
  <si>
    <t>desired level of inventories</t>
  </si>
  <si>
    <t>V_rd</t>
  </si>
  <si>
    <t>alpha__v*Y_er_F</t>
  </si>
  <si>
    <t>desired investment in inventory replacement</t>
  </si>
  <si>
    <t>I_Vd</t>
  </si>
  <si>
    <t>beta__IV*(V_rd-V_r)</t>
  </si>
  <si>
    <t>real inventory level</t>
  </si>
  <si>
    <t>V_r</t>
  </si>
  <si>
    <t>inventory level</t>
  </si>
  <si>
    <t>V</t>
  </si>
  <si>
    <t>time-change in the level of inventories</t>
  </si>
  <si>
    <t>Vdot</t>
  </si>
  <si>
    <t>Y_Pr_F-Y_Dr_F</t>
  </si>
  <si>
    <t>investment in inventories</t>
  </si>
  <si>
    <t>I_V</t>
  </si>
  <si>
    <t>real production of firms</t>
  </si>
  <si>
    <t>Y_Pr_F</t>
  </si>
  <si>
    <t>Y_er_F+I_Vd</t>
  </si>
  <si>
    <t>domestic real production of firms</t>
  </si>
  <si>
    <t>Y_Prdom_F</t>
  </si>
  <si>
    <t>Y_Pr_F-M_r</t>
  </si>
  <si>
    <t>domestic nominal  production of firms</t>
  </si>
  <si>
    <t>Y_Pdom_F</t>
  </si>
  <si>
    <t>p*Y_Prdom_F</t>
  </si>
  <si>
    <t>target real investment of firms</t>
  </si>
  <si>
    <t>I_KTr_F</t>
  </si>
  <si>
    <t>(kappa0+kappa1*(r__F-(pdot/p)))*K__F</t>
  </si>
  <si>
    <t>nominal value of firms' capital stock</t>
  </si>
  <si>
    <t>K__F</t>
  </si>
  <si>
    <t>p_K*K_r_F</t>
  </si>
  <si>
    <t>profit rate</t>
  </si>
  <si>
    <t>r__F</t>
  </si>
  <si>
    <t>P__F/(K__F)</t>
  </si>
  <si>
    <t>real NFCs investment in fixed capital</t>
  </si>
  <si>
    <t>I_Kr_F</t>
  </si>
  <si>
    <t>time-change in real NFCs investment in fixed capital</t>
  </si>
  <si>
    <t>I_Kr_Fdot</t>
  </si>
  <si>
    <t>beta__IF*(I_KTr_F-I_Kr_F)</t>
  </si>
  <si>
    <t>real NFCs stock of fixed capital</t>
  </si>
  <si>
    <t>K_r_F</t>
  </si>
  <si>
    <t>time-change in real NFCs stock of fixed capital</t>
  </si>
  <si>
    <t>K_r_Fdot</t>
  </si>
  <si>
    <t>I_Kr_F+(FDI_G_F/p_K)-delta__F*K_r_F</t>
  </si>
  <si>
    <t>total investment in fixed capital</t>
  </si>
  <si>
    <t>I_K</t>
  </si>
  <si>
    <t>p_K*I_Kr_F+I_K_G+I_K_H+I_K_B+I_K_NB+FDI_G_F</t>
  </si>
  <si>
    <t>NFCs investment in fixed capital</t>
  </si>
  <si>
    <t>I_K_F</t>
  </si>
  <si>
    <t>government investment in fixed capital</t>
  </si>
  <si>
    <t>I_K_H</t>
  </si>
  <si>
    <t>households investment in fixed capital</t>
  </si>
  <si>
    <t>I_K_G</t>
  </si>
  <si>
    <t>banks investment in fixed capital</t>
  </si>
  <si>
    <t>I_K_B</t>
  </si>
  <si>
    <t>kappa__B*Y__B</t>
  </si>
  <si>
    <t>NBFIs investment in fixed capital</t>
  </si>
  <si>
    <t>I_K_NB</t>
  </si>
  <si>
    <t>kappa__NB*Y__NB</t>
  </si>
  <si>
    <t>exports</t>
  </si>
  <si>
    <t>X</t>
  </si>
  <si>
    <t>sigma__X*GDP__W*p_W_X*e_N</t>
  </si>
  <si>
    <t>propensity to export</t>
  </si>
  <si>
    <t>sigma__X</t>
  </si>
  <si>
    <t>time-change in propensity to export</t>
  </si>
  <si>
    <t>sigma__Xdot</t>
  </si>
  <si>
    <t>beta__X*(sigma_T_X-sigma__X)</t>
  </si>
  <si>
    <t>target propensity to export</t>
  </si>
  <si>
    <t>sigma_T_X</t>
  </si>
  <si>
    <t>sigma_X_p*(e_R_X/(1+tau__W))^epsilon_X_p+sigma_X_a*(a__D/a__W)^epsilon_X_a</t>
  </si>
  <si>
    <t>imports</t>
  </si>
  <si>
    <t>M</t>
  </si>
  <si>
    <t>M_r*p_W*e_N</t>
  </si>
  <si>
    <t>real imports</t>
  </si>
  <si>
    <t>M_r</t>
  </si>
  <si>
    <t>sigma__MC*(C/p_C)+sigma__MIC*(IC/p_IC)+sigma__MI*(I_K/p_K)</t>
  </si>
  <si>
    <t>propensities to import out of final consumption goods</t>
  </si>
  <si>
    <t>sigma__MC</t>
  </si>
  <si>
    <t>propensities to import out of intermediate goods</t>
  </si>
  <si>
    <t>sigma__MIC</t>
  </si>
  <si>
    <t>propensities to import out of capital goods</t>
  </si>
  <si>
    <t>sigma__MI</t>
  </si>
  <si>
    <t>time-change in propensities to import out of final consumption goods</t>
  </si>
  <si>
    <t>sigma__MCdot</t>
  </si>
  <si>
    <t>beta__MC*(sigma_T_MC-sigma__MC)</t>
  </si>
  <si>
    <t>time-change in propensities to import out of  intermediate goods</t>
  </si>
  <si>
    <t>sigma__MICdot</t>
  </si>
  <si>
    <t>beta__MIC*(sigma_T_MIC-sigma__MIC)</t>
  </si>
  <si>
    <t>time-change in propensities to import out of capital goods</t>
  </si>
  <si>
    <t>sigma__Midot</t>
  </si>
  <si>
    <t>beta__MI*(sigma_T_MI-sigma__MI)</t>
  </si>
  <si>
    <t>target propensity to import out of final consumption goods</t>
  </si>
  <si>
    <t>sigma_T_MC</t>
  </si>
  <si>
    <t>sigma_M_pC*(e_R*(1+tau_M))^(-epsilon_M_pC)+sigma_M_aC*(a__W/a__D)^epsilon_M_aC</t>
  </si>
  <si>
    <t>target propensity to import out of intermediate goods</t>
  </si>
  <si>
    <t>sigma_T_MIC</t>
  </si>
  <si>
    <t>sigma_M_pIC*(e_R*(1+tau_M))^(-epsilon_M_pIC)+sigma_M_aIC*(a__W/a__D)^epsilon_M_aIC</t>
  </si>
  <si>
    <t>target propensity to import out of capital goods</t>
  </si>
  <si>
    <t>sigma_T_MI</t>
  </si>
  <si>
    <t>sigma_M_pI*(e_R*(1+tau_M))^(-epsilon_M_pI)+sigma_M_aI*(a__W/a__D)^epsilon_M_aI</t>
  </si>
  <si>
    <t>(non-market) production of the government</t>
  </si>
  <si>
    <t>Y__G</t>
  </si>
  <si>
    <t>W__G+p_IC*IC__G+delta__G*p_K*K__G</t>
  </si>
  <si>
    <t>government demand of its own non-market production</t>
  </si>
  <si>
    <t>production of banks</t>
  </si>
  <si>
    <t>Y__B</t>
  </si>
  <si>
    <t>Com__HB+Com__FB+Com__NBB</t>
  </si>
  <si>
    <t>production of NBFIs</t>
  </si>
  <si>
    <t>Y__NB</t>
  </si>
  <si>
    <t>Com__HNB+Com__FNB+Com__BNB+Ins__H+Ins__F+Ins__B</t>
  </si>
  <si>
    <t>banks commissions purchased by households</t>
  </si>
  <si>
    <t>Com__HB</t>
  </si>
  <si>
    <t>theta__ComHB*L__HB</t>
  </si>
  <si>
    <t>banks commissions purchased by NFCs</t>
  </si>
  <si>
    <t>Com__FB</t>
  </si>
  <si>
    <t>theta__ComFB*L_d_F</t>
  </si>
  <si>
    <t>banks commissions purchased by NBFIs</t>
  </si>
  <si>
    <t>Com__NBB</t>
  </si>
  <si>
    <t>theta__ComNBB*K__NB</t>
  </si>
  <si>
    <t>NBFIs commissions purchased by households</t>
  </si>
  <si>
    <t>Com__HNB</t>
  </si>
  <si>
    <t>theta__ComHNB*IPS__NBH</t>
  </si>
  <si>
    <t>NBFIs commissions purchased by NFCs</t>
  </si>
  <si>
    <t>Com__FNB</t>
  </si>
  <si>
    <t>theta__ComFNB*K__F</t>
  </si>
  <si>
    <t>NBFIs commissions purchased by banks</t>
  </si>
  <si>
    <t>Com__BNB</t>
  </si>
  <si>
    <t>theta__ComBNB*K__B</t>
  </si>
  <si>
    <t>NBFIs insurance services purchased by households</t>
  </si>
  <si>
    <t>Ins__H</t>
  </si>
  <si>
    <t>theta__InsH*K__H</t>
  </si>
  <si>
    <t>NBFIs insurance services purchased by NFCs</t>
  </si>
  <si>
    <t>Ins__F</t>
  </si>
  <si>
    <t>theta__InsF*K__F</t>
  </si>
  <si>
    <t>NBFIs insurance services purchased by banks</t>
  </si>
  <si>
    <t>Ins__B</t>
  </si>
  <si>
    <t>theta__InsB*K__B</t>
  </si>
  <si>
    <t>gross domestic product (GDP)</t>
  </si>
  <si>
    <t>GDP</t>
  </si>
  <si>
    <t>incomes approach</t>
  </si>
  <si>
    <t>employment level in NFCs</t>
  </si>
  <si>
    <t>W_r_F</t>
  </si>
  <si>
    <t>Y_Prdom/a__D</t>
  </si>
  <si>
    <t>nominal wage rate paid by the firms</t>
  </si>
  <si>
    <t>w__F</t>
  </si>
  <si>
    <t>time-change of nominal wage rate paid by the firms</t>
  </si>
  <si>
    <t>w__Fdot</t>
  </si>
  <si>
    <t>(omega__F0*(a__Ddot/a__D)+omega__F1((W_r/pop)-omega__F2)+omega__F3*(pdot/p))*w__F</t>
  </si>
  <si>
    <t>Check with TFM</t>
  </si>
  <si>
    <t xml:space="preserve">labour productivity </t>
  </si>
  <si>
    <t>s</t>
  </si>
  <si>
    <t>a__D</t>
  </si>
  <si>
    <t>labour productivity grows</t>
  </si>
  <si>
    <t>a__Ddot</t>
  </si>
  <si>
    <t>alpha__D*a__D</t>
  </si>
  <si>
    <t>nominal wage bill paid by firms</t>
  </si>
  <si>
    <t>W__F</t>
  </si>
  <si>
    <t>w__F*W_r_F</t>
  </si>
  <si>
    <t>gross operating surplus of NFCs</t>
  </si>
  <si>
    <t>GOS__F</t>
  </si>
  <si>
    <t>Y_D_F-M-T_M-T_V-T_Y_F-IC__F-Ins__F-Com__FB-Com__FNB-W__F</t>
  </si>
  <si>
    <t>gross operating surplus of NFCs distributed to households</t>
  </si>
  <si>
    <t>GOS__FH</t>
  </si>
  <si>
    <t>theta__GH*GOS__F</t>
  </si>
  <si>
    <t>gross operating surplus of NFCs distributed to the government</t>
  </si>
  <si>
    <t>GOS__FG</t>
  </si>
  <si>
    <t>theta__GG*GOS__F</t>
  </si>
  <si>
    <t>gross profits of NFCs</t>
  </si>
  <si>
    <t>GP__F</t>
  </si>
  <si>
    <t>GOS__F+i_D_F*D__F+Div__WF-i_L_F*L__F-i_LFXB_F*L_FXB_F*e__N-GOS__FH-GOS__FG</t>
  </si>
  <si>
    <t>net profits of NFCs</t>
  </si>
  <si>
    <t>P__F</t>
  </si>
  <si>
    <t>GP__F-T_I_F</t>
  </si>
  <si>
    <t>income taxes paid by NFCs</t>
  </si>
  <si>
    <t>T_I_F</t>
  </si>
  <si>
    <t>tau_I_F*GP__F</t>
  </si>
  <si>
    <t>import taxes paid by firms</t>
  </si>
  <si>
    <t>T_M</t>
  </si>
  <si>
    <t>tau_M*M</t>
  </si>
  <si>
    <t>value-added taxes (VAT) paid by firms</t>
  </si>
  <si>
    <t>T_V</t>
  </si>
  <si>
    <t>tau_V*(consumption of consumer goods)</t>
  </si>
  <si>
    <t>taxes on production net of subsidies paid by firms</t>
  </si>
  <si>
    <t>T_Y_F</t>
  </si>
  <si>
    <t>tau_Y_F*Y_Pdom_F</t>
  </si>
  <si>
    <t>taxes on production net of subsidies paid by banks</t>
  </si>
  <si>
    <t>T_Y_B</t>
  </si>
  <si>
    <t>tau_Y_B*Y__B</t>
  </si>
  <si>
    <t>taxes on production net of subsidies paid by NBFIs</t>
  </si>
  <si>
    <t>T_Y_NB</t>
  </si>
  <si>
    <t>tau_Y_NB*Y__NB</t>
  </si>
  <si>
    <t>NFCs' deposits in domestic currency</t>
  </si>
  <si>
    <t>D__BF</t>
  </si>
  <si>
    <t>time-change in NFCs' deposits in domestic currency</t>
  </si>
  <si>
    <t>D__BFdot</t>
  </si>
  <si>
    <t>beta__DF*(eta__DF*W__F-D__BF)</t>
  </si>
  <si>
    <t>NFCs holding of equities in FX target</t>
  </si>
  <si>
    <t>E_fxT_WF</t>
  </si>
  <si>
    <t>eta_fx_EF*TS_af_F</t>
  </si>
  <si>
    <t>NFCs holding of equities in FX</t>
  </si>
  <si>
    <t>E_fx_WF</t>
  </si>
  <si>
    <t>time-change in NFCs' equities in FX</t>
  </si>
  <si>
    <t>E_fx_WFdot</t>
  </si>
  <si>
    <t>beta__EF*(E_fxT_WF-E_fx_WF)</t>
  </si>
  <si>
    <t>total financial assets of NFCs</t>
  </si>
  <si>
    <t>TS_af_F</t>
  </si>
  <si>
    <t>D__BF+E_fx_WF</t>
  </si>
  <si>
    <t>net profits net of financial assets accumulation of NFCs</t>
  </si>
  <si>
    <t>P_NF_F</t>
  </si>
  <si>
    <t>P__F-D__Bfdot-E_fx_WFdot</t>
  </si>
  <si>
    <t>dividends distributed by NFCs</t>
  </si>
  <si>
    <t>Div__Ftot</t>
  </si>
  <si>
    <t>(1-s__F)*P_NF_F</t>
  </si>
  <si>
    <t>dividends distributed by NFCs to Government</t>
  </si>
  <si>
    <t>Div__FG</t>
  </si>
  <si>
    <t>retained earnings of NFCs</t>
  </si>
  <si>
    <t>RE__F</t>
  </si>
  <si>
    <t>s__F*P_NF-O__F</t>
  </si>
  <si>
    <t>other transfers of NFCs</t>
  </si>
  <si>
    <t>O__F</t>
  </si>
  <si>
    <t>nu__F*Y_Pdom_F</t>
  </si>
  <si>
    <t>GONNA BE THE UPPER BALANCING ITEM OF NFCs</t>
  </si>
  <si>
    <t>total financing needs of NFCs</t>
  </si>
  <si>
    <t>TFN__F</t>
  </si>
  <si>
    <t>I_K_F-RE__F</t>
  </si>
  <si>
    <t>equities issued by NFCs</t>
  </si>
  <si>
    <t>E__Ftot</t>
  </si>
  <si>
    <t>time-change in equities issued by NFCs</t>
  </si>
  <si>
    <t>E__Ftotdot</t>
  </si>
  <si>
    <t xml:space="preserve">GOS of banks </t>
  </si>
  <si>
    <t>GOS__B</t>
  </si>
  <si>
    <t>Y__B-IC__B-T_Y_B-W__B</t>
  </si>
  <si>
    <t>GOS of NBFIs</t>
  </si>
  <si>
    <t>GOS__NB</t>
  </si>
  <si>
    <t>Y__NB-IC__NB-T_Y_NB-W__NB</t>
  </si>
  <si>
    <t>nominal wage bill paid by banks</t>
  </si>
  <si>
    <t>W__B</t>
  </si>
  <si>
    <t>w__B*W_r_B</t>
  </si>
  <si>
    <t>nominal wage bill paid by NBFIs</t>
  </si>
  <si>
    <t>W__NB</t>
  </si>
  <si>
    <t>w__NB*W_r_NB</t>
  </si>
  <si>
    <t>employment level in banks</t>
  </si>
  <si>
    <t>W_r_B</t>
  </si>
  <si>
    <t>employment level in NBFIs</t>
  </si>
  <si>
    <t>W_r_NB</t>
  </si>
  <si>
    <t>time-change in employment level in banks</t>
  </si>
  <si>
    <t>W_r_Bdot</t>
  </si>
  <si>
    <t>lambda__B*W_r_B</t>
  </si>
  <si>
    <t>time-change in employment level in NBFIs</t>
  </si>
  <si>
    <t>W_r_Nbdot</t>
  </si>
  <si>
    <t>lambda__NB*W_r_NB</t>
  </si>
  <si>
    <t>nominal wage rate paid by banks</t>
  </si>
  <si>
    <t>w__B</t>
  </si>
  <si>
    <t>time-change of nominal wage rate paid by banks</t>
  </si>
  <si>
    <t>w__Bdot</t>
  </si>
  <si>
    <t>(omega__B0*(a__Ddot/a__D)+omega__B1*(pdot/p))*w__B</t>
  </si>
  <si>
    <t>nominal wage rate paid by NBFIs</t>
  </si>
  <si>
    <t>w__NB</t>
  </si>
  <si>
    <t>time-change of nominal wage rate paid by NBFIs</t>
  </si>
  <si>
    <t>w__NBdot</t>
  </si>
  <si>
    <t>(omega__NB0*(a__Ddot/a__D)+omega__NB1*(pdot/p))*w__NB</t>
  </si>
  <si>
    <t>capital stock of banks</t>
  </si>
  <si>
    <t>K_r_B</t>
  </si>
  <si>
    <t>capital stock of NBFIs</t>
  </si>
  <si>
    <t>K_r_NB</t>
  </si>
  <si>
    <t>time-change in capital stock of banks</t>
  </si>
  <si>
    <t>K_r_Bdot</t>
  </si>
  <si>
    <t>I__B/p_K-delta__B*K_r_B</t>
  </si>
  <si>
    <t>time-change in capital stock of NBFIs</t>
  </si>
  <si>
    <t>K_r_NBdot</t>
  </si>
  <si>
    <t>I__NB/p_K-delta__NB*K_r_NB</t>
  </si>
  <si>
    <t>social benefits paid by NBFIs</t>
  </si>
  <si>
    <t>SB__NB</t>
  </si>
  <si>
    <t>(1-varsigma__SBG)*SB</t>
  </si>
  <si>
    <t xml:space="preserve">insurance policy incomes </t>
  </si>
  <si>
    <t>IPI</t>
  </si>
  <si>
    <t>theta__G0IPI*w__F*(pop-W_r)+theta__G1IPI*w__F*pop</t>
  </si>
  <si>
    <t>social benefits received by households</t>
  </si>
  <si>
    <t>SB</t>
  </si>
  <si>
    <t>theta__G0SB*w__F*(pop-W_r)+theta__G1SB*w__F*pop</t>
  </si>
  <si>
    <t>social benefits paid by the government</t>
  </si>
  <si>
    <t>SB__G</t>
  </si>
  <si>
    <t>varsigma__SBG*SB</t>
  </si>
  <si>
    <t>gross profits of banks</t>
  </si>
  <si>
    <t>GP__B</t>
  </si>
  <si>
    <t>gross profits of NBFIs</t>
  </si>
  <si>
    <t>GP__NB</t>
  </si>
  <si>
    <t>net profits of banks</t>
  </si>
  <si>
    <t>P__B</t>
  </si>
  <si>
    <t>GP__B-T_I_B</t>
  </si>
  <si>
    <t>net profits of NBFIs</t>
  </si>
  <si>
    <t>P__NB</t>
  </si>
  <si>
    <t>GP__NB-T_I_NB</t>
  </si>
  <si>
    <t>income taxes paid by banks</t>
  </si>
  <si>
    <t>T_I_B</t>
  </si>
  <si>
    <t>tau_I_B*GP__B</t>
  </si>
  <si>
    <t>income taxes paid by NBFIs</t>
  </si>
  <si>
    <t>T_I_NB</t>
  </si>
  <si>
    <t>tau_I_NB*GP__NB</t>
  </si>
  <si>
    <t>other transfers of banks</t>
  </si>
  <si>
    <t>O__B</t>
  </si>
  <si>
    <t>nu__B*Y_Pdom</t>
  </si>
  <si>
    <t>GONNA BE THE UPPER BALANCING ITEM OF banks</t>
  </si>
  <si>
    <t>other transfers of NBFIs</t>
  </si>
  <si>
    <t>O__NB</t>
  </si>
  <si>
    <t>nu__NB*Y_Pdom</t>
  </si>
  <si>
    <t>GONNA BE THE UPPER BALANCING ITEM OF NBFIs</t>
  </si>
  <si>
    <t>target level of own funds of banks</t>
  </si>
  <si>
    <t>OF_car_B</t>
  </si>
  <si>
    <t>car*(L__FB+L__HB)</t>
  </si>
  <si>
    <t>retained earnings of banks</t>
  </si>
  <si>
    <t>RE__B</t>
  </si>
  <si>
    <t>beta__OF*(OF_car_B-OF__B)</t>
  </si>
  <si>
    <t>time-change of banks owned funds</t>
  </si>
  <si>
    <t>OF__Bdot</t>
  </si>
  <si>
    <t>stock of domestic currency loans owed by NFCs</t>
  </si>
  <si>
    <t>L__FB</t>
  </si>
  <si>
    <t>demand for domestic currency loans by NFCs</t>
  </si>
  <si>
    <t>L__FBdot</t>
  </si>
  <si>
    <t>dividends distributed by banks</t>
  </si>
  <si>
    <t>Div__Btot</t>
  </si>
  <si>
    <t>P__B-RE__B-O__B</t>
  </si>
  <si>
    <t>dividends distributed by NBFIs</t>
  </si>
  <si>
    <t>Div__NBtot</t>
  </si>
  <si>
    <t>P__NB-RE__NB-O__NB</t>
  </si>
  <si>
    <t>banks' reserves at CB</t>
  </si>
  <si>
    <t>R__CBB</t>
  </si>
  <si>
    <t>time-change in banks' reserves at CB</t>
  </si>
  <si>
    <t>R__CBBdot</t>
  </si>
  <si>
    <t>l__r*D__Btotdot</t>
  </si>
  <si>
    <t>total amount of domestic deposits recorded on the liabilities side of banks</t>
  </si>
  <si>
    <t>D__Btot</t>
  </si>
  <si>
    <t>time-change in the total amount of domestic deposits recorded on the liabilities side of banks</t>
  </si>
  <si>
    <t>D__Btotdot</t>
  </si>
  <si>
    <t>banks' deposits in FX</t>
  </si>
  <si>
    <t>D_fx_WB</t>
  </si>
  <si>
    <t>time-change in banks' deposits in FX</t>
  </si>
  <si>
    <t>D_fx_WBdot</t>
  </si>
  <si>
    <t>beta_fx_DB*(eta_fx__DB*M-D_fx_WB)</t>
  </si>
  <si>
    <t>government bonds held by banks</t>
  </si>
  <si>
    <t>B__GB</t>
  </si>
  <si>
    <t>time-change in government bonds held by banks</t>
  </si>
  <si>
    <t>B__GBdot</t>
  </si>
  <si>
    <t>Omega__bgb*B__Gtotdot</t>
  </si>
  <si>
    <t>fraction of issued government bonds purchased by banks</t>
  </si>
  <si>
    <t>Omega__bgb</t>
  </si>
  <si>
    <t>Omega__0+Omega__1*((1+i_G)/(1+i_L))^sigma__B</t>
  </si>
  <si>
    <t>total banks domestic currency loans</t>
  </si>
  <si>
    <t>L_d_totB</t>
  </si>
  <si>
    <t>time-change in total banks domestic currency loans</t>
  </si>
  <si>
    <t>L_d_totBdot</t>
  </si>
  <si>
    <t>L__Fdot+L__Hdot</t>
  </si>
  <si>
    <t>government bonds held by NBFIs</t>
  </si>
  <si>
    <t>B__GNB</t>
  </si>
  <si>
    <t>time-change in government bonds held by NBFIs</t>
  </si>
  <si>
    <t>B__GNBdot</t>
  </si>
  <si>
    <t>B__Gtotdot-B__GBdot-B__GWdot</t>
  </si>
  <si>
    <t>IPS holding by households</t>
  </si>
  <si>
    <t>IPS__NBH</t>
  </si>
  <si>
    <t>time-change in IPS holding by households</t>
  </si>
  <si>
    <t>IPS__NBHdot</t>
  </si>
  <si>
    <t>IPS_D_H</t>
  </si>
  <si>
    <t>demand for IPS from households</t>
  </si>
  <si>
    <t>eta__IPS*W</t>
  </si>
  <si>
    <t>retained earnings of NBFIs</t>
  </si>
  <si>
    <t>RE__NB</t>
  </si>
  <si>
    <t>P__NB+IPS__NBHdot-Div__Nbtot-B__GNBdot</t>
  </si>
  <si>
    <t>NBFI's Portfolio choice</t>
  </si>
  <si>
    <t>E__FNBdot</t>
  </si>
  <si>
    <t>E_fx_WNBdot</t>
  </si>
  <si>
    <t>E__NBNBdot</t>
  </si>
  <si>
    <t>advances from the CB to banks</t>
  </si>
  <si>
    <t>A__BCB</t>
  </si>
  <si>
    <t>time-change in advances from the CB to banks</t>
  </si>
  <si>
    <t>A__BCBdot</t>
  </si>
  <si>
    <t>TFN__B</t>
  </si>
  <si>
    <t>interest rate on domestic currency deposits</t>
  </si>
  <si>
    <t>i_D</t>
  </si>
  <si>
    <t>(1-md)*i_P</t>
  </si>
  <si>
    <t>mark-down over the monetary policy rate</t>
  </si>
  <si>
    <t>md</t>
  </si>
  <si>
    <t>rho__0-rho__1/(1+exp(-rho__2*(A__BCB/D__Btot-rho__3)))</t>
  </si>
  <si>
    <t>interest rate on domestic currency deposits for NFCs</t>
  </si>
  <si>
    <t>i_D_F</t>
  </si>
  <si>
    <t>(1-md__H)*i_D</t>
  </si>
  <si>
    <t>interest rate on domestic currency deposits for households</t>
  </si>
  <si>
    <t>i_D_H</t>
  </si>
  <si>
    <t>(1-md__F)*i_D</t>
  </si>
  <si>
    <t>interests flow related to domestic currency deposits of NFCs</t>
  </si>
  <si>
    <t>i_D_F*D__BF</t>
  </si>
  <si>
    <t>interests flow related to domestic currency deposits of households</t>
  </si>
  <si>
    <t>i_D_H*D__BH</t>
  </si>
  <si>
    <t>interest rate charged on domestic currency loans to NFCs</t>
  </si>
  <si>
    <t>i_L_F</t>
  </si>
  <si>
    <t>AFC*(1+prem__F)</t>
  </si>
  <si>
    <t>interests flow related to domestic currency loans to NFCs</t>
  </si>
  <si>
    <t>i_L_F*L__FB</t>
  </si>
  <si>
    <t>average funding costs of banks</t>
  </si>
  <si>
    <t>AFC</t>
  </si>
  <si>
    <t>premium over the domestic average funding costs of banks for loans to NFCs</t>
  </si>
  <si>
    <t>prem__F</t>
  </si>
  <si>
    <t>time-change of the premium over the domestic average funding costs of banks for loans to NFCs</t>
  </si>
  <si>
    <t>prem__Fdot</t>
  </si>
  <si>
    <t>target value of the premium over the domestic average funding costs of banks for loans to NFCs</t>
  </si>
  <si>
    <t>prem_T_F</t>
  </si>
  <si>
    <t>interests flow related to banks' advances at CB</t>
  </si>
  <si>
    <t>i_P*A__BCB</t>
  </si>
  <si>
    <t>target monetary policy rate</t>
  </si>
  <si>
    <t>i_PT</t>
  </si>
  <si>
    <t>iota__0+iota__1*(pdot/p-iota__2)</t>
  </si>
  <si>
    <t>time-change in monetary policy rate</t>
  </si>
  <si>
    <t>i_Pdot</t>
  </si>
  <si>
    <t>beta__ip*(i_PT-i_P)</t>
  </si>
  <si>
    <t>monetary policy rate</t>
  </si>
  <si>
    <t>i_P</t>
  </si>
  <si>
    <t>premium over the domestic average funding costs of banks for loans to households</t>
  </si>
  <si>
    <t>prem__H</t>
  </si>
  <si>
    <t>time-change of the premium over the domestic average funding costs of banks for loans to households</t>
  </si>
  <si>
    <t>prem__Hdot</t>
  </si>
  <si>
    <t>target value of the premium over the domestic average funding costs of banks for loans to households</t>
  </si>
  <si>
    <t>prem_T_H</t>
  </si>
  <si>
    <t>interest rate charged on unsecured loans to households</t>
  </si>
  <si>
    <t>i_L_HC</t>
  </si>
  <si>
    <t>interest flows related to unsecured loans to households</t>
  </si>
  <si>
    <t>i_L_HC*L_C_HB</t>
  </si>
  <si>
    <t>commercial loans to households</t>
  </si>
  <si>
    <t>L_C_HB</t>
  </si>
  <si>
    <t>time-change in commercial loans to households</t>
  </si>
  <si>
    <t>L_C_HBdot</t>
  </si>
  <si>
    <t>beta__LCH*(eta__LC*YD__H-L_C_H)</t>
  </si>
  <si>
    <t>interest rate charged on mortgage loans to households</t>
  </si>
  <si>
    <t>i_L_HM</t>
  </si>
  <si>
    <t>interest flows related to mortgage loans to households</t>
  </si>
  <si>
    <t>i_L_HM*L_M_HB</t>
  </si>
  <si>
    <t>mortgage loans to households</t>
  </si>
  <si>
    <t>L_M_HB</t>
  </si>
  <si>
    <t>time-change in mortgage loans to households</t>
  </si>
  <si>
    <t>L_M_HBdot</t>
  </si>
  <si>
    <t>eta__LM*I_K_H</t>
  </si>
  <si>
    <t>central bank profits</t>
  </si>
  <si>
    <t>P__CB</t>
  </si>
  <si>
    <t>time-change in FX reserves of the CB</t>
  </si>
  <si>
    <t>R_fx_WCBdot</t>
  </si>
  <si>
    <t>FX reserves of the CB</t>
  </si>
  <si>
    <t>R_fx_WCB</t>
  </si>
  <si>
    <t>households' disposable income</t>
  </si>
  <si>
    <t>YD__H</t>
  </si>
  <si>
    <t>unemployment rate</t>
  </si>
  <si>
    <t>unem</t>
  </si>
  <si>
    <t>1-W_r/pop</t>
  </si>
  <si>
    <t>labor force</t>
  </si>
  <si>
    <t>pop</t>
  </si>
  <si>
    <t>time-change of labor force</t>
  </si>
  <si>
    <t>popdot</t>
  </si>
  <si>
    <t>alpha__P*pop</t>
  </si>
  <si>
    <t>total level of employment</t>
  </si>
  <si>
    <t>W_r</t>
  </si>
  <si>
    <t>W_r_F+W_r_B+W_r_NB+W_r_G</t>
  </si>
  <si>
    <t>total wage bill</t>
  </si>
  <si>
    <t>W</t>
  </si>
  <si>
    <t>W__F+W__B+W__NB+W__G</t>
  </si>
  <si>
    <t>wage bill paid by the government</t>
  </si>
  <si>
    <t>W__G</t>
  </si>
  <si>
    <t>w__G*W_r_G</t>
  </si>
  <si>
    <t>employmment levl in government</t>
  </si>
  <si>
    <t>W_r_G</t>
  </si>
  <si>
    <t>theta__GL*pop</t>
  </si>
  <si>
    <t>total social contributions</t>
  </si>
  <si>
    <t>SC</t>
  </si>
  <si>
    <t>tau__SC*W__F</t>
  </si>
  <si>
    <t>social contributions paid by households</t>
  </si>
  <si>
    <t>SC__H</t>
  </si>
  <si>
    <t>tau__SCh*SC</t>
  </si>
  <si>
    <t>social contributions paid by firms</t>
  </si>
  <si>
    <t>SC__F</t>
  </si>
  <si>
    <t>(1-tau__SCh)*SC</t>
  </si>
  <si>
    <t>social contributions received by NBFIs</t>
  </si>
  <si>
    <t>SC__NB</t>
  </si>
  <si>
    <t>tau__SCnb*SC</t>
  </si>
  <si>
    <t>social contributions received by the government</t>
  </si>
  <si>
    <t>SC__G</t>
  </si>
  <si>
    <t>(1-tau__SCnb)*SC</t>
  </si>
  <si>
    <t>households’ target investment in housing</t>
  </si>
  <si>
    <t>I_KT_H</t>
  </si>
  <si>
    <t>kappa__H*YD__H</t>
  </si>
  <si>
    <t>time-varying fraction of disposal income dedicated to housing investment by households</t>
  </si>
  <si>
    <t>kappa__H</t>
  </si>
  <si>
    <t>kappa__H0-kappa__H1*i_L_H-kappa__H2*unem</t>
  </si>
  <si>
    <t>time-change of households’ investment in housing</t>
  </si>
  <si>
    <t>I_K_Hdot</t>
  </si>
  <si>
    <t>beta__IH*(I_KT_H-I_K_H)</t>
  </si>
  <si>
    <t>households physical capital stock</t>
  </si>
  <si>
    <t>K_r_H</t>
  </si>
  <si>
    <t>time-change in households physical capital stock</t>
  </si>
  <si>
    <t>K_r_Hdot</t>
  </si>
  <si>
    <t>I_K_H/p_K-delta__H*K_r_H</t>
  </si>
  <si>
    <t>households physical capital stock in nominal terms</t>
  </si>
  <si>
    <t>K__H</t>
  </si>
  <si>
    <t>K_r_H*p_K</t>
  </si>
  <si>
    <t>savings of households</t>
  </si>
  <si>
    <t>S__H</t>
  </si>
  <si>
    <t>YD__H-C__H</t>
  </si>
  <si>
    <t>total financing needs of households</t>
  </si>
  <si>
    <t>TFN__H</t>
  </si>
  <si>
    <t>I_K_H-S__H</t>
  </si>
  <si>
    <t>demand of households for domestic currency loan</t>
  </si>
  <si>
    <t>L__Hbdot</t>
  </si>
  <si>
    <t>L_C_Hbdot+L_M_Hbdot</t>
  </si>
  <si>
    <t>time-change in NFCs equities holding by households</t>
  </si>
  <si>
    <t>E__FHdot</t>
  </si>
  <si>
    <t>time-change in NBFIs equities holding by households</t>
  </si>
  <si>
    <t>E__NBHdot</t>
  </si>
  <si>
    <t>fiscal revenue</t>
  </si>
  <si>
    <t>FR</t>
  </si>
  <si>
    <t>T__T+GOS__FG+SC__G+i_D_G*D__BG+i_D_CBG*D__CBG+Div__FG</t>
  </si>
  <si>
    <t>tax collection</t>
  </si>
  <si>
    <t>T__T</t>
  </si>
  <si>
    <t>T_I_H+T_I_F+T_I_B+T_I_NB+T_M+T_V+T_Y_F+T_Y_B+T_Y_NB</t>
  </si>
  <si>
    <t>deposits of the government to commercial banks</t>
  </si>
  <si>
    <t>D__BG</t>
  </si>
  <si>
    <t>deposits of the government to the central bank</t>
  </si>
  <si>
    <t>D__CBG</t>
  </si>
  <si>
    <t>D__BGdot</t>
  </si>
  <si>
    <t>beta_B_DG*(eta_B_DG*G__T-D__BG)</t>
  </si>
  <si>
    <t>D__CBGdot</t>
  </si>
  <si>
    <t>beta_CB_DG*(eta_CB_DG*G__T-D__CBG)</t>
  </si>
  <si>
    <t>interests flows on government's deposits at commercial banks</t>
  </si>
  <si>
    <t>i_D_G*D__BG</t>
  </si>
  <si>
    <t>interests flows on government's deposits at the central bank</t>
  </si>
  <si>
    <t>i_D_CBG*D__CBG</t>
  </si>
  <si>
    <t>interests rate on government's deposits at commercial banks</t>
  </si>
  <si>
    <t>i_D_G</t>
  </si>
  <si>
    <t>interests rate on government's deposits at the central bank</t>
  </si>
  <si>
    <t>i_D_CBG</t>
  </si>
  <si>
    <t>tax on households' incomes</t>
  </si>
  <si>
    <t>T_I_H</t>
  </si>
  <si>
    <t>total government expenditure</t>
  </si>
  <si>
    <t>G__T</t>
  </si>
  <si>
    <t>G__P+G__IP+O__G</t>
  </si>
  <si>
    <t>primary expenditures of the government</t>
  </si>
  <si>
    <t>G__P</t>
  </si>
  <si>
    <t>C__G+W__G+IC__G+I_K_G+SB__G</t>
  </si>
  <si>
    <t>government wage rate</t>
  </si>
  <si>
    <t>w__G</t>
  </si>
  <si>
    <t>time-change in government wage rate</t>
  </si>
  <si>
    <t>w__Gdot</t>
  </si>
  <si>
    <t>(omega__G0*(a__Ddot/a__D)+omega__G1*(pdot/p))*w__g</t>
  </si>
  <si>
    <t>time-change in government investment in physical capital</t>
  </si>
  <si>
    <t>I_K_Gdot</t>
  </si>
  <si>
    <t>beta__IG*(I_KT_G-I_K_G)</t>
  </si>
  <si>
    <t>target of government investment in physical capital</t>
  </si>
  <si>
    <t>I_KT_G</t>
  </si>
  <si>
    <t>kappa__G*K__G</t>
  </si>
  <si>
    <t>fixed capital of government in nominal terms</t>
  </si>
  <si>
    <t>K__G</t>
  </si>
  <si>
    <t>K_r_G*p_K</t>
  </si>
  <si>
    <t>fixed capital of government</t>
  </si>
  <si>
    <t>K_r_G</t>
  </si>
  <si>
    <t>time change in fixed capital of government</t>
  </si>
  <si>
    <t>K_r_Gdot</t>
  </si>
  <si>
    <t>I_K_G/p_K-delta__G*K_r_G</t>
  </si>
  <si>
    <t>interest payments by the government</t>
  </si>
  <si>
    <t>G__IP</t>
  </si>
  <si>
    <t>other transfers of the government</t>
  </si>
  <si>
    <t>O__G</t>
  </si>
  <si>
    <t>fiscal deficit</t>
  </si>
  <si>
    <t>FD</t>
  </si>
  <si>
    <t>G__T-FR-P__CB</t>
  </si>
  <si>
    <t>total financing needs of the government</t>
  </si>
  <si>
    <t>TFN__G</t>
  </si>
  <si>
    <t>FD+D__BGdot+D__CBGdot</t>
  </si>
  <si>
    <t xml:space="preserve">flow of interests related to foreign reserves held by the central bank  </t>
  </si>
  <si>
    <t>i_fxR*R_fx_WCB</t>
  </si>
  <si>
    <t xml:space="preserve">interest rate on foreign reserves held by the central bank  </t>
  </si>
  <si>
    <t>i_fxR</t>
  </si>
  <si>
    <t>NFC equities held by the government</t>
  </si>
  <si>
    <t>E__FG</t>
  </si>
  <si>
    <t>time-change in NFC equities held by the government</t>
  </si>
  <si>
    <t>E__FGdot</t>
  </si>
  <si>
    <t>government bonds in domestic currency</t>
  </si>
  <si>
    <t>B__Gtot</t>
  </si>
  <si>
    <t>time-change in government bonds in domestic currency</t>
  </si>
  <si>
    <t>B__Gtotdot</t>
  </si>
  <si>
    <t>interest rate on government bonds in domestic currency</t>
  </si>
  <si>
    <t>i_B_G</t>
  </si>
  <si>
    <t>i_P+prem__G</t>
  </si>
  <si>
    <t>interest flow of related to government bonds in domestic currency</t>
  </si>
  <si>
    <t>i_B_G*B__Gtot</t>
  </si>
  <si>
    <t>country risk premium target</t>
  </si>
  <si>
    <t>prem_T_G</t>
  </si>
  <si>
    <t>phi_Pr_G0+phi_Pr_G1/(1+exp(-phi_Pr_G2*(B__Gtot/GDP)))</t>
  </si>
  <si>
    <t>country risk premium</t>
  </si>
  <si>
    <t>prem__G</t>
  </si>
  <si>
    <t>time-change in country risk premium</t>
  </si>
  <si>
    <t>prem__Gdot</t>
  </si>
  <si>
    <t>beta_G_Pr*(prem_T_G-prem__G)</t>
  </si>
  <si>
    <t>world GDP</t>
  </si>
  <si>
    <t>GDP_r_W</t>
  </si>
  <si>
    <t>time-change in world GDP</t>
  </si>
  <si>
    <t>GDP_r_Wdot</t>
  </si>
  <si>
    <t>alpha__GW*GDP_r_W</t>
  </si>
  <si>
    <t>nominal world GDP</t>
  </si>
  <si>
    <t>GDP__W</t>
  </si>
  <si>
    <t>GDP_r_W*p_W</t>
  </si>
  <si>
    <t>world labour productivity</t>
  </si>
  <si>
    <t>a__W</t>
  </si>
  <si>
    <t>time-change in world labour productivity</t>
  </si>
  <si>
    <t>a__Wdot</t>
  </si>
  <si>
    <t>alpha__W*a__W</t>
  </si>
  <si>
    <t>foreign GDP deflator</t>
  </si>
  <si>
    <t>time-change in foreign GDP deflator</t>
  </si>
  <si>
    <t>p_Wdot</t>
  </si>
  <si>
    <t>alpha__pW*p_W</t>
  </si>
  <si>
    <t>current account deficit</t>
  </si>
  <si>
    <t>CAD</t>
  </si>
  <si>
    <t>(-(TB+IA))</t>
  </si>
  <si>
    <t>trade balance</t>
  </si>
  <si>
    <t>TB</t>
  </si>
  <si>
    <t>X-M</t>
  </si>
  <si>
    <t>income account</t>
  </si>
  <si>
    <t>IA</t>
  </si>
  <si>
    <t>remittances</t>
  </si>
  <si>
    <t>Rem</t>
  </si>
  <si>
    <t>theta__REM*GDP__W</t>
  </si>
  <si>
    <t>other transfers of the rest of the world</t>
  </si>
  <si>
    <t>O__W</t>
  </si>
  <si>
    <t>nu__W*Y_Pdom</t>
  </si>
  <si>
    <t>GONNA BE THE UPPER BALANCING ITEM OF RoW</t>
  </si>
  <si>
    <t>NFC equities held by the RoW</t>
  </si>
  <si>
    <t>E__FW</t>
  </si>
  <si>
    <t>NBFIs equities held by the RoW</t>
  </si>
  <si>
    <t>E__NBW</t>
  </si>
  <si>
    <t>time-change in NFC equities held by the RoW</t>
  </si>
  <si>
    <t>E__FWdot</t>
  </si>
  <si>
    <t>time-change in NBFIs equities held by the RoW</t>
  </si>
  <si>
    <t>E__NBWdot</t>
  </si>
  <si>
    <t>target level of NFC equities held by the RoW</t>
  </si>
  <si>
    <t>E_T_FW</t>
  </si>
  <si>
    <t>target level of NBFIs equities held by the RoW</t>
  </si>
  <si>
    <t>E_T_NBW</t>
  </si>
  <si>
    <t>aquisition of government bonds by the RoW</t>
  </si>
  <si>
    <t>B__GWdot</t>
  </si>
  <si>
    <t>(-eta_D_GW)*TB</t>
  </si>
  <si>
    <t>time-change in equities issued by the RoW</t>
  </si>
  <si>
    <t>E_fx_Wtotdot</t>
  </si>
  <si>
    <t>demand of foreign exchange</t>
  </si>
  <si>
    <t>D_fx</t>
  </si>
  <si>
    <t>supply of foreign exchange</t>
  </si>
  <si>
    <t>S_fx</t>
  </si>
  <si>
    <t>time-change in nominal exchange rate</t>
  </si>
  <si>
    <t>e_Ndot</t>
  </si>
  <si>
    <t>beta__eN*((D_fx-S_fx)/S_fx)*e_N</t>
  </si>
  <si>
    <t>nominal exchange rate</t>
  </si>
  <si>
    <t>e_N</t>
  </si>
  <si>
    <t>real exchange rate</t>
  </si>
  <si>
    <t>p_W*e_N/p</t>
  </si>
  <si>
    <t>risk premium</t>
  </si>
  <si>
    <t>rsk</t>
  </si>
  <si>
    <t>xi__0*(M*p_W/R_fx_WCB)^xi__1</t>
  </si>
  <si>
    <t>prem__fx</t>
  </si>
  <si>
    <t>phi_fx_0+phi_fx_1*rsk^phi_fx_2</t>
  </si>
  <si>
    <t>interest rate charged by foreign banks to Banks loans in FX</t>
  </si>
  <si>
    <t>i_fxW_B</t>
  </si>
  <si>
    <t>i__W+prem__fx</t>
  </si>
  <si>
    <t>interest rate charged by foreign banks to NBFIs loans in FX</t>
  </si>
  <si>
    <t>i_fxW_NB</t>
  </si>
  <si>
    <t>interest rate charged by domestic banks to NFCs loans in FX</t>
  </si>
  <si>
    <t>i_fxB_F</t>
  </si>
  <si>
    <t>i__W+varrho_fx_F*prem__fx</t>
  </si>
  <si>
    <t>interest rates on FX reserve assets held by the central bank</t>
  </si>
  <si>
    <t>i_fxR_CB</t>
  </si>
  <si>
    <t>interest rate on FX government bonds</t>
  </si>
  <si>
    <t>i_fxB_G</t>
  </si>
  <si>
    <t>interest rate on FX government loans</t>
  </si>
  <si>
    <t>i_fxL_G</t>
  </si>
  <si>
    <t>VP1bp</t>
  </si>
  <si>
    <t>pP1bp</t>
  </si>
  <si>
    <t>VXbp</t>
  </si>
  <si>
    <t>VICbp</t>
  </si>
  <si>
    <t>VCbp</t>
  </si>
  <si>
    <t>VGbp</t>
  </si>
  <si>
    <t>VIbp</t>
  </si>
  <si>
    <t>VInvbp</t>
  </si>
  <si>
    <t>Cbp</t>
  </si>
  <si>
    <t>VCMk</t>
  </si>
  <si>
    <t>pCMk</t>
  </si>
  <si>
    <t>VCM</t>
  </si>
  <si>
    <t>sigmaMC</t>
  </si>
  <si>
    <t>VCS</t>
  </si>
  <si>
    <t>lambdaC</t>
  </si>
  <si>
    <t>ICbp</t>
  </si>
  <si>
    <t>VICMk</t>
  </si>
  <si>
    <t>pICMk</t>
  </si>
  <si>
    <t>VICM</t>
  </si>
  <si>
    <t>sigmaMIC</t>
  </si>
  <si>
    <t>VICS</t>
  </si>
  <si>
    <t>lambdaIC</t>
  </si>
  <si>
    <t>Gbp</t>
  </si>
  <si>
    <t>VGMk</t>
  </si>
  <si>
    <t>pGMk</t>
  </si>
  <si>
    <t>VGM</t>
  </si>
  <si>
    <t>sigmaMG</t>
  </si>
  <si>
    <t>Ibp</t>
  </si>
  <si>
    <t>VIMk</t>
  </si>
  <si>
    <t>pIMk</t>
  </si>
  <si>
    <t>VIM</t>
  </si>
  <si>
    <t>sigmaMI</t>
  </si>
  <si>
    <t>VIS</t>
  </si>
  <si>
    <t>lambdaI</t>
  </si>
  <si>
    <t>Invbp</t>
  </si>
  <si>
    <t>VInvMk</t>
  </si>
  <si>
    <t>pInvMk</t>
  </si>
  <si>
    <t>VInvM</t>
  </si>
  <si>
    <t>sigmaMInv</t>
  </si>
  <si>
    <t>VInvS</t>
  </si>
  <si>
    <t>lambdaInv</t>
  </si>
  <si>
    <t>Xbp</t>
  </si>
  <si>
    <t>VXMk</t>
  </si>
  <si>
    <t>VCVAT</t>
  </si>
  <si>
    <t>tauVATC</t>
  </si>
  <si>
    <t>VICVAT</t>
  </si>
  <si>
    <t>tauVATIC</t>
  </si>
  <si>
    <t>VGVAT</t>
  </si>
  <si>
    <t>tauVATG</t>
  </si>
  <si>
    <t>VIVAT</t>
  </si>
  <si>
    <t>tauVATI</t>
  </si>
  <si>
    <t>VInvVAT</t>
  </si>
  <si>
    <t>tauVATInv</t>
  </si>
  <si>
    <t>VCTO</t>
  </si>
  <si>
    <t>tauTOC</t>
  </si>
  <si>
    <t>VICTO</t>
  </si>
  <si>
    <t>tauTOIC</t>
  </si>
  <si>
    <t>VGTO</t>
  </si>
  <si>
    <t>tauTOG</t>
  </si>
  <si>
    <t>VITO</t>
  </si>
  <si>
    <t>tauTOI</t>
  </si>
  <si>
    <t>VInvTO</t>
  </si>
  <si>
    <t>tauTOInv</t>
  </si>
  <si>
    <t>VCCD</t>
  </si>
  <si>
    <t>tauCDC</t>
  </si>
  <si>
    <t>VICCD</t>
  </si>
  <si>
    <t>tauCDIC</t>
  </si>
  <si>
    <t>VICD</t>
  </si>
  <si>
    <t>tauCDI</t>
  </si>
  <si>
    <t>VInvCD</t>
  </si>
  <si>
    <t>tauCDInv</t>
  </si>
  <si>
    <t>iotapC</t>
  </si>
  <si>
    <t>iotapI</t>
  </si>
  <si>
    <t>iotapIC</t>
  </si>
  <si>
    <t>Trade Balance</t>
  </si>
  <si>
    <t>tradeB</t>
  </si>
  <si>
    <t>M/GDP</t>
  </si>
  <si>
    <t>Average import propensity</t>
  </si>
  <si>
    <t>X/mu</t>
  </si>
  <si>
    <t>Trade Ratio(Goodley)</t>
  </si>
  <si>
    <t>ATR</t>
  </si>
  <si>
    <t>GRAPHIQUES</t>
  </si>
  <si>
    <t>FISCAL RATIO (GOODLEY)</t>
  </si>
  <si>
    <t>T_T/GDP</t>
  </si>
  <si>
    <t>Average tax rate</t>
  </si>
  <si>
    <t>Fiscal ratio</t>
  </si>
  <si>
    <t>G_T/t</t>
  </si>
  <si>
    <t>t</t>
  </si>
  <si>
    <t>FR/GDP</t>
  </si>
  <si>
    <t>G_T/tt</t>
  </si>
  <si>
    <t>tt</t>
  </si>
  <si>
    <t>fiscal deficit en pourcentage du GDP</t>
  </si>
  <si>
    <t>TRADE RATIO (GOODLEY)</t>
  </si>
  <si>
    <t>GOV</t>
  </si>
  <si>
    <t>CFTR (GOODLEY)</t>
  </si>
  <si>
    <t>(G+X)/(t+mu)</t>
  </si>
  <si>
    <t>TB en pourcentage du gdp</t>
  </si>
  <si>
    <t>tradeB/GDP</t>
  </si>
  <si>
    <t>CFTR (GOODLEY) FD</t>
  </si>
  <si>
    <t>(G+X)/(tt+mu)</t>
  </si>
  <si>
    <t>CFTRt</t>
  </si>
  <si>
    <t>CFTRtt</t>
  </si>
  <si>
    <t>deficit budgétaire % PIB</t>
  </si>
  <si>
    <t>(-)(G_T-T_T)/PIB</t>
  </si>
  <si>
    <t>(-)FD/GDP</t>
  </si>
  <si>
    <t>Average tax with FR</t>
  </si>
  <si>
    <t>Fiscal ratio with FR</t>
  </si>
  <si>
    <t>Total S privé</t>
  </si>
  <si>
    <t>Total I privé</t>
  </si>
  <si>
    <t>I_K_F + I_K_G</t>
  </si>
  <si>
    <t>RE__F + S_H</t>
  </si>
  <si>
    <t>Solde</t>
  </si>
  <si>
    <t>S-I</t>
  </si>
  <si>
    <t xml:space="preserve">Estimation Solde </t>
  </si>
  <si>
    <t>(T-G)-(X-M)</t>
  </si>
  <si>
    <t>Solde budgétaire</t>
  </si>
  <si>
    <t>G_T - T_T</t>
  </si>
  <si>
    <t>Private Balance</t>
  </si>
  <si>
    <t>Private expendure</t>
  </si>
  <si>
    <t>Private income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</si>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</sst>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rgb="FFC00000"/>
      <name val="Aptos Narrow"/>
      <scheme val="minor"/>
    </font>
    <font>
      <b/>
      <sz val="11"/>
      <color rgb="FFC00000"/>
      <name val="Aptos Narrow"/>
      <scheme val="minor"/>
    </font>
    <font>
      <b/>
      <sz val="11"/>
      <color rgb="FF7030A0"/>
      <name val="Aptos Narrow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99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1" fillId="10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1" borderId="0" xfId="0" applyNumberFormat="1" applyFill="1"/>
    <xf numFmtId="0" fontId="0" fillId="13" borderId="0" xfId="0" applyFill="1"/>
    <xf numFmtId="0" fontId="0" fillId="14" borderId="0" xfId="0" applyFill="1"/>
    <xf numFmtId="0" fontId="0" fillId="3" borderId="0" xfId="0" applyFill="1"/>
    <xf numFmtId="0" fontId="0" fillId="4" borderId="0" xfId="0" applyFill="1"/>
    <xf numFmtId="0" fontId="0" fillId="10" borderId="0" xfId="0" applyFill="1"/>
    <xf numFmtId="0" fontId="0" fillId="15" borderId="0" xfId="0" applyFill="1"/>
    <xf numFmtId="0" fontId="0" fillId="3" borderId="0" xfId="0" applyFont="1" applyFill="1"/>
    <xf numFmtId="0" fontId="0" fillId="11" borderId="0" xfId="0" applyFont="1" applyFill="1"/>
    <xf numFmtId="0" fontId="0" fillId="17" borderId="0" xfId="0" applyFill="1"/>
    <xf numFmtId="0" fontId="0" fillId="18" borderId="0" xfId="0" applyFill="1"/>
    <xf numFmtId="0" fontId="0" fillId="7" borderId="0" xfId="0" applyFont="1" applyFill="1"/>
    <xf numFmtId="10" fontId="1" fillId="0" borderId="0" xfId="1" applyNumberFormat="1" applyFont="1"/>
    <xf numFmtId="10" fontId="8" fillId="0" borderId="1" xfId="1" applyNumberFormat="1" applyFont="1" applyBorder="1"/>
    <xf numFmtId="0" fontId="8" fillId="0" borderId="0" xfId="0" applyFont="1" applyFill="1"/>
    <xf numFmtId="10" fontId="8" fillId="0" borderId="0" xfId="1" applyNumberFormat="1" applyFont="1"/>
    <xf numFmtId="10" fontId="8" fillId="0" borderId="0" xfId="1" applyNumberFormat="1" applyFont="1" applyFill="1"/>
    <xf numFmtId="2" fontId="0" fillId="0" borderId="0" xfId="1" applyNumberFormat="1" applyFont="1"/>
    <xf numFmtId="2" fontId="1" fillId="2" borderId="0" xfId="0" applyNumberFormat="1" applyFont="1" applyFill="1"/>
    <xf numFmtId="2" fontId="0" fillId="0" borderId="0" xfId="0" applyNumberFormat="1"/>
    <xf numFmtId="2" fontId="0" fillId="0" borderId="0" xfId="0" applyNumberFormat="1" applyFill="1"/>
    <xf numFmtId="2" fontId="1" fillId="0" borderId="1" xfId="0" applyNumberFormat="1" applyFont="1" applyFill="1" applyBorder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center"/>
    </xf>
    <xf numFmtId="2" fontId="0" fillId="0" borderId="1" xfId="0" applyNumberFormat="1" applyBorder="1"/>
    <xf numFmtId="2" fontId="8" fillId="0" borderId="1" xfId="0" applyNumberFormat="1" applyFont="1" applyBorder="1"/>
    <xf numFmtId="2" fontId="8" fillId="0" borderId="0" xfId="0" applyNumberFormat="1" applyFont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2" fontId="8" fillId="0" borderId="1" xfId="0" applyNumberFormat="1" applyFont="1" applyFill="1" applyBorder="1"/>
    <xf numFmtId="2" fontId="1" fillId="0" borderId="0" xfId="0" applyNumberFormat="1" applyFont="1" applyFill="1" applyBorder="1"/>
    <xf numFmtId="0" fontId="1" fillId="2" borderId="0" xfId="0" applyNumberFormat="1" applyFont="1" applyFill="1"/>
    <xf numFmtId="10" fontId="8" fillId="0" borderId="1" xfId="1" applyNumberFormat="1" applyFont="1" applyFill="1" applyBorder="1"/>
    <xf numFmtId="2" fontId="1" fillId="0" borderId="0" xfId="0" applyNumberFormat="1" applyFont="1"/>
    <xf numFmtId="2" fontId="9" fillId="0" borderId="0" xfId="0" applyNumberFormat="1" applyFont="1"/>
    <xf numFmtId="2" fontId="1" fillId="0" borderId="1" xfId="0" applyNumberFormat="1" applyFont="1" applyBorder="1"/>
    <xf numFmtId="2" fontId="1" fillId="0" borderId="0" xfId="1" applyNumberFormat="1" applyFont="1"/>
    <xf numFmtId="0" fontId="7" fillId="16" borderId="0" xfId="0" applyFont="1" applyFill="1" applyAlignment="1">
      <alignment horizontal="center"/>
    </xf>
    <xf numFmtId="2" fontId="1" fillId="6" borderId="1" xfId="0" applyNumberFormat="1" applyFont="1" applyFill="1" applyBorder="1" applyAlignment="1">
      <alignment horizontal="left"/>
    </xf>
    <xf numFmtId="2" fontId="1" fillId="2" borderId="0" xfId="0" applyNumberFormat="1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FFCC"/>
      <color rgb="FF336699"/>
      <color rgb="FFFF99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GDP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First_steps!$F$2:$Q$2</c:f>
              <c:numCache>
                <c:formatCode>0.00</c:formatCode>
                <c:ptCount val="12"/>
                <c:pt idx="0">
                  <c:v>2422924.504433522</c:v>
                </c:pt>
                <c:pt idx="1">
                  <c:v>2655476.188768866</c:v>
                </c:pt>
                <c:pt idx="2">
                  <c:v>2800321.7621384123</c:v>
                </c:pt>
                <c:pt idx="3">
                  <c:v>2938262.4121837085</c:v>
                </c:pt>
                <c:pt idx="4">
                  <c:v>3169491.1469966257</c:v>
                </c:pt>
                <c:pt idx="5">
                  <c:v>3384695.428072751</c:v>
                </c:pt>
                <c:pt idx="6">
                  <c:v>3658137.0792099871</c:v>
                </c:pt>
                <c:pt idx="7">
                  <c:v>3877313.1810850571</c:v>
                </c:pt>
                <c:pt idx="8">
                  <c:v>4073681.4816659652</c:v>
                </c:pt>
                <c:pt idx="9">
                  <c:v>4291451.6752440548</c:v>
                </c:pt>
                <c:pt idx="10">
                  <c:v>4053260.5362023995</c:v>
                </c:pt>
                <c:pt idx="11">
                  <c:v>4812589.0000000009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E-4F79-B7CF-F1A184C73EBA}"/>
            </c:ext>
          </c:extLst>
        </c:ser>
        <c:ser>
          <c:idx val="1"/>
          <c:order val="1"/>
          <c:tx>
            <c:v>TR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First_steps!$F$22:$Q$22</c:f>
              <c:numCache>
                <c:formatCode>0.00</c:formatCode>
                <c:ptCount val="12"/>
                <c:pt idx="0">
                  <c:v>2537144.6746191587</c:v>
                </c:pt>
                <c:pt idx="1">
                  <c:v>2730386.7931900169</c:v>
                </c:pt>
                <c:pt idx="2">
                  <c:v>2671908.8542541843</c:v>
                </c:pt>
                <c:pt idx="3">
                  <c:v>2734339.2781037963</c:v>
                </c:pt>
                <c:pt idx="4">
                  <c:v>3013782.8818847877</c:v>
                </c:pt>
                <c:pt idx="5">
                  <c:v>3233105.271648868</c:v>
                </c:pt>
                <c:pt idx="6">
                  <c:v>3717673.4964638799</c:v>
                </c:pt>
                <c:pt idx="7">
                  <c:v>4046673.019990643</c:v>
                </c:pt>
                <c:pt idx="8">
                  <c:v>4148572.6883636322</c:v>
                </c:pt>
                <c:pt idx="9">
                  <c:v>4378088.3924301285</c:v>
                </c:pt>
                <c:pt idx="10">
                  <c:v>4821896.1755415676</c:v>
                </c:pt>
                <c:pt idx="11">
                  <c:v>5999120.2165974788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E-4F79-B7CF-F1A184C7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44536"/>
        <c:axId val="543542240"/>
      </c:lineChart>
      <c:dateAx>
        <c:axId val="54354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542240"/>
        <c:crosses val="autoZero"/>
        <c:auto val="0"/>
        <c:lblOffset val="100"/>
        <c:baseTimeUnit val="days"/>
        <c:minorUnit val="1"/>
      </c:dateAx>
      <c:valAx>
        <c:axId val="5435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544536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3.0579828126918764E-2"/>
                <c:y val="0.2619557508160961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Millions ZAR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FR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First_steps!$F$11:$Q$11</c:f>
              <c:numCache>
                <c:formatCode>0.00</c:formatCode>
                <c:ptCount val="12"/>
                <c:pt idx="0">
                  <c:v>4411065.6784418207</c:v>
                </c:pt>
                <c:pt idx="1">
                  <c:v>4692748.0515585439</c:v>
                </c:pt>
                <c:pt idx="2">
                  <c:v>4921872.5004637241</c:v>
                </c:pt>
                <c:pt idx="3">
                  <c:v>5166532.6410063934</c:v>
                </c:pt>
                <c:pt idx="4">
                  <c:v>5650187.744872232</c:v>
                </c:pt>
                <c:pt idx="5">
                  <c:v>5912690.7392958021</c:v>
                </c:pt>
                <c:pt idx="6">
                  <c:v>6515630.7905318532</c:v>
                </c:pt>
                <c:pt idx="7">
                  <c:v>6818157.0829584543</c:v>
                </c:pt>
                <c:pt idx="8">
                  <c:v>7056511.2627200838</c:v>
                </c:pt>
                <c:pt idx="9">
                  <c:v>7526876.2912624786</c:v>
                </c:pt>
                <c:pt idx="10">
                  <c:v>8572439.7066824976</c:v>
                </c:pt>
                <c:pt idx="11">
                  <c:v>7857441.8102176357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D-4097-BA10-C25B95AFB72C}"/>
            </c:ext>
          </c:extLst>
        </c:ser>
        <c:ser>
          <c:idx val="1"/>
          <c:order val="1"/>
          <c:tx>
            <c:v>TR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First_steps!$F$22:$Q$22</c:f>
              <c:numCache>
                <c:formatCode>0.00</c:formatCode>
                <c:ptCount val="12"/>
                <c:pt idx="0">
                  <c:v>2537144.6746191587</c:v>
                </c:pt>
                <c:pt idx="1">
                  <c:v>2730386.7931900169</c:v>
                </c:pt>
                <c:pt idx="2">
                  <c:v>2671908.8542541843</c:v>
                </c:pt>
                <c:pt idx="3">
                  <c:v>2734339.2781037963</c:v>
                </c:pt>
                <c:pt idx="4">
                  <c:v>3013782.8818847877</c:v>
                </c:pt>
                <c:pt idx="5">
                  <c:v>3233105.271648868</c:v>
                </c:pt>
                <c:pt idx="6">
                  <c:v>3717673.4964638799</c:v>
                </c:pt>
                <c:pt idx="7">
                  <c:v>4046673.019990643</c:v>
                </c:pt>
                <c:pt idx="8">
                  <c:v>4148572.6883636322</c:v>
                </c:pt>
                <c:pt idx="9">
                  <c:v>4378088.3924301285</c:v>
                </c:pt>
                <c:pt idx="10">
                  <c:v>4821896.1755415676</c:v>
                </c:pt>
                <c:pt idx="11">
                  <c:v>5999120.2165974788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D-4097-BA10-C25B95AFB72C}"/>
            </c:ext>
          </c:extLst>
        </c:ser>
        <c:ser>
          <c:idx val="2"/>
          <c:order val="2"/>
          <c:tx>
            <c:v>CFTR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First_steps!$F$26:$Q$26</c:f>
              <c:numCache>
                <c:formatCode>0.00</c:formatCode>
                <c:ptCount val="12"/>
                <c:pt idx="0">
                  <c:v>3227315.1945521049</c:v>
                </c:pt>
                <c:pt idx="1">
                  <c:v>3432971.3534189435</c:v>
                </c:pt>
                <c:pt idx="2">
                  <c:v>3465587.0419492619</c:v>
                </c:pt>
                <c:pt idx="3">
                  <c:v>3558586.1659097029</c:v>
                </c:pt>
                <c:pt idx="4">
                  <c:v>3910873.5946712904</c:v>
                </c:pt>
                <c:pt idx="5">
                  <c:v>4189397.961332452</c:v>
                </c:pt>
                <c:pt idx="6">
                  <c:v>4740821.7282124907</c:v>
                </c:pt>
                <c:pt idx="7">
                  <c:v>5089721.5475816112</c:v>
                </c:pt>
                <c:pt idx="8">
                  <c:v>5233013.4951508809</c:v>
                </c:pt>
                <c:pt idx="9">
                  <c:v>5558484.1649991227</c:v>
                </c:pt>
                <c:pt idx="10">
                  <c:v>6292266.4342867276</c:v>
                </c:pt>
                <c:pt idx="11">
                  <c:v>6753615.4704202553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D-4097-BA10-C25B95AFB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64168"/>
        <c:axId val="621167120"/>
      </c:lineChart>
      <c:dateAx>
        <c:axId val="62116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167120"/>
        <c:crosses val="autoZero"/>
        <c:auto val="0"/>
        <c:lblOffset val="100"/>
        <c:baseTimeUnit val="days"/>
      </c:dateAx>
      <c:valAx>
        <c:axId val="6211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164168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3.0555555555555555E-2"/>
                <c:y val="0.258611205384662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Millions ZAR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First_steps!$F$9:$Q$9</c:f>
              <c:numCache>
                <c:formatCode>0.00%</c:formatCode>
                <c:ptCount val="12"/>
                <c:pt idx="0">
                  <c:v>1.4546432547448416E-2</c:v>
                </c:pt>
                <c:pt idx="1">
                  <c:v>2.1253301135889059E-2</c:v>
                </c:pt>
                <c:pt idx="2">
                  <c:v>2.1982447340304655E-2</c:v>
                </c:pt>
                <c:pt idx="3">
                  <c:v>2.4670406348017235E-2</c:v>
                </c:pt>
                <c:pt idx="4">
                  <c:v>2.4887975360429717E-2</c:v>
                </c:pt>
                <c:pt idx="5">
                  <c:v>3.5564893862704401E-2</c:v>
                </c:pt>
                <c:pt idx="6">
                  <c:v>3.1243516678535099E-2</c:v>
                </c:pt>
                <c:pt idx="7">
                  <c:v>3.6187913907564227E-2</c:v>
                </c:pt>
                <c:pt idx="8">
                  <c:v>4.1187194194792033E-2</c:v>
                </c:pt>
                <c:pt idx="9">
                  <c:v>4.2014477776757694E-2</c:v>
                </c:pt>
                <c:pt idx="10">
                  <c:v>-2.8722820910605955E-2</c:v>
                </c:pt>
                <c:pt idx="11">
                  <c:v>4.102913981277221E-2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5-43CB-84F1-DFB2B569E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3"/>
        <c:overlap val="-27"/>
        <c:axId val="547987584"/>
        <c:axId val="547987912"/>
      </c:barChart>
      <c:dateAx>
        <c:axId val="5479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987912"/>
        <c:crosses val="autoZero"/>
        <c:auto val="0"/>
        <c:lblOffset val="100"/>
        <c:baseTimeUnit val="days"/>
      </c:dateAx>
      <c:valAx>
        <c:axId val="5479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79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First_steps!$F$15:$Q$15</c:f>
              <c:numCache>
                <c:formatCode>0.00%</c:formatCode>
                <c:ptCount val="12"/>
                <c:pt idx="0">
                  <c:v>-0.14855848762161705</c:v>
                </c:pt>
                <c:pt idx="1">
                  <c:v>-0.14440988084242168</c:v>
                </c:pt>
                <c:pt idx="2">
                  <c:v>-0.14957066922200976</c:v>
                </c:pt>
                <c:pt idx="3">
                  <c:v>-0.15608782867665985</c:v>
                </c:pt>
                <c:pt idx="4">
                  <c:v>-0.16058129724775719</c:v>
                </c:pt>
                <c:pt idx="5">
                  <c:v>-0.15705874023137475</c:v>
                </c:pt>
                <c:pt idx="6">
                  <c:v>-0.16232278538021247</c:v>
                </c:pt>
                <c:pt idx="7">
                  <c:v>-0.15703735333280597</c:v>
                </c:pt>
                <c:pt idx="8">
                  <c:v>-0.15474086593098269</c:v>
                </c:pt>
                <c:pt idx="9">
                  <c:v>-0.1582441214280666</c:v>
                </c:pt>
                <c:pt idx="10">
                  <c:v>-0.22868823548867317</c:v>
                </c:pt>
                <c:pt idx="11">
                  <c:v>-0.13924833390094185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4F0B-BAF4-F108D705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09864"/>
        <c:axId val="542413472"/>
      </c:barChart>
      <c:dateAx>
        <c:axId val="54240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413472"/>
        <c:crosses val="autoZero"/>
        <c:auto val="0"/>
        <c:lblOffset val="100"/>
        <c:baseTimeUnit val="days"/>
      </c:dateAx>
      <c:valAx>
        <c:axId val="5424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40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First_steps!$B$20:$E$20</c:f>
              <c:strCache>
                <c:ptCount val="4"/>
                <c:pt idx="0">
                  <c:v>Trade Balance</c:v>
                </c:pt>
                <c:pt idx="1">
                  <c:v>intermediate</c:v>
                </c:pt>
                <c:pt idx="2">
                  <c:v>X-M</c:v>
                </c:pt>
                <c:pt idx="3">
                  <c:v>tradeB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First_steps!$F$20:$Q$20</c:f>
              <c:numCache>
                <c:formatCode>0.00%</c:formatCode>
                <c:ptCount val="12"/>
                <c:pt idx="0" formatCode="0.00">
                  <c:v>35468</c:v>
                </c:pt>
                <c:pt idx="1">
                  <c:v>9.5210795362927828E-3</c:v>
                </c:pt>
                <c:pt idx="2">
                  <c:v>-1.6611305396733472E-2</c:v>
                </c:pt>
                <c:pt idx="3">
                  <c:v>-2.7866469536717706E-2</c:v>
                </c:pt>
                <c:pt idx="4">
                  <c:v>-1.9542253670180684E-2</c:v>
                </c:pt>
                <c:pt idx="5">
                  <c:v>-1.6971689542154365E-2</c:v>
                </c:pt>
                <c:pt idx="6">
                  <c:v>5.8666472948670162E-3</c:v>
                </c:pt>
                <c:pt idx="7">
                  <c:v>1.4986150792116093E-2</c:v>
                </c:pt>
                <c:pt idx="8">
                  <c:v>6.532911352980007E-3</c:v>
                </c:pt>
                <c:pt idx="9">
                  <c:v>7.0661403866968805E-3</c:v>
                </c:pt>
                <c:pt idx="10">
                  <c:v>6.0317859613599659E-2</c:v>
                </c:pt>
                <c:pt idx="11">
                  <c:v>7.9386583811748707E-2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0-4D72-BC42-94756325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35536"/>
        <c:axId val="617039144"/>
      </c:barChart>
      <c:dateAx>
        <c:axId val="6170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039144"/>
        <c:crosses val="autoZero"/>
        <c:auto val="0"/>
        <c:lblOffset val="100"/>
        <c:baseTimeUnit val="days"/>
      </c:dateAx>
      <c:valAx>
        <c:axId val="6170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035536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Milliers ZAR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GDP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First_steps!$F$2:$Q$2</c:f>
              <c:numCache>
                <c:formatCode>0.00</c:formatCode>
                <c:ptCount val="12"/>
                <c:pt idx="0">
                  <c:v>2422924.504433522</c:v>
                </c:pt>
                <c:pt idx="1">
                  <c:v>2655476.188768866</c:v>
                </c:pt>
                <c:pt idx="2">
                  <c:v>2800321.7621384123</c:v>
                </c:pt>
                <c:pt idx="3">
                  <c:v>2938262.4121837085</c:v>
                </c:pt>
                <c:pt idx="4">
                  <c:v>3169491.1469966257</c:v>
                </c:pt>
                <c:pt idx="5">
                  <c:v>3384695.428072751</c:v>
                </c:pt>
                <c:pt idx="6">
                  <c:v>3658137.0792099871</c:v>
                </c:pt>
                <c:pt idx="7">
                  <c:v>3877313.1810850571</c:v>
                </c:pt>
                <c:pt idx="8">
                  <c:v>4073681.4816659652</c:v>
                </c:pt>
                <c:pt idx="9">
                  <c:v>4291451.6752440548</c:v>
                </c:pt>
                <c:pt idx="10">
                  <c:v>4053260.5362023995</c:v>
                </c:pt>
                <c:pt idx="11">
                  <c:v>4812589.0000000009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B-478D-AC9B-74B2636F5FA2}"/>
            </c:ext>
          </c:extLst>
        </c:ser>
        <c:ser>
          <c:idx val="1"/>
          <c:order val="1"/>
          <c:tx>
            <c:v>FR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First_steps!$F$11:$Q$11</c:f>
              <c:numCache>
                <c:formatCode>0.00</c:formatCode>
                <c:ptCount val="12"/>
                <c:pt idx="0">
                  <c:v>4411065.6784418207</c:v>
                </c:pt>
                <c:pt idx="1">
                  <c:v>4692748.0515585439</c:v>
                </c:pt>
                <c:pt idx="2">
                  <c:v>4921872.5004637241</c:v>
                </c:pt>
                <c:pt idx="3">
                  <c:v>5166532.6410063934</c:v>
                </c:pt>
                <c:pt idx="4">
                  <c:v>5650187.744872232</c:v>
                </c:pt>
                <c:pt idx="5">
                  <c:v>5912690.7392958021</c:v>
                </c:pt>
                <c:pt idx="6">
                  <c:v>6515630.7905318532</c:v>
                </c:pt>
                <c:pt idx="7">
                  <c:v>6818157.0829584543</c:v>
                </c:pt>
                <c:pt idx="8">
                  <c:v>7056511.2627200838</c:v>
                </c:pt>
                <c:pt idx="9">
                  <c:v>7526876.2912624786</c:v>
                </c:pt>
                <c:pt idx="10">
                  <c:v>8572439.7066824976</c:v>
                </c:pt>
                <c:pt idx="11">
                  <c:v>7857441.8102176357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B-478D-AC9B-74B2636F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00392"/>
        <c:axId val="346298096"/>
      </c:lineChart>
      <c:dateAx>
        <c:axId val="34630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298096"/>
        <c:crosses val="autoZero"/>
        <c:auto val="0"/>
        <c:lblOffset val="100"/>
        <c:baseTimeUnit val="days"/>
      </c:dateAx>
      <c:valAx>
        <c:axId val="3462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300392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3.0555555555555555E-2"/>
                <c:y val="0.2678703703703703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Millions ZAR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0572338063868"/>
          <c:y val="0.89726816237487228"/>
          <c:w val="0.27489904735334508"/>
          <c:h val="6.4604078660973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GDP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First_steps!$F$2:$Q$2</c:f>
              <c:numCache>
                <c:formatCode>0.00</c:formatCode>
                <c:ptCount val="12"/>
                <c:pt idx="0">
                  <c:v>2422924.504433522</c:v>
                </c:pt>
                <c:pt idx="1">
                  <c:v>2655476.188768866</c:v>
                </c:pt>
                <c:pt idx="2">
                  <c:v>2800321.7621384123</c:v>
                </c:pt>
                <c:pt idx="3">
                  <c:v>2938262.4121837085</c:v>
                </c:pt>
                <c:pt idx="4">
                  <c:v>3169491.1469966257</c:v>
                </c:pt>
                <c:pt idx="5">
                  <c:v>3384695.428072751</c:v>
                </c:pt>
                <c:pt idx="6">
                  <c:v>3658137.0792099871</c:v>
                </c:pt>
                <c:pt idx="7">
                  <c:v>3877313.1810850571</c:v>
                </c:pt>
                <c:pt idx="8">
                  <c:v>4073681.4816659652</c:v>
                </c:pt>
                <c:pt idx="9">
                  <c:v>4291451.6752440548</c:v>
                </c:pt>
                <c:pt idx="10">
                  <c:v>4053260.5362023995</c:v>
                </c:pt>
                <c:pt idx="11">
                  <c:v>4812589.0000000009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8-4E64-BBA7-DB0A4F04A1EF}"/>
            </c:ext>
          </c:extLst>
        </c:ser>
        <c:ser>
          <c:idx val="1"/>
          <c:order val="1"/>
          <c:tx>
            <c:v>CFTR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First_steps!$F$26:$Q$26</c:f>
              <c:numCache>
                <c:formatCode>0.00</c:formatCode>
                <c:ptCount val="12"/>
                <c:pt idx="0">
                  <c:v>3227315.1945521049</c:v>
                </c:pt>
                <c:pt idx="1">
                  <c:v>3432971.3534189435</c:v>
                </c:pt>
                <c:pt idx="2">
                  <c:v>3465587.0419492619</c:v>
                </c:pt>
                <c:pt idx="3">
                  <c:v>3558586.1659097029</c:v>
                </c:pt>
                <c:pt idx="4">
                  <c:v>3910873.5946712904</c:v>
                </c:pt>
                <c:pt idx="5">
                  <c:v>4189397.961332452</c:v>
                </c:pt>
                <c:pt idx="6">
                  <c:v>4740821.7282124907</c:v>
                </c:pt>
                <c:pt idx="7">
                  <c:v>5089721.5475816112</c:v>
                </c:pt>
                <c:pt idx="8">
                  <c:v>5233013.4951508809</c:v>
                </c:pt>
                <c:pt idx="9">
                  <c:v>5558484.1649991227</c:v>
                </c:pt>
                <c:pt idx="10">
                  <c:v>6292266.4342867276</c:v>
                </c:pt>
                <c:pt idx="11">
                  <c:v>6753615.4704202553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8-4E64-BBA7-DB0A4F04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58264"/>
        <c:axId val="621158592"/>
      </c:lineChart>
      <c:dateAx>
        <c:axId val="62115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158592"/>
        <c:crosses val="autoZero"/>
        <c:auto val="0"/>
        <c:lblOffset val="100"/>
        <c:baseTimeUnit val="days"/>
      </c:dateAx>
      <c:valAx>
        <c:axId val="6211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15826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3.3333333333333333E-2"/>
                <c:y val="0.2539814814814814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Millions ZAR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2746597178107"/>
          <c:y val="4.5307454022950652E-2"/>
          <c:w val="0.83737658428977801"/>
          <c:h val="0.80903004177835736"/>
        </c:manualLayout>
      </c:layout>
      <c:lineChart>
        <c:grouping val="standard"/>
        <c:varyColors val="0"/>
        <c:ser>
          <c:idx val="0"/>
          <c:order val="0"/>
          <c:tx>
            <c:v>Solde privé</c:v>
          </c:tx>
          <c:spPr>
            <a:ln w="158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First_steps!$F$6:$Q$6</c:f>
              <c:numCache>
                <c:formatCode>0.00</c:formatCode>
                <c:ptCount val="12"/>
                <c:pt idx="0">
                  <c:v>359946</c:v>
                </c:pt>
                <c:pt idx="1">
                  <c:v>383477</c:v>
                </c:pt>
                <c:pt idx="2">
                  <c:v>418846</c:v>
                </c:pt>
                <c:pt idx="3">
                  <c:v>458627</c:v>
                </c:pt>
                <c:pt idx="4">
                  <c:v>508961</c:v>
                </c:pt>
                <c:pt idx="5">
                  <c:v>531596</c:v>
                </c:pt>
                <c:pt idx="6">
                  <c:v>593799</c:v>
                </c:pt>
                <c:pt idx="7">
                  <c:v>608883</c:v>
                </c:pt>
                <c:pt idx="8">
                  <c:v>630365</c:v>
                </c:pt>
                <c:pt idx="9">
                  <c:v>679097</c:v>
                </c:pt>
                <c:pt idx="10">
                  <c:v>926933</c:v>
                </c:pt>
                <c:pt idx="11">
                  <c:v>670145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1-4F84-8989-7862BFFC08E4}"/>
            </c:ext>
          </c:extLst>
        </c:ser>
        <c:ser>
          <c:idx val="1"/>
          <c:order val="1"/>
          <c:tx>
            <c:v>Solde extérieur</c:v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First_steps!$F$20:$Q$20</c:f>
              <c:numCache>
                <c:formatCode>0.00%</c:formatCode>
                <c:ptCount val="12"/>
                <c:pt idx="0" formatCode="0.00">
                  <c:v>35468</c:v>
                </c:pt>
                <c:pt idx="1">
                  <c:v>9.5210795362927828E-3</c:v>
                </c:pt>
                <c:pt idx="2">
                  <c:v>-1.6611305396733472E-2</c:v>
                </c:pt>
                <c:pt idx="3">
                  <c:v>-2.7866469536717706E-2</c:v>
                </c:pt>
                <c:pt idx="4">
                  <c:v>-1.9542253670180684E-2</c:v>
                </c:pt>
                <c:pt idx="5">
                  <c:v>-1.6971689542154365E-2</c:v>
                </c:pt>
                <c:pt idx="6">
                  <c:v>5.8666472948670162E-3</c:v>
                </c:pt>
                <c:pt idx="7">
                  <c:v>1.4986150792116093E-2</c:v>
                </c:pt>
                <c:pt idx="8">
                  <c:v>6.532911352980007E-3</c:v>
                </c:pt>
                <c:pt idx="9">
                  <c:v>7.0661403866968805E-3</c:v>
                </c:pt>
                <c:pt idx="10">
                  <c:v>6.0317859613599659E-2</c:v>
                </c:pt>
                <c:pt idx="11">
                  <c:v>7.9386583811748707E-2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1-4F84-8989-7862BFFC08E4}"/>
            </c:ext>
          </c:extLst>
        </c:ser>
        <c:ser>
          <c:idx val="2"/>
          <c:order val="2"/>
          <c:tx>
            <c:v>Solde budgétaire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First_steps!$F$1:$Q$1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First_steps!$F$37:$Q$37</c:f>
              <c:numCache>
                <c:formatCode>0.00</c:formatCode>
                <c:ptCount val="12"/>
                <c:pt idx="0">
                  <c:v>-395414</c:v>
                </c:pt>
                <c:pt idx="1">
                  <c:v>-383477.00952107954</c:v>
                </c:pt>
                <c:pt idx="2">
                  <c:v>-418845.98338869459</c:v>
                </c:pt>
                <c:pt idx="3">
                  <c:v>-458626.97213353048</c:v>
                </c:pt>
                <c:pt idx="4">
                  <c:v>-508960.98045774631</c:v>
                </c:pt>
                <c:pt idx="5">
                  <c:v>-531595.98302831047</c:v>
                </c:pt>
                <c:pt idx="6">
                  <c:v>-593799.00586664735</c:v>
                </c:pt>
                <c:pt idx="7">
                  <c:v>-608883.01498615078</c:v>
                </c:pt>
                <c:pt idx="8">
                  <c:v>-630365.00653291133</c:v>
                </c:pt>
                <c:pt idx="9">
                  <c:v>-679097.00706614042</c:v>
                </c:pt>
                <c:pt idx="10">
                  <c:v>-926933.06031785964</c:v>
                </c:pt>
                <c:pt idx="11">
                  <c:v>-670145.07938658376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1-4F84-8989-7862BFFC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704904"/>
        <c:axId val="683697688"/>
      </c:lineChart>
      <c:dateAx>
        <c:axId val="68370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697688"/>
        <c:crosses val="autoZero"/>
        <c:auto val="0"/>
        <c:lblOffset val="100"/>
        <c:baseTimeUnit val="days"/>
      </c:dateAx>
      <c:valAx>
        <c:axId val="6836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70490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2.1493369134075697E-2"/>
                <c:y val="0.291927274972178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Millions ZAR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789215</xdr:colOff>
      <xdr:row>18</xdr:row>
      <xdr:rowOff>29935</xdr:rowOff>
    </xdr:from>
    <xdr:to>
      <xdr:col>27</xdr:col>
      <xdr:colOff>780144</xdr:colOff>
      <xdr:row>35</xdr:row>
      <xdr:rowOff>45356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34018</xdr:colOff>
      <xdr:row>18</xdr:row>
      <xdr:rowOff>37648</xdr:rowOff>
    </xdr:from>
    <xdr:to>
      <xdr:col>33</xdr:col>
      <xdr:colOff>63500</xdr:colOff>
      <xdr:row>35</xdr:row>
      <xdr:rowOff>36286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163286</xdr:colOff>
      <xdr:row>2</xdr:row>
      <xdr:rowOff>0</xdr:rowOff>
    </xdr:from>
    <xdr:to>
      <xdr:col>33</xdr:col>
      <xdr:colOff>571500</xdr:colOff>
      <xdr:row>18</xdr:row>
      <xdr:rowOff>108857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299357</xdr:colOff>
      <xdr:row>1</xdr:row>
      <xdr:rowOff>84363</xdr:rowOff>
    </xdr:from>
    <xdr:to>
      <xdr:col>22</xdr:col>
      <xdr:colOff>762002</xdr:colOff>
      <xdr:row>17</xdr:row>
      <xdr:rowOff>145143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1360</xdr:colOff>
      <xdr:row>1</xdr:row>
      <xdr:rowOff>81190</xdr:rowOff>
    </xdr:from>
    <xdr:to>
      <xdr:col>28</xdr:col>
      <xdr:colOff>45357</xdr:colOff>
      <xdr:row>17</xdr:row>
      <xdr:rowOff>172357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459468</xdr:colOff>
      <xdr:row>18</xdr:row>
      <xdr:rowOff>19505</xdr:rowOff>
    </xdr:from>
    <xdr:to>
      <xdr:col>22</xdr:col>
      <xdr:colOff>535215</xdr:colOff>
      <xdr:row>35</xdr:row>
      <xdr:rowOff>72573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734786</xdr:colOff>
      <xdr:row>35</xdr:row>
      <xdr:rowOff>36286</xdr:rowOff>
    </xdr:from>
    <xdr:to>
      <xdr:col>22</xdr:col>
      <xdr:colOff>807358</xdr:colOff>
      <xdr:row>51</xdr:row>
      <xdr:rowOff>163286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13606</xdr:colOff>
      <xdr:row>35</xdr:row>
      <xdr:rowOff>36286</xdr:rowOff>
    </xdr:from>
    <xdr:to>
      <xdr:col>29</xdr:col>
      <xdr:colOff>145143</xdr:colOff>
      <xdr:row>51</xdr:row>
      <xdr:rowOff>163286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S369"/>
  <sheetViews>
    <sheetView topLeftCell="A280" zoomScale="89" zoomScaleNormal="89" workbookViewId="0">
      <selection activeCell="B66" sqref="B66"/>
    </sheetView>
  </sheetViews>
  <sheetFormatPr baseColWidth="10" defaultRowHeight="14"/>
  <cols>
    <col min="2" max="2" width="81.83203125" customWidth="1"/>
    <col min="3" max="3" width="30.9140625" customWidth="1"/>
    <col min="4" max="4" width="29.6640625" customWidth="1"/>
    <col min="5" max="5" width="85.9140625" customWidth="1"/>
    <col min="18" max="18" width="17.83203125" customWidth="1"/>
  </cols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  <c r="S1" s="1">
        <v>2023</v>
      </c>
    </row>
    <row r="2" spans="1:19" s="9" customFormat="1">
      <c r="B2" s="9" t="s">
        <v>4</v>
      </c>
      <c r="C2" s="9" t="s">
        <v>5</v>
      </c>
      <c r="D2" s="9" t="s">
        <v>6</v>
      </c>
    </row>
    <row r="3" spans="1:19" s="9" customFormat="1">
      <c r="A3" s="9" t="s">
        <v>7</v>
      </c>
      <c r="B3" s="9" t="s">
        <v>8</v>
      </c>
      <c r="C3" s="9" t="s">
        <v>9</v>
      </c>
      <c r="D3" s="9" t="s">
        <v>10</v>
      </c>
      <c r="E3" s="9" t="s">
        <v>11</v>
      </c>
    </row>
    <row r="4" spans="1:19" s="9" customFormat="1">
      <c r="A4" s="9" t="s">
        <v>7</v>
      </c>
      <c r="B4" s="9" t="s">
        <v>12</v>
      </c>
      <c r="C4" s="9" t="s">
        <v>13</v>
      </c>
      <c r="D4" s="9" t="s">
        <v>14</v>
      </c>
      <c r="E4" s="9" t="s">
        <v>15</v>
      </c>
    </row>
    <row r="5" spans="1:19" s="9" customFormat="1">
      <c r="A5" s="9" t="s">
        <v>7</v>
      </c>
      <c r="B5" s="9" t="s">
        <v>16</v>
      </c>
      <c r="C5" s="9" t="s">
        <v>13</v>
      </c>
      <c r="D5" s="9" t="s">
        <v>17</v>
      </c>
      <c r="E5" s="9" t="s">
        <v>18</v>
      </c>
      <c r="F5" s="9">
        <v>7901929.9863228444</v>
      </c>
      <c r="G5" s="9">
        <v>8249577.1146138841</v>
      </c>
      <c r="H5" s="9">
        <v>8508458.7759466469</v>
      </c>
      <c r="I5" s="9">
        <v>8679352.0518203508</v>
      </c>
      <c r="J5" s="9">
        <v>8836213.0867598206</v>
      </c>
      <c r="K5" s="9">
        <v>8975195.3978981674</v>
      </c>
      <c r="L5" s="9">
        <v>8964860.2681675013</v>
      </c>
      <c r="M5" s="9">
        <v>8912601.4406531379</v>
      </c>
      <c r="N5" s="9">
        <v>9045929.8364726771</v>
      </c>
      <c r="O5" s="9">
        <v>9176193.1077437047</v>
      </c>
      <c r="P5" s="9">
        <v>8354756.3656758461</v>
      </c>
      <c r="Q5" s="9">
        <v>9062962.2474050131</v>
      </c>
    </row>
    <row r="6" spans="1:19" s="9" customFormat="1">
      <c r="B6" s="9" t="s">
        <v>19</v>
      </c>
      <c r="C6" s="11" t="s">
        <v>13</v>
      </c>
      <c r="D6" s="9" t="s">
        <v>20</v>
      </c>
      <c r="E6" s="9" t="s">
        <v>21</v>
      </c>
      <c r="F6" s="9">
        <v>6121138.9075280782</v>
      </c>
      <c r="G6" s="9">
        <v>6781308.8192175208</v>
      </c>
      <c r="H6" s="9">
        <v>7361285.7337676808</v>
      </c>
      <c r="I6" s="9">
        <v>7957617.2387584727</v>
      </c>
      <c r="J6" s="9">
        <v>8578568.8952443693</v>
      </c>
      <c r="K6" s="9">
        <v>8975194.9275518861</v>
      </c>
      <c r="L6" s="9">
        <v>9534788.8157254048</v>
      </c>
      <c r="M6" s="9">
        <v>9982202.7073780242</v>
      </c>
      <c r="N6" s="9">
        <v>10597478.284731075</v>
      </c>
      <c r="O6" s="9">
        <v>11167075.013007229</v>
      </c>
      <c r="P6" s="9">
        <v>10552112.118105173</v>
      </c>
      <c r="Q6" s="9">
        <v>12294378.936849751</v>
      </c>
    </row>
    <row r="7" spans="1:19">
      <c r="B7" t="s">
        <v>22</v>
      </c>
      <c r="C7" t="s">
        <v>13</v>
      </c>
      <c r="D7" t="s">
        <v>23</v>
      </c>
      <c r="E7" t="s">
        <v>24</v>
      </c>
      <c r="F7">
        <v>1677037.6523592859</v>
      </c>
      <c r="G7">
        <v>1847772.5627169893</v>
      </c>
      <c r="H7">
        <v>2025399.6779469363</v>
      </c>
      <c r="I7">
        <v>2169392.0471919104</v>
      </c>
      <c r="J7">
        <v>2319019.6567186634</v>
      </c>
      <c r="K7">
        <v>2477811.7398439739</v>
      </c>
      <c r="L7">
        <v>2648177.5156985405</v>
      </c>
      <c r="M7">
        <v>2806312.3019627878</v>
      </c>
      <c r="N7">
        <v>2989188.0102678253</v>
      </c>
      <c r="O7">
        <v>3135934.6976309814</v>
      </c>
      <c r="P7">
        <v>3048706.0020765816</v>
      </c>
      <c r="Q7">
        <v>3345828.0938829612</v>
      </c>
    </row>
    <row r="8" spans="1:19" s="13" customFormat="1">
      <c r="B8" s="13" t="s">
        <v>25</v>
      </c>
      <c r="C8" s="13" t="s">
        <v>5</v>
      </c>
      <c r="D8" s="13" t="s">
        <v>26</v>
      </c>
      <c r="F8" s="13">
        <v>1677037.6523592859</v>
      </c>
      <c r="G8" s="13">
        <v>1847772.5627169893</v>
      </c>
      <c r="H8" s="13">
        <v>2025399.6779469363</v>
      </c>
      <c r="I8" s="13">
        <v>2169392.0471919104</v>
      </c>
      <c r="J8" s="13">
        <v>2319019.6567186634</v>
      </c>
      <c r="K8" s="13">
        <v>2477811.7398439739</v>
      </c>
      <c r="L8" s="13">
        <v>2648177.5156985405</v>
      </c>
      <c r="M8" s="13">
        <v>2806312.3019627878</v>
      </c>
      <c r="N8" s="13">
        <v>2989188.0102678253</v>
      </c>
      <c r="O8" s="13">
        <v>3135934.6976309814</v>
      </c>
      <c r="P8" s="13">
        <v>3048706.0020765816</v>
      </c>
      <c r="Q8" s="13">
        <v>3345828.0938829612</v>
      </c>
    </row>
    <row r="9" spans="1:19" s="13" customFormat="1">
      <c r="B9" s="13" t="s">
        <v>27</v>
      </c>
      <c r="C9" s="13" t="s">
        <v>9</v>
      </c>
      <c r="D9" s="13" t="s">
        <v>28</v>
      </c>
      <c r="E9" s="13" t="s">
        <v>29</v>
      </c>
      <c r="G9" s="13">
        <v>170734.91035770345</v>
      </c>
      <c r="H9" s="13">
        <v>177627.11522994703</v>
      </c>
      <c r="I9" s="13">
        <v>143992.36924497411</v>
      </c>
      <c r="J9" s="13">
        <v>149627.60952675296</v>
      </c>
      <c r="K9" s="13">
        <v>158792.08312531048</v>
      </c>
      <c r="L9" s="13">
        <v>170365.7758545666</v>
      </c>
      <c r="M9" s="13">
        <v>158134.78626424726</v>
      </c>
      <c r="N9" s="13">
        <v>182875.70830503758</v>
      </c>
      <c r="O9" s="13">
        <v>146746.68736315612</v>
      </c>
      <c r="P9" s="13">
        <v>-87228.695554399863</v>
      </c>
      <c r="Q9" s="13">
        <v>297122.09180637961</v>
      </c>
    </row>
    <row r="10" spans="1:19" s="13" customFormat="1">
      <c r="B10" s="13" t="s">
        <v>30</v>
      </c>
      <c r="C10" s="13" t="s">
        <v>13</v>
      </c>
      <c r="D10" s="13" t="s">
        <v>31</v>
      </c>
      <c r="E10" s="13" t="s">
        <v>32</v>
      </c>
    </row>
    <row r="11" spans="1:19">
      <c r="B11" t="s">
        <v>33</v>
      </c>
      <c r="C11" t="s">
        <v>13</v>
      </c>
      <c r="D11" t="s">
        <v>34</v>
      </c>
      <c r="E11" t="s">
        <v>35</v>
      </c>
    </row>
    <row r="12" spans="1:19">
      <c r="B12" t="s">
        <v>36</v>
      </c>
      <c r="C12" t="s">
        <v>13</v>
      </c>
      <c r="D12" t="s">
        <v>37</v>
      </c>
      <c r="E12" t="s">
        <v>38</v>
      </c>
    </row>
    <row r="13" spans="1:19" s="5" customFormat="1">
      <c r="B13" s="5" t="s">
        <v>39</v>
      </c>
      <c r="D13" s="5" t="s">
        <v>40</v>
      </c>
      <c r="R13" s="5" t="s">
        <v>41</v>
      </c>
    </row>
    <row r="14" spans="1:19">
      <c r="B14" t="s">
        <v>42</v>
      </c>
      <c r="C14" t="s">
        <v>13</v>
      </c>
      <c r="D14" t="s">
        <v>43</v>
      </c>
      <c r="E14" t="s">
        <v>44</v>
      </c>
      <c r="F14">
        <v>3119643.2551687928</v>
      </c>
      <c r="G14">
        <v>3419480.2565005315</v>
      </c>
      <c r="H14">
        <v>3728370.055820745</v>
      </c>
      <c r="I14">
        <v>3971594.1915665627</v>
      </c>
      <c r="J14">
        <v>4304152.2385257063</v>
      </c>
      <c r="K14">
        <v>4476083.1877079122</v>
      </c>
      <c r="L14">
        <v>4716369.3000268638</v>
      </c>
      <c r="M14">
        <v>4954747.4054152369</v>
      </c>
      <c r="N14">
        <v>5281259.2744632503</v>
      </c>
      <c r="O14">
        <v>5633252.3153762473</v>
      </c>
      <c r="P14">
        <v>5204950.1160285911</v>
      </c>
      <c r="Q14">
        <v>6206160.8429667894</v>
      </c>
      <c r="R14">
        <v>6206160.8429667894</v>
      </c>
    </row>
    <row r="15" spans="1:19" s="9" customFormat="1">
      <c r="A15" s="9" t="s">
        <v>7</v>
      </c>
      <c r="B15" s="11" t="s">
        <v>45</v>
      </c>
      <c r="C15" s="9" t="s">
        <v>13</v>
      </c>
      <c r="D15" s="9" t="s">
        <v>46</v>
      </c>
      <c r="E15" s="9" t="s">
        <v>47</v>
      </c>
    </row>
    <row r="16" spans="1:19" s="9" customFormat="1">
      <c r="B16" s="9" t="s">
        <v>48</v>
      </c>
      <c r="C16" s="9" t="s">
        <v>13</v>
      </c>
      <c r="D16" s="9" t="s">
        <v>49</v>
      </c>
      <c r="E16" s="9" t="s">
        <v>50</v>
      </c>
      <c r="F16" s="9">
        <v>2806987.2551687928</v>
      </c>
      <c r="G16" s="9">
        <v>3062936.2565005315</v>
      </c>
      <c r="H16" s="9">
        <v>3341107.055820745</v>
      </c>
      <c r="I16" s="9">
        <v>3614784.1915665627</v>
      </c>
      <c r="J16" s="9">
        <v>3899966.2385257063</v>
      </c>
      <c r="K16" s="9">
        <v>4032324.1877079117</v>
      </c>
      <c r="L16" s="9">
        <v>4265356.3000268638</v>
      </c>
      <c r="M16" s="9">
        <v>4486330.4054152369</v>
      </c>
      <c r="N16" s="9">
        <v>4759890.2744632503</v>
      </c>
      <c r="O16" s="9">
        <v>5028762.3153762473</v>
      </c>
      <c r="P16" s="9">
        <v>4875899.1160285911</v>
      </c>
      <c r="Q16" s="9">
        <v>5550020.3569700839</v>
      </c>
    </row>
    <row r="17" spans="1:17" s="5" customFormat="1">
      <c r="B17" s="5" t="s">
        <v>51</v>
      </c>
      <c r="C17" s="5" t="s">
        <v>13</v>
      </c>
      <c r="D17" s="5" t="s">
        <v>52</v>
      </c>
      <c r="E17" s="5" t="s">
        <v>53</v>
      </c>
      <c r="F17" s="5">
        <v>219476</v>
      </c>
      <c r="G17" s="5">
        <v>236845</v>
      </c>
      <c r="H17" s="5">
        <v>274819</v>
      </c>
      <c r="I17" s="5">
        <v>303687</v>
      </c>
      <c r="J17" s="5">
        <v>326371</v>
      </c>
      <c r="K17" s="5">
        <v>330752</v>
      </c>
      <c r="L17" s="5">
        <v>366499</v>
      </c>
      <c r="M17" s="5">
        <v>371409</v>
      </c>
      <c r="N17" s="5">
        <v>385757</v>
      </c>
      <c r="O17" s="5">
        <v>413471</v>
      </c>
      <c r="P17" s="5">
        <v>416509</v>
      </c>
      <c r="Q17" s="5">
        <v>420529</v>
      </c>
    </row>
    <row r="18" spans="1:17" s="4" customFormat="1">
      <c r="A18" s="4" t="s">
        <v>7</v>
      </c>
      <c r="B18" s="4" t="s">
        <v>54</v>
      </c>
      <c r="C18" s="4" t="s">
        <v>13</v>
      </c>
      <c r="D18" s="4" t="s">
        <v>55</v>
      </c>
      <c r="E18" s="4" t="s">
        <v>56</v>
      </c>
    </row>
    <row r="19" spans="1:17" s="4" customFormat="1">
      <c r="B19" s="4" t="s">
        <v>57</v>
      </c>
      <c r="C19" s="4" t="s">
        <v>13</v>
      </c>
      <c r="D19" s="4" t="s">
        <v>58</v>
      </c>
      <c r="E19" s="4" t="s">
        <v>59</v>
      </c>
      <c r="F19" s="4">
        <v>41267.496066060572</v>
      </c>
      <c r="G19" s="4">
        <v>41604.96631561379</v>
      </c>
      <c r="H19" s="4">
        <v>49315.180209232247</v>
      </c>
      <c r="I19" s="4">
        <v>53927.575208605835</v>
      </c>
      <c r="J19" s="4">
        <v>58420.664496868609</v>
      </c>
      <c r="K19" s="4">
        <v>60527.271606325987</v>
      </c>
      <c r="L19" s="4">
        <v>64787.069824768958</v>
      </c>
      <c r="M19" s="4">
        <v>68721.149853908471</v>
      </c>
      <c r="N19" s="4">
        <v>73814.023225505181</v>
      </c>
      <c r="O19" s="4">
        <v>78146.839322356085</v>
      </c>
      <c r="P19" s="4">
        <v>77590.438888224657</v>
      </c>
      <c r="Q19" s="4">
        <v>79642.265339902064</v>
      </c>
    </row>
    <row r="20" spans="1:17" s="12" customFormat="1">
      <c r="A20" s="12" t="s">
        <v>7</v>
      </c>
      <c r="B20" s="12" t="s">
        <v>60</v>
      </c>
      <c r="C20" s="12" t="s">
        <v>13</v>
      </c>
      <c r="D20" s="12" t="s">
        <v>61</v>
      </c>
      <c r="E20" s="12" t="s">
        <v>62</v>
      </c>
    </row>
    <row r="21" spans="1:17" s="12" customFormat="1">
      <c r="B21" s="12" t="s">
        <v>63</v>
      </c>
      <c r="C21" s="12" t="s">
        <v>13</v>
      </c>
      <c r="D21" s="12" t="s">
        <v>64</v>
      </c>
      <c r="E21" s="12" t="s">
        <v>65</v>
      </c>
      <c r="F21" s="12">
        <v>72228.999500417398</v>
      </c>
      <c r="G21" s="12">
        <v>79145.84491552024</v>
      </c>
      <c r="H21" s="12">
        <v>94081.057652355317</v>
      </c>
      <c r="I21" s="12">
        <v>105966.01260768557</v>
      </c>
      <c r="J21" s="12">
        <v>108926.18850650518</v>
      </c>
      <c r="K21" s="12">
        <v>113405.30032092365</v>
      </c>
      <c r="L21" s="12">
        <v>120870.85096524445</v>
      </c>
      <c r="M21" s="12">
        <v>127225.66906103435</v>
      </c>
      <c r="N21" s="12">
        <v>139500.49510852966</v>
      </c>
      <c r="O21" s="12">
        <v>150871.48543359045</v>
      </c>
      <c r="P21" s="12">
        <v>154519.02490937675</v>
      </c>
      <c r="Q21" s="12">
        <v>155969.22065680294</v>
      </c>
    </row>
    <row r="22" spans="1:17" s="9" customFormat="1">
      <c r="B22" s="9" t="s">
        <v>66</v>
      </c>
      <c r="C22" s="9" t="s">
        <v>13</v>
      </c>
      <c r="D22" s="9" t="s">
        <v>67</v>
      </c>
      <c r="E22" s="9" t="s">
        <v>68</v>
      </c>
    </row>
    <row r="23" spans="1:17" s="9" customFormat="1">
      <c r="B23" s="9" t="s">
        <v>69</v>
      </c>
      <c r="C23" s="9" t="s">
        <v>13</v>
      </c>
      <c r="D23" s="9" t="s">
        <v>70</v>
      </c>
    </row>
    <row r="24" spans="1:17" s="9" customFormat="1">
      <c r="B24" s="9" t="s">
        <v>71</v>
      </c>
      <c r="C24" s="9" t="s">
        <v>9</v>
      </c>
      <c r="D24" s="9" t="s">
        <v>72</v>
      </c>
      <c r="E24" s="9" t="s">
        <v>73</v>
      </c>
    </row>
    <row r="25" spans="1:17" s="9" customFormat="1">
      <c r="B25" s="9" t="s">
        <v>74</v>
      </c>
      <c r="C25" s="9" t="s">
        <v>13</v>
      </c>
      <c r="D25" s="9" t="s">
        <v>75</v>
      </c>
      <c r="E25" s="9" t="s">
        <v>76</v>
      </c>
    </row>
    <row r="26" spans="1:17" s="9" customFormat="1">
      <c r="B26" s="9" t="s">
        <v>77</v>
      </c>
      <c r="C26" s="9" t="s">
        <v>5</v>
      </c>
      <c r="D26" s="9" t="s">
        <v>78</v>
      </c>
    </row>
    <row r="27" spans="1:17" s="9" customFormat="1">
      <c r="B27" s="9" t="s">
        <v>79</v>
      </c>
      <c r="C27" s="9" t="s">
        <v>9</v>
      </c>
      <c r="D27" s="9" t="s">
        <v>80</v>
      </c>
      <c r="E27" s="9" t="s">
        <v>81</v>
      </c>
    </row>
    <row r="28" spans="1:17" s="9" customFormat="1">
      <c r="B28" s="9" t="s">
        <v>82</v>
      </c>
      <c r="C28" s="9" t="s">
        <v>13</v>
      </c>
      <c r="D28" s="9" t="s">
        <v>83</v>
      </c>
      <c r="E28" s="9" t="s">
        <v>84</v>
      </c>
      <c r="F28" s="9">
        <v>0.6163891608910852</v>
      </c>
      <c r="G28" s="9">
        <v>0.60549441229243195</v>
      </c>
      <c r="H28" s="9">
        <v>0.61093462575025881</v>
      </c>
      <c r="I28" s="9">
        <v>0.61424817869692527</v>
      </c>
      <c r="J28" s="9">
        <v>0.61543147402942944</v>
      </c>
      <c r="K28" s="9">
        <v>0.61469421832742144</v>
      </c>
      <c r="L28" s="9">
        <v>0.61720081609644961</v>
      </c>
      <c r="M28" s="9">
        <v>0.6204187403266046</v>
      </c>
      <c r="N28" s="9">
        <v>0.61644070963646946</v>
      </c>
      <c r="O28" s="9">
        <v>0.61398653807325454</v>
      </c>
      <c r="P28" s="9">
        <v>0.63232715400195638</v>
      </c>
      <c r="Q28" s="9">
        <v>0.60641448519579344</v>
      </c>
    </row>
    <row r="29" spans="1:17" s="9" customFormat="1">
      <c r="B29" s="9" t="s">
        <v>85</v>
      </c>
      <c r="C29" s="9" t="s">
        <v>13</v>
      </c>
      <c r="D29" s="9" t="s">
        <v>86</v>
      </c>
      <c r="E29" s="9" t="s">
        <v>87</v>
      </c>
    </row>
    <row r="30" spans="1:17" s="9" customFormat="1">
      <c r="B30" s="9" t="s">
        <v>88</v>
      </c>
      <c r="C30" s="9" t="s">
        <v>13</v>
      </c>
      <c r="D30" s="9" t="s">
        <v>89</v>
      </c>
      <c r="E30" s="9" t="s">
        <v>90</v>
      </c>
    </row>
    <row r="31" spans="1:17" s="9" customFormat="1">
      <c r="B31" s="9" t="s">
        <v>91</v>
      </c>
      <c r="C31" s="9" t="s">
        <v>13</v>
      </c>
      <c r="D31" s="9" t="s">
        <v>92</v>
      </c>
      <c r="E31" s="9" t="s">
        <v>93</v>
      </c>
    </row>
    <row r="32" spans="1:17" s="9" customFormat="1">
      <c r="B32" s="9" t="s">
        <v>94</v>
      </c>
      <c r="C32" s="9" t="s">
        <v>13</v>
      </c>
      <c r="D32" s="9" t="s">
        <v>95</v>
      </c>
      <c r="E32" s="9" t="s">
        <v>96</v>
      </c>
    </row>
    <row r="33" spans="1:17" s="9" customFormat="1">
      <c r="B33" s="9" t="s">
        <v>97</v>
      </c>
      <c r="D33" s="9" t="s">
        <v>98</v>
      </c>
    </row>
    <row r="34" spans="1:17" s="9" customFormat="1">
      <c r="B34" s="9" t="s">
        <v>99</v>
      </c>
      <c r="C34" s="9" t="s">
        <v>13</v>
      </c>
      <c r="D34" s="9" t="s">
        <v>100</v>
      </c>
      <c r="E34" s="9" t="s">
        <v>101</v>
      </c>
    </row>
    <row r="35" spans="1:17" s="9" customFormat="1">
      <c r="B35" s="9" t="s">
        <v>102</v>
      </c>
      <c r="C35" s="9" t="s">
        <v>13</v>
      </c>
      <c r="D35" s="9" t="s">
        <v>103</v>
      </c>
      <c r="E35" s="9" t="s">
        <v>104</v>
      </c>
    </row>
    <row r="36" spans="1:17" s="9" customFormat="1">
      <c r="A36" s="9" t="s">
        <v>7</v>
      </c>
      <c r="B36" s="9" t="s">
        <v>105</v>
      </c>
      <c r="D36" s="9" t="s">
        <v>106</v>
      </c>
    </row>
    <row r="37" spans="1:17" s="9" customFormat="1">
      <c r="B37" s="9" t="s">
        <v>107</v>
      </c>
      <c r="C37" s="9" t="s">
        <v>5</v>
      </c>
      <c r="D37" s="9" t="s">
        <v>108</v>
      </c>
    </row>
    <row r="38" spans="1:17" s="9" customFormat="1">
      <c r="B38" s="9" t="s">
        <v>109</v>
      </c>
      <c r="C38" s="9" t="s">
        <v>9</v>
      </c>
      <c r="D38" s="9" t="s">
        <v>110</v>
      </c>
      <c r="E38" s="9" t="s">
        <v>111</v>
      </c>
      <c r="F38" s="9">
        <v>1039.2464703000001</v>
      </c>
      <c r="G38" s="9">
        <v>34729.731617700003</v>
      </c>
      <c r="H38" s="9">
        <v>23167.308618800002</v>
      </c>
      <c r="I38" s="9">
        <v>22826.760222000001</v>
      </c>
      <c r="J38" s="9">
        <v>7721.3117349000004</v>
      </c>
      <c r="K38" s="9">
        <v>27597.066760000002</v>
      </c>
      <c r="L38" s="9">
        <v>-22895.527642900001</v>
      </c>
      <c r="M38" s="9">
        <v>10761.7252429</v>
      </c>
      <c r="N38" s="9">
        <v>13043.006636100001</v>
      </c>
      <c r="O38" s="9">
        <v>24451.004712099999</v>
      </c>
      <c r="P38" s="9">
        <v>-75671.126915200002</v>
      </c>
      <c r="Q38" s="9">
        <v>-18227</v>
      </c>
    </row>
    <row r="39" spans="1:17" s="9" customFormat="1" ht="15" customHeight="1">
      <c r="B39" s="9" t="s">
        <v>112</v>
      </c>
      <c r="C39" s="9" t="s">
        <v>13</v>
      </c>
      <c r="D39" s="9" t="s">
        <v>113</v>
      </c>
      <c r="E39" s="9" t="s">
        <v>110</v>
      </c>
      <c r="F39" s="9">
        <v>1039.2464703000001</v>
      </c>
      <c r="G39" s="9">
        <v>34729.731617700003</v>
      </c>
      <c r="H39" s="9">
        <v>23167.308618800002</v>
      </c>
      <c r="I39" s="9">
        <v>22826.760222000001</v>
      </c>
      <c r="J39" s="9">
        <v>7721.3117349000004</v>
      </c>
      <c r="K39" s="9">
        <v>27597.066760000002</v>
      </c>
      <c r="L39" s="9">
        <v>-22895.527642900001</v>
      </c>
      <c r="M39" s="9">
        <v>10761.7252429</v>
      </c>
      <c r="N39" s="9">
        <v>13043.006636100001</v>
      </c>
      <c r="O39" s="9">
        <v>24451.004712099999</v>
      </c>
      <c r="P39" s="9">
        <v>-75671.126915200002</v>
      </c>
      <c r="Q39" s="9">
        <v>-18227</v>
      </c>
    </row>
    <row r="40" spans="1:17" s="9" customFormat="1">
      <c r="A40" s="9" t="s">
        <v>7</v>
      </c>
      <c r="B40" s="9" t="s">
        <v>114</v>
      </c>
      <c r="C40" s="9" t="s">
        <v>13</v>
      </c>
      <c r="D40" s="9" t="s">
        <v>115</v>
      </c>
      <c r="E40" s="9" t="s">
        <v>116</v>
      </c>
    </row>
    <row r="41" spans="1:17" s="9" customFormat="1">
      <c r="A41" s="9" t="s">
        <v>7</v>
      </c>
      <c r="B41" s="9" t="s">
        <v>117</v>
      </c>
      <c r="C41" s="9" t="s">
        <v>13</v>
      </c>
      <c r="D41" s="9" t="s">
        <v>118</v>
      </c>
      <c r="E41" s="9" t="s">
        <v>119</v>
      </c>
    </row>
    <row r="42" spans="1:17" s="9" customFormat="1">
      <c r="B42" s="9" t="s">
        <v>120</v>
      </c>
      <c r="C42" s="9" t="s">
        <v>13</v>
      </c>
      <c r="D42" s="9" t="s">
        <v>121</v>
      </c>
      <c r="E42" s="9" t="s">
        <v>122</v>
      </c>
      <c r="F42" s="9">
        <v>6122178.1539983777</v>
      </c>
      <c r="G42" s="9">
        <v>6816038.5508352211</v>
      </c>
      <c r="H42" s="9">
        <v>7384453.0423864806</v>
      </c>
      <c r="I42" s="9">
        <v>7980443.9989804728</v>
      </c>
      <c r="J42" s="9">
        <v>8586290.2069792692</v>
      </c>
      <c r="K42" s="9">
        <v>9002791.9943118859</v>
      </c>
      <c r="L42" s="9">
        <v>9511893.2880825046</v>
      </c>
      <c r="M42" s="9">
        <v>9992964.432620924</v>
      </c>
      <c r="N42" s="9">
        <v>10610521.291367175</v>
      </c>
      <c r="O42" s="9">
        <v>11191526.017719328</v>
      </c>
      <c r="P42" s="9">
        <v>10476440.991189973</v>
      </c>
      <c r="Q42" s="9">
        <v>12276151.936849751</v>
      </c>
    </row>
    <row r="43" spans="1:17" s="9" customFormat="1" ht="15" customHeight="1">
      <c r="A43" s="9" t="s">
        <v>7</v>
      </c>
      <c r="B43" s="9" t="s">
        <v>123</v>
      </c>
      <c r="C43" s="9" t="s">
        <v>13</v>
      </c>
      <c r="D43" s="9" t="s">
        <v>124</v>
      </c>
      <c r="E43" s="9" t="s">
        <v>125</v>
      </c>
    </row>
    <row r="44" spans="1:17" s="9" customFormat="1" ht="15" customHeight="1">
      <c r="B44" s="9" t="s">
        <v>126</v>
      </c>
      <c r="C44" s="9" t="s">
        <v>13</v>
      </c>
      <c r="D44" s="9" t="s">
        <v>127</v>
      </c>
      <c r="E44" s="9" t="s">
        <v>128</v>
      </c>
    </row>
    <row r="45" spans="1:17" s="9" customFormat="1" ht="15" customHeight="1">
      <c r="B45" s="9" t="s">
        <v>129</v>
      </c>
      <c r="C45" s="9" t="s">
        <v>13</v>
      </c>
      <c r="D45" s="9" t="s">
        <v>130</v>
      </c>
      <c r="E45" s="9" t="s">
        <v>131</v>
      </c>
    </row>
    <row r="46" spans="1:17" s="9" customFormat="1" ht="15" customHeight="1">
      <c r="A46" s="9" t="s">
        <v>7</v>
      </c>
      <c r="B46" s="9" t="s">
        <v>132</v>
      </c>
      <c r="C46" s="9" t="s">
        <v>5</v>
      </c>
      <c r="D46" s="9" t="s">
        <v>133</v>
      </c>
      <c r="F46" s="9">
        <v>694935.00000000023</v>
      </c>
      <c r="G46" s="9">
        <v>742489.24072577083</v>
      </c>
      <c r="H46" s="9">
        <v>755541.99999999977</v>
      </c>
      <c r="I46" s="9">
        <v>796024.10752412933</v>
      </c>
      <c r="J46" s="9">
        <v>785539.0766404157</v>
      </c>
      <c r="K46" s="9">
        <v>796138</v>
      </c>
      <c r="L46" s="9">
        <v>780757.00000000326</v>
      </c>
      <c r="M46" s="9">
        <v>764882.08151178563</v>
      </c>
      <c r="N46" s="9">
        <v>754600.32827050134</v>
      </c>
      <c r="O46" s="9">
        <v>738440.69166351401</v>
      </c>
      <c r="P46" s="9">
        <v>630406.66482101218</v>
      </c>
      <c r="Q46" s="9">
        <v>629073.45509932202</v>
      </c>
    </row>
    <row r="47" spans="1:17" s="9" customFormat="1" ht="15" customHeight="1">
      <c r="A47" s="9" t="s">
        <v>7</v>
      </c>
      <c r="B47" s="9" t="s">
        <v>134</v>
      </c>
      <c r="C47" s="9" t="s">
        <v>9</v>
      </c>
      <c r="D47" s="9" t="s">
        <v>135</v>
      </c>
      <c r="E47" s="9" t="s">
        <v>136</v>
      </c>
    </row>
    <row r="48" spans="1:17" s="9" customFormat="1" ht="15" customHeight="1">
      <c r="A48" s="9" t="s">
        <v>7</v>
      </c>
      <c r="B48" s="9" t="s">
        <v>137</v>
      </c>
      <c r="C48" s="9" t="s">
        <v>5</v>
      </c>
      <c r="D48" s="9" t="s">
        <v>138</v>
      </c>
    </row>
    <row r="49" spans="1:17" s="9" customFormat="1" ht="15" customHeight="1">
      <c r="A49" s="9" t="s">
        <v>7</v>
      </c>
      <c r="B49" s="9" t="s">
        <v>139</v>
      </c>
      <c r="C49" s="9" t="s">
        <v>9</v>
      </c>
      <c r="D49" s="9" t="s">
        <v>140</v>
      </c>
      <c r="E49" s="9" t="s">
        <v>141</v>
      </c>
    </row>
    <row r="50" spans="1:17" s="9" customFormat="1" ht="15" customHeight="1">
      <c r="B50" s="9" t="s">
        <v>142</v>
      </c>
      <c r="C50" s="9" t="s">
        <v>13</v>
      </c>
      <c r="D50" s="9" t="s">
        <v>143</v>
      </c>
      <c r="E50" s="9" t="s">
        <v>144</v>
      </c>
      <c r="F50" s="9">
        <v>536616</v>
      </c>
      <c r="G50" s="9">
        <v>592526</v>
      </c>
      <c r="H50" s="9">
        <v>639629</v>
      </c>
      <c r="I50" s="9">
        <v>718742</v>
      </c>
      <c r="J50" s="9">
        <v>756548</v>
      </c>
      <c r="K50" s="9">
        <v>796138</v>
      </c>
      <c r="L50" s="9">
        <v>830138</v>
      </c>
      <c r="M50" s="9">
        <v>832762</v>
      </c>
      <c r="N50" s="9">
        <v>852813</v>
      </c>
      <c r="O50" s="9">
        <v>865499</v>
      </c>
      <c r="P50" s="9">
        <v>764730</v>
      </c>
      <c r="Q50" s="9">
        <v>810714</v>
      </c>
    </row>
    <row r="51" spans="1:17" s="9" customFormat="1" ht="15" customHeight="1">
      <c r="B51" s="9" t="s">
        <v>145</v>
      </c>
      <c r="C51" s="9" t="s">
        <v>13</v>
      </c>
      <c r="D51" s="9" t="s">
        <v>146</v>
      </c>
      <c r="F51" s="9">
        <v>333930</v>
      </c>
      <c r="G51" s="9">
        <v>368709</v>
      </c>
      <c r="H51" s="9">
        <v>410087</v>
      </c>
      <c r="I51" s="9">
        <v>468629</v>
      </c>
      <c r="J51" s="9">
        <v>479559</v>
      </c>
      <c r="K51" s="9">
        <v>493847</v>
      </c>
      <c r="L51" s="9">
        <v>506978</v>
      </c>
      <c r="M51" s="9">
        <v>513453</v>
      </c>
      <c r="N51" s="9">
        <v>531468</v>
      </c>
      <c r="O51" s="9">
        <v>548490</v>
      </c>
      <c r="P51" s="9">
        <v>491445</v>
      </c>
      <c r="Q51" s="9">
        <v>499892</v>
      </c>
    </row>
    <row r="52" spans="1:17" s="6" customFormat="1">
      <c r="B52" s="6" t="s">
        <v>147</v>
      </c>
      <c r="C52" s="6" t="s">
        <v>13</v>
      </c>
      <c r="D52" s="6" t="s">
        <v>148</v>
      </c>
      <c r="F52" s="6">
        <v>88941</v>
      </c>
      <c r="G52" s="6">
        <v>91911</v>
      </c>
      <c r="H52" s="6">
        <v>96935</v>
      </c>
      <c r="I52" s="6">
        <v>109863</v>
      </c>
      <c r="J52" s="6">
        <v>120119</v>
      </c>
      <c r="K52" s="6">
        <v>129822</v>
      </c>
      <c r="L52" s="6">
        <v>136079</v>
      </c>
      <c r="M52" s="6">
        <v>145386</v>
      </c>
      <c r="N52" s="6">
        <v>147000</v>
      </c>
      <c r="O52" s="6">
        <v>145294</v>
      </c>
      <c r="P52" s="6">
        <v>111058</v>
      </c>
      <c r="Q52" s="6">
        <v>141899</v>
      </c>
    </row>
    <row r="53" spans="1:17" s="14" customFormat="1" ht="15" customHeight="1">
      <c r="B53" s="14" t="s">
        <v>149</v>
      </c>
      <c r="C53" s="14" t="s">
        <v>5</v>
      </c>
      <c r="D53" s="14" t="s">
        <v>150</v>
      </c>
      <c r="F53" s="14">
        <v>96481</v>
      </c>
      <c r="G53" s="14">
        <v>113754</v>
      </c>
      <c r="H53" s="14">
        <v>115045</v>
      </c>
      <c r="I53" s="14">
        <v>123640</v>
      </c>
      <c r="J53" s="14">
        <v>137350</v>
      </c>
      <c r="K53" s="14">
        <v>154293</v>
      </c>
      <c r="L53" s="14">
        <v>164523</v>
      </c>
      <c r="M53" s="14">
        <v>154493</v>
      </c>
      <c r="N53" s="14">
        <v>152684</v>
      </c>
      <c r="O53" s="14">
        <v>147813</v>
      </c>
      <c r="P53" s="14">
        <v>144480</v>
      </c>
      <c r="Q53" s="14">
        <v>151089</v>
      </c>
    </row>
    <row r="54" spans="1:17" s="15" customFormat="1" ht="15" customHeight="1">
      <c r="B54" s="15" t="s">
        <v>151</v>
      </c>
      <c r="C54" s="15" t="s">
        <v>13</v>
      </c>
      <c r="D54" s="15" t="s">
        <v>152</v>
      </c>
      <c r="E54" s="15" t="s">
        <v>153</v>
      </c>
      <c r="F54" s="15">
        <v>5179.2</v>
      </c>
      <c r="G54" s="15">
        <v>5445.5999999999995</v>
      </c>
      <c r="H54" s="15">
        <v>5268.5999999999995</v>
      </c>
      <c r="I54" s="15">
        <v>4983</v>
      </c>
      <c r="J54" s="15">
        <v>5856</v>
      </c>
      <c r="K54" s="15">
        <v>5452.8</v>
      </c>
      <c r="L54" s="15">
        <v>6767.4</v>
      </c>
      <c r="M54" s="15">
        <v>5829</v>
      </c>
      <c r="N54" s="15">
        <v>6498.3</v>
      </c>
      <c r="O54" s="15">
        <v>7170.5999999999995</v>
      </c>
      <c r="P54" s="15">
        <v>5324.0999999999995</v>
      </c>
      <c r="Q54" s="15">
        <v>5350.2</v>
      </c>
    </row>
    <row r="55" spans="1:17" s="3" customFormat="1" ht="15" customHeight="1">
      <c r="B55" s="3" t="s">
        <v>154</v>
      </c>
      <c r="C55" s="3" t="s">
        <v>13</v>
      </c>
      <c r="D55" s="3" t="s">
        <v>155</v>
      </c>
      <c r="E55" s="3" t="s">
        <v>156</v>
      </c>
      <c r="F55" s="3">
        <v>12084.8</v>
      </c>
      <c r="G55" s="3">
        <v>12706.4</v>
      </c>
      <c r="H55" s="3">
        <v>12293.4</v>
      </c>
      <c r="I55" s="3">
        <v>11627</v>
      </c>
      <c r="J55" s="3">
        <v>13664</v>
      </c>
      <c r="K55" s="3">
        <v>12723.199999999999</v>
      </c>
      <c r="L55" s="3">
        <v>15790.599999999999</v>
      </c>
      <c r="M55" s="3">
        <v>13601</v>
      </c>
      <c r="N55" s="3">
        <v>15162.699999999999</v>
      </c>
      <c r="O55" s="3">
        <v>16731.399999999998</v>
      </c>
      <c r="P55" s="3">
        <v>12422.9</v>
      </c>
      <c r="Q55" s="3">
        <v>12483.8</v>
      </c>
    </row>
    <row r="56" spans="1:17" s="8" customFormat="1">
      <c r="B56" s="8" t="s">
        <v>157</v>
      </c>
      <c r="C56" s="8" t="s">
        <v>13</v>
      </c>
      <c r="D56" s="8" t="s">
        <v>158</v>
      </c>
      <c r="E56" s="8" t="s">
        <v>159</v>
      </c>
      <c r="F56" s="8">
        <v>787842</v>
      </c>
      <c r="G56" s="8">
        <v>921530</v>
      </c>
      <c r="H56" s="8">
        <v>967887</v>
      </c>
      <c r="I56" s="8">
        <v>1097889</v>
      </c>
      <c r="J56" s="8">
        <v>1198849</v>
      </c>
      <c r="K56" s="8">
        <v>1225162</v>
      </c>
      <c r="L56" s="8">
        <v>1340104</v>
      </c>
      <c r="M56" s="8">
        <v>1388381</v>
      </c>
      <c r="N56" s="8">
        <v>1474218</v>
      </c>
      <c r="O56" s="8">
        <v>1532389</v>
      </c>
      <c r="P56" s="8">
        <v>1533726</v>
      </c>
      <c r="Q56" s="8">
        <v>1931676</v>
      </c>
    </row>
    <row r="57" spans="1:17" s="8" customFormat="1">
      <c r="B57" s="8" t="s">
        <v>160</v>
      </c>
      <c r="C57" s="8" t="s">
        <v>5</v>
      </c>
      <c r="D57" s="8" t="s">
        <v>161</v>
      </c>
    </row>
    <row r="58" spans="1:17" s="8" customFormat="1">
      <c r="B58" s="8" t="s">
        <v>162</v>
      </c>
      <c r="C58" s="8" t="s">
        <v>9</v>
      </c>
      <c r="D58" s="8" t="s">
        <v>163</v>
      </c>
      <c r="E58" s="8" t="s">
        <v>164</v>
      </c>
    </row>
    <row r="59" spans="1:17" s="8" customFormat="1">
      <c r="B59" s="8" t="s">
        <v>165</v>
      </c>
      <c r="C59" s="8" t="s">
        <v>13</v>
      </c>
      <c r="D59" s="8" t="s">
        <v>166</v>
      </c>
      <c r="E59" s="8" t="s">
        <v>167</v>
      </c>
    </row>
    <row r="60" spans="1:17" s="8" customFormat="1">
      <c r="B60" s="8" t="s">
        <v>168</v>
      </c>
      <c r="C60" s="8" t="s">
        <v>13</v>
      </c>
      <c r="D60" s="8" t="s">
        <v>169</v>
      </c>
      <c r="E60" s="8" t="s">
        <v>170</v>
      </c>
      <c r="F60" s="8">
        <v>752374</v>
      </c>
      <c r="G60" s="8">
        <v>896247</v>
      </c>
      <c r="H60" s="8">
        <v>1014404</v>
      </c>
      <c r="I60" s="8">
        <v>1179768</v>
      </c>
      <c r="J60" s="8">
        <v>1260788</v>
      </c>
      <c r="K60" s="8">
        <v>1282606</v>
      </c>
      <c r="L60" s="8">
        <v>1318643</v>
      </c>
      <c r="M60" s="8">
        <v>1330275</v>
      </c>
      <c r="N60" s="8">
        <v>1447605</v>
      </c>
      <c r="O60" s="8">
        <v>1502065</v>
      </c>
      <c r="P60" s="8">
        <v>1289242</v>
      </c>
      <c r="Q60" s="8">
        <v>1549621</v>
      </c>
    </row>
    <row r="61" spans="1:17" s="8" customFormat="1">
      <c r="A61" s="8" t="s">
        <v>7</v>
      </c>
      <c r="B61" s="8" t="s">
        <v>171</v>
      </c>
      <c r="C61" s="8" t="s">
        <v>13</v>
      </c>
      <c r="D61" s="8" t="s">
        <v>172</v>
      </c>
      <c r="E61" s="8" t="s">
        <v>173</v>
      </c>
    </row>
    <row r="62" spans="1:17" s="8" customFormat="1">
      <c r="B62" s="8" t="s">
        <v>174</v>
      </c>
      <c r="C62" s="8" t="s">
        <v>5</v>
      </c>
      <c r="D62" s="8" t="s">
        <v>175</v>
      </c>
    </row>
    <row r="63" spans="1:17" s="8" customFormat="1">
      <c r="B63" s="8" t="s">
        <v>176</v>
      </c>
      <c r="C63" s="8" t="s">
        <v>5</v>
      </c>
      <c r="D63" s="8" t="s">
        <v>177</v>
      </c>
    </row>
    <row r="64" spans="1:17" s="8" customFormat="1">
      <c r="B64" s="8" t="s">
        <v>178</v>
      </c>
      <c r="C64" s="8" t="s">
        <v>5</v>
      </c>
      <c r="D64" s="8" t="s">
        <v>179</v>
      </c>
    </row>
    <row r="65" spans="2:17" s="8" customFormat="1">
      <c r="B65" s="8" t="s">
        <v>180</v>
      </c>
      <c r="C65" s="8" t="s">
        <v>9</v>
      </c>
      <c r="D65" s="8" t="s">
        <v>181</v>
      </c>
      <c r="E65" s="8" t="s">
        <v>182</v>
      </c>
    </row>
    <row r="66" spans="2:17" s="8" customFormat="1">
      <c r="B66" s="8" t="s">
        <v>183</v>
      </c>
      <c r="C66" s="8" t="s">
        <v>9</v>
      </c>
      <c r="D66" s="8" t="s">
        <v>184</v>
      </c>
      <c r="E66" s="8" t="s">
        <v>185</v>
      </c>
    </row>
    <row r="67" spans="2:17" s="8" customFormat="1">
      <c r="B67" s="8" t="s">
        <v>186</v>
      </c>
      <c r="C67" s="8" t="s">
        <v>9</v>
      </c>
      <c r="D67" s="8" t="s">
        <v>187</v>
      </c>
      <c r="E67" s="8" t="s">
        <v>188</v>
      </c>
    </row>
    <row r="68" spans="2:17" s="8" customFormat="1">
      <c r="B68" s="8" t="s">
        <v>189</v>
      </c>
      <c r="C68" s="8" t="s">
        <v>13</v>
      </c>
      <c r="D68" s="8" t="s">
        <v>190</v>
      </c>
      <c r="E68" s="8" t="s">
        <v>191</v>
      </c>
    </row>
    <row r="69" spans="2:17" s="8" customFormat="1">
      <c r="B69" s="8" t="s">
        <v>192</v>
      </c>
      <c r="C69" s="8" t="s">
        <v>13</v>
      </c>
      <c r="D69" s="8" t="s">
        <v>193</v>
      </c>
      <c r="E69" s="8" t="s">
        <v>194</v>
      </c>
    </row>
    <row r="70" spans="2:17" s="8" customFormat="1">
      <c r="B70" s="8" t="s">
        <v>195</v>
      </c>
      <c r="C70" s="8" t="s">
        <v>13</v>
      </c>
      <c r="D70" s="8" t="s">
        <v>196</v>
      </c>
      <c r="E70" s="8" t="s">
        <v>197</v>
      </c>
    </row>
    <row r="71" spans="2:17" s="5" customFormat="1">
      <c r="B71" s="5" t="s">
        <v>198</v>
      </c>
      <c r="C71" s="5" t="s">
        <v>13</v>
      </c>
      <c r="D71" s="5" t="s">
        <v>199</v>
      </c>
      <c r="E71" s="5" t="s">
        <v>200</v>
      </c>
      <c r="F71" s="5">
        <v>549890</v>
      </c>
      <c r="G71" s="5">
        <v>605361</v>
      </c>
      <c r="H71" s="5">
        <v>671213</v>
      </c>
      <c r="I71" s="5">
        <v>738188</v>
      </c>
      <c r="J71" s="5">
        <v>798419</v>
      </c>
      <c r="K71" s="5">
        <v>839291</v>
      </c>
      <c r="L71" s="5">
        <v>918954</v>
      </c>
      <c r="M71" s="5">
        <v>976845</v>
      </c>
      <c r="N71" s="5">
        <v>1038217</v>
      </c>
      <c r="O71" s="5">
        <v>1104496</v>
      </c>
      <c r="P71" s="5">
        <v>1155421</v>
      </c>
      <c r="Q71" s="5">
        <v>1216650</v>
      </c>
    </row>
    <row r="72" spans="2:17" s="5" customFormat="1">
      <c r="B72" s="5" t="s">
        <v>201</v>
      </c>
      <c r="C72" s="5" t="s">
        <v>13</v>
      </c>
      <c r="D72" s="5" t="s">
        <v>40</v>
      </c>
      <c r="E72" s="5" t="s">
        <v>199</v>
      </c>
      <c r="F72" s="5">
        <v>549890</v>
      </c>
      <c r="G72" s="5">
        <v>605361</v>
      </c>
      <c r="H72" s="5">
        <v>671213</v>
      </c>
      <c r="I72" s="5">
        <v>738188</v>
      </c>
      <c r="J72" s="5">
        <v>798419</v>
      </c>
      <c r="K72" s="5">
        <v>839291</v>
      </c>
      <c r="L72" s="5">
        <v>918954</v>
      </c>
      <c r="M72" s="5">
        <v>976845</v>
      </c>
      <c r="N72" s="5">
        <v>1038217</v>
      </c>
      <c r="O72" s="5">
        <v>1104496</v>
      </c>
      <c r="P72" s="5">
        <v>1155421</v>
      </c>
      <c r="Q72" s="5">
        <v>1216650</v>
      </c>
    </row>
    <row r="73" spans="2:17" s="4" customFormat="1">
      <c r="B73" s="4" t="s">
        <v>202</v>
      </c>
      <c r="C73" s="4" t="s">
        <v>13</v>
      </c>
      <c r="D73" s="4" t="s">
        <v>203</v>
      </c>
      <c r="E73" s="4" t="s">
        <v>204</v>
      </c>
      <c r="F73" s="4">
        <v>137645.35702138091</v>
      </c>
      <c r="G73" s="4">
        <v>145126.95606376301</v>
      </c>
      <c r="H73" s="4">
        <v>164206.05720647474</v>
      </c>
      <c r="I73" s="4">
        <v>181377.84858214782</v>
      </c>
      <c r="J73" s="4">
        <v>196192.97612771028</v>
      </c>
      <c r="K73" s="4">
        <v>206108.63234666444</v>
      </c>
      <c r="L73" s="4">
        <v>222979.02249421063</v>
      </c>
      <c r="M73" s="4">
        <v>238984.73112452615</v>
      </c>
      <c r="N73" s="4">
        <v>260885.03475670694</v>
      </c>
      <c r="O73" s="4">
        <v>277288.28738708078</v>
      </c>
      <c r="P73" s="4">
        <v>249409.43331031696</v>
      </c>
      <c r="Q73" s="4">
        <v>278730.81636088534</v>
      </c>
    </row>
    <row r="74" spans="2:17" s="12" customFormat="1">
      <c r="B74" s="12" t="s">
        <v>205</v>
      </c>
      <c r="C74" s="12" t="s">
        <v>13</v>
      </c>
      <c r="D74" s="12" t="s">
        <v>206</v>
      </c>
      <c r="E74" s="12" t="s">
        <v>207</v>
      </c>
      <c r="F74" s="12">
        <v>209620.9962590856</v>
      </c>
      <c r="G74" s="12">
        <v>232838.18057556718</v>
      </c>
      <c r="H74" s="12">
        <v>260503.80367309088</v>
      </c>
      <c r="I74" s="12">
        <v>298329.29279538401</v>
      </c>
      <c r="J74" s="12">
        <v>306681.32871673093</v>
      </c>
      <c r="K74" s="12">
        <v>327497.75327068666</v>
      </c>
      <c r="L74" s="12">
        <v>350279.1948753387</v>
      </c>
      <c r="M74" s="12">
        <v>373655.89282589441</v>
      </c>
      <c r="N74" s="12">
        <v>407419.44763213169</v>
      </c>
      <c r="O74" s="12">
        <v>432266.75308085111</v>
      </c>
      <c r="P74" s="12">
        <v>430651.62341586134</v>
      </c>
      <c r="Q74" s="12">
        <v>473388.12055584055</v>
      </c>
    </row>
    <row r="75" spans="2:17" s="4" customFormat="1">
      <c r="B75" s="4" t="s">
        <v>208</v>
      </c>
      <c r="C75" s="4" t="s">
        <v>13</v>
      </c>
      <c r="D75" s="4" t="s">
        <v>209</v>
      </c>
      <c r="E75" s="4" t="s">
        <v>210</v>
      </c>
      <c r="F75" s="4">
        <v>96940.785458123311</v>
      </c>
      <c r="G75" s="4">
        <v>102494.9114125131</v>
      </c>
      <c r="H75" s="4">
        <v>113109.3482094686</v>
      </c>
      <c r="I75" s="4">
        <v>124430.1727883917</v>
      </c>
      <c r="J75" s="4">
        <v>134535.28300521671</v>
      </c>
      <c r="K75" s="4">
        <v>143293.66756204111</v>
      </c>
      <c r="L75" s="4">
        <v>156314.80202499469</v>
      </c>
      <c r="M75" s="4">
        <v>168264.28768977241</v>
      </c>
      <c r="N75" s="4">
        <v>184309.60267889581</v>
      </c>
      <c r="O75" s="4">
        <v>196458.4962358771</v>
      </c>
      <c r="P75" s="4">
        <v>171668.68480130279</v>
      </c>
      <c r="Q75" s="4">
        <v>192291.84610966439</v>
      </c>
    </row>
    <row r="76" spans="2:17" s="4" customFormat="1">
      <c r="B76" s="4" t="s">
        <v>211</v>
      </c>
      <c r="C76" s="4" t="s">
        <v>13</v>
      </c>
      <c r="D76" s="4" t="s">
        <v>212</v>
      </c>
      <c r="E76" s="4" t="s">
        <v>213</v>
      </c>
      <c r="F76" s="4">
        <v>38670.417270953265</v>
      </c>
      <c r="G76" s="4">
        <v>40341.979334475473</v>
      </c>
      <c r="H76" s="4">
        <v>48191.373449464685</v>
      </c>
      <c r="I76" s="4">
        <v>53660.355084150375</v>
      </c>
      <c r="J76" s="4">
        <v>58354.402310581296</v>
      </c>
      <c r="K76" s="4">
        <v>59546.086362276852</v>
      </c>
      <c r="L76" s="4">
        <v>63251.707003907337</v>
      </c>
      <c r="M76" s="4">
        <v>67182.022697245615</v>
      </c>
      <c r="N76" s="4">
        <v>72703.111538610741</v>
      </c>
      <c r="O76" s="4">
        <v>76516.857997476953</v>
      </c>
      <c r="P76" s="4">
        <v>72976.333411164684</v>
      </c>
      <c r="Q76" s="4">
        <v>81713.328806303733</v>
      </c>
    </row>
    <row r="77" spans="2:17" s="4" customFormat="1">
      <c r="B77" s="4" t="s">
        <v>214</v>
      </c>
      <c r="C77" s="4" t="s">
        <v>13</v>
      </c>
      <c r="D77" s="4" t="s">
        <v>215</v>
      </c>
      <c r="E77" s="4" t="s">
        <v>216</v>
      </c>
      <c r="F77" s="4">
        <v>2034.1542923043223</v>
      </c>
      <c r="G77" s="4">
        <v>2290.0653167744131</v>
      </c>
      <c r="H77" s="4">
        <v>2905.3355475414537</v>
      </c>
      <c r="I77" s="4">
        <v>3287.3207096057195</v>
      </c>
      <c r="J77" s="4">
        <v>3303.2908119122635</v>
      </c>
      <c r="K77" s="4">
        <v>3268.8784223464845</v>
      </c>
      <c r="L77" s="4">
        <v>3412.5134653086106</v>
      </c>
      <c r="M77" s="4">
        <v>3538.4207375081178</v>
      </c>
      <c r="N77" s="4">
        <v>3872.3205392003947</v>
      </c>
      <c r="O77" s="4">
        <v>4312.9331537267417</v>
      </c>
      <c r="P77" s="4">
        <v>4764.4150978494754</v>
      </c>
      <c r="Q77" s="4">
        <v>4725.6414449172698</v>
      </c>
    </row>
    <row r="78" spans="2:17" s="12" customFormat="1" ht="11" customHeight="1">
      <c r="B78" s="12" t="s">
        <v>217</v>
      </c>
      <c r="C78" s="12" t="s">
        <v>13</v>
      </c>
      <c r="D78" s="12" t="s">
        <v>218</v>
      </c>
      <c r="E78" s="12" t="s">
        <v>219</v>
      </c>
      <c r="F78" s="12">
        <v>16354.415036673559</v>
      </c>
      <c r="G78" s="12">
        <v>125996.4729332787</v>
      </c>
      <c r="H78" s="12">
        <v>137603.81165773291</v>
      </c>
      <c r="I78" s="12">
        <v>158324.5398708444</v>
      </c>
      <c r="J78" s="12">
        <v>158155.4359306409</v>
      </c>
      <c r="K78" s="12">
        <v>168431.39994254039</v>
      </c>
      <c r="L78" s="12">
        <v>176946.17705389581</v>
      </c>
      <c r="M78" s="12">
        <v>194543.69798722331</v>
      </c>
      <c r="N78" s="12">
        <v>211633.1018302225</v>
      </c>
      <c r="O78" s="12">
        <v>221616.21335273789</v>
      </c>
      <c r="P78" s="12">
        <v>224221.07744030969</v>
      </c>
      <c r="Q78" s="12">
        <v>246224.38229204508</v>
      </c>
    </row>
    <row r="79" spans="2:17" s="12" customFormat="1">
      <c r="B79" s="12" t="s">
        <v>220</v>
      </c>
      <c r="C79" s="12" t="s">
        <v>13</v>
      </c>
      <c r="D79" s="12" t="s">
        <v>221</v>
      </c>
      <c r="E79" s="12" t="s">
        <v>222</v>
      </c>
      <c r="F79" s="12">
        <v>44457.537667943172</v>
      </c>
      <c r="G79" s="12">
        <v>49392.994845212794</v>
      </c>
      <c r="H79" s="12">
        <v>61872.505262366845</v>
      </c>
      <c r="I79" s="12">
        <v>71868.071706955467</v>
      </c>
      <c r="J79" s="12">
        <v>72627.82892597148</v>
      </c>
      <c r="K79" s="12">
        <v>70964.235144695762</v>
      </c>
      <c r="L79" s="12">
        <v>73570.930880820626</v>
      </c>
      <c r="M79" s="12">
        <v>79449.141356155931</v>
      </c>
      <c r="N79" s="12">
        <v>89780.051009064904</v>
      </c>
      <c r="O79" s="12">
        <v>95710.318359630764</v>
      </c>
      <c r="P79" s="12">
        <v>93282.34780870688</v>
      </c>
      <c r="Q79" s="12">
        <v>101331.79144763041</v>
      </c>
    </row>
    <row r="80" spans="2:17" s="12" customFormat="1">
      <c r="B80" s="12" t="s">
        <v>223</v>
      </c>
      <c r="C80" s="12" t="s">
        <v>13</v>
      </c>
      <c r="D80" s="12" t="s">
        <v>224</v>
      </c>
      <c r="E80" s="12" t="s">
        <v>225</v>
      </c>
      <c r="F80" s="12">
        <v>3496.3462214991437</v>
      </c>
      <c r="G80" s="12">
        <v>4031.4669986308181</v>
      </c>
      <c r="H80" s="12">
        <v>4588.6942245755663</v>
      </c>
      <c r="I80" s="12">
        <v>5297.2545125858187</v>
      </c>
      <c r="J80" s="12">
        <v>6392.9108161496852</v>
      </c>
      <c r="K80" s="12">
        <v>7688.425245944286</v>
      </c>
      <c r="L80" s="12">
        <v>8988.2444817560936</v>
      </c>
      <c r="M80" s="12">
        <v>8807.5900687517078</v>
      </c>
      <c r="N80" s="12">
        <v>9524.8937621820223</v>
      </c>
      <c r="O80" s="12">
        <v>10487.578040443146</v>
      </c>
      <c r="P80" s="12">
        <v>12302.493348586466</v>
      </c>
      <c r="Q80" s="12">
        <v>11921.628510030148</v>
      </c>
    </row>
    <row r="81" spans="1:18" s="12" customFormat="1">
      <c r="B81" s="12" t="s">
        <v>226</v>
      </c>
      <c r="C81" s="12" t="s">
        <v>13</v>
      </c>
      <c r="D81" s="12" t="s">
        <v>227</v>
      </c>
      <c r="E81" s="12" t="s">
        <v>228</v>
      </c>
      <c r="F81" s="12">
        <v>115376.1471459173</v>
      </c>
      <c r="G81" s="12">
        <v>17539.052937218959</v>
      </c>
      <c r="H81" s="12">
        <v>17127.162185862249</v>
      </c>
      <c r="I81" s="12">
        <v>18605.240148853649</v>
      </c>
      <c r="J81" s="12">
        <v>21414.624345478835</v>
      </c>
      <c r="K81" s="12">
        <v>25673.1926514447</v>
      </c>
      <c r="L81" s="12">
        <v>30458.505222569071</v>
      </c>
      <c r="M81" s="12">
        <v>30594.712360216668</v>
      </c>
      <c r="N81" s="12">
        <v>32791.285223056257</v>
      </c>
      <c r="O81" s="12">
        <v>34886.59278040364</v>
      </c>
      <c r="P81" s="12">
        <v>29850.235681805982</v>
      </c>
      <c r="Q81" s="12">
        <v>34835.677715329133</v>
      </c>
    </row>
    <row r="82" spans="1:18" s="12" customFormat="1">
      <c r="B82" s="12" t="s">
        <v>229</v>
      </c>
      <c r="C82" s="12" t="s">
        <v>13</v>
      </c>
      <c r="D82" s="12" t="s">
        <v>230</v>
      </c>
      <c r="E82" s="12" t="s">
        <v>231</v>
      </c>
      <c r="F82" s="12">
        <v>29719.789892310768</v>
      </c>
      <c r="G82" s="12">
        <v>35633.76931978036</v>
      </c>
      <c r="H82" s="12">
        <v>38994.06546742349</v>
      </c>
      <c r="I82" s="12">
        <v>43866.381642331828</v>
      </c>
      <c r="J82" s="12">
        <v>47697.530237741281</v>
      </c>
      <c r="K82" s="12">
        <v>54335.49078511585</v>
      </c>
      <c r="L82" s="12">
        <v>59882.062088408013</v>
      </c>
      <c r="M82" s="12">
        <v>59812.430531360711</v>
      </c>
      <c r="N82" s="12">
        <v>63200.562989074002</v>
      </c>
      <c r="O82" s="12">
        <v>69030.508266645164</v>
      </c>
      <c r="P82" s="12">
        <v>70319.202751538018</v>
      </c>
      <c r="Q82" s="12">
        <v>78456.522775981721</v>
      </c>
    </row>
    <row r="83" spans="1:18" s="12" customFormat="1">
      <c r="B83" s="12" t="s">
        <v>232</v>
      </c>
      <c r="C83" s="12" t="s">
        <v>13</v>
      </c>
      <c r="D83" s="12" t="s">
        <v>233</v>
      </c>
      <c r="E83" s="12" t="s">
        <v>234</v>
      </c>
      <c r="F83" s="12">
        <v>216.76029474162112</v>
      </c>
      <c r="G83" s="12">
        <v>244.4235414455668</v>
      </c>
      <c r="H83" s="12">
        <v>317.56487512980596</v>
      </c>
      <c r="I83" s="12">
        <v>367.80491381285418</v>
      </c>
      <c r="J83" s="12">
        <v>392.99846074875853</v>
      </c>
      <c r="K83" s="12">
        <v>405.00950094562501</v>
      </c>
      <c r="L83" s="12">
        <v>433.27514788904676</v>
      </c>
      <c r="M83" s="12">
        <v>448.32052218602905</v>
      </c>
      <c r="N83" s="12">
        <v>489.55281853200353</v>
      </c>
      <c r="O83" s="12">
        <v>535.54228099055331</v>
      </c>
      <c r="P83" s="12">
        <v>676.26638491429264</v>
      </c>
      <c r="Q83" s="12">
        <v>618.11781482408844</v>
      </c>
    </row>
    <row r="84" spans="1:18" s="2" customFormat="1">
      <c r="B84" s="2" t="s">
        <v>235</v>
      </c>
      <c r="C84" s="2" t="s">
        <v>13</v>
      </c>
      <c r="D84" s="2" t="s">
        <v>236</v>
      </c>
      <c r="E84" s="2" t="s">
        <v>237</v>
      </c>
      <c r="F84" s="2">
        <v>2422924.504433522</v>
      </c>
      <c r="G84" s="2">
        <v>2655476.188768866</v>
      </c>
      <c r="H84" s="2">
        <v>2800321.7621384123</v>
      </c>
      <c r="I84" s="2">
        <v>2938262.4121837085</v>
      </c>
      <c r="J84" s="2">
        <v>3169491.1469966257</v>
      </c>
      <c r="K84" s="2">
        <v>3384695.428072751</v>
      </c>
      <c r="L84" s="2">
        <v>3658137.0792099871</v>
      </c>
      <c r="M84" s="2">
        <v>3877313.1810850571</v>
      </c>
      <c r="N84" s="2">
        <v>4073681.4816659652</v>
      </c>
      <c r="O84" s="2">
        <v>4291451.6752440548</v>
      </c>
      <c r="P84" s="2">
        <v>4053260.5362023995</v>
      </c>
      <c r="Q84" s="2">
        <v>4812589.0000000009</v>
      </c>
    </row>
    <row r="85" spans="1:18" s="9" customFormat="1">
      <c r="A85" s="9" t="s">
        <v>7</v>
      </c>
      <c r="B85" s="9" t="s">
        <v>238</v>
      </c>
      <c r="C85" s="9" t="s">
        <v>13</v>
      </c>
      <c r="D85" s="9" t="s">
        <v>239</v>
      </c>
      <c r="E85" s="9" t="s">
        <v>240</v>
      </c>
    </row>
    <row r="86" spans="1:18" s="9" customFormat="1">
      <c r="B86" s="9" t="s">
        <v>241</v>
      </c>
      <c r="C86" s="9" t="s">
        <v>5</v>
      </c>
      <c r="D86" s="9" t="s">
        <v>242</v>
      </c>
    </row>
    <row r="87" spans="1:18" s="9" customFormat="1">
      <c r="B87" s="9" t="s">
        <v>243</v>
      </c>
      <c r="C87" s="9" t="s">
        <v>9</v>
      </c>
      <c r="D87" s="9" t="s">
        <v>244</v>
      </c>
      <c r="E87" s="9" t="s">
        <v>245</v>
      </c>
      <c r="R87" s="9" t="s">
        <v>246</v>
      </c>
    </row>
    <row r="88" spans="1:18" s="9" customFormat="1">
      <c r="A88" s="9" t="s">
        <v>7</v>
      </c>
      <c r="B88" s="9" t="s">
        <v>247</v>
      </c>
      <c r="C88" s="9" t="s">
        <v>248</v>
      </c>
      <c r="D88" s="9" t="s">
        <v>249</v>
      </c>
    </row>
    <row r="89" spans="1:18" s="9" customFormat="1">
      <c r="A89" s="9" t="s">
        <v>7</v>
      </c>
      <c r="B89" s="9" t="s">
        <v>250</v>
      </c>
      <c r="C89" s="9" t="s">
        <v>9</v>
      </c>
      <c r="D89" s="9" t="s">
        <v>251</v>
      </c>
      <c r="E89" s="9" t="s">
        <v>252</v>
      </c>
      <c r="R89" s="9">
        <v>10744757.936849751</v>
      </c>
    </row>
    <row r="90" spans="1:18" s="9" customFormat="1">
      <c r="B90" s="9" t="s">
        <v>253</v>
      </c>
      <c r="C90" s="9" t="s">
        <v>13</v>
      </c>
      <c r="D90" s="9" t="s">
        <v>254</v>
      </c>
      <c r="E90" s="9" t="s">
        <v>255</v>
      </c>
      <c r="F90" s="9">
        <v>931721</v>
      </c>
      <c r="G90" s="9">
        <v>1020729</v>
      </c>
      <c r="H90" s="9">
        <v>1120413</v>
      </c>
      <c r="I90" s="9">
        <v>1231630</v>
      </c>
      <c r="J90" s="9">
        <v>1324869</v>
      </c>
      <c r="K90" s="9">
        <v>1434605</v>
      </c>
      <c r="L90" s="9">
        <v>1537766</v>
      </c>
      <c r="M90" s="9">
        <v>1639006</v>
      </c>
      <c r="N90" s="9">
        <v>1695364</v>
      </c>
      <c r="O90" s="9">
        <v>1751670</v>
      </c>
      <c r="P90" s="9">
        <v>1659362</v>
      </c>
      <c r="Q90" s="9">
        <v>1792441</v>
      </c>
      <c r="R90" s="9">
        <v>4933235.9368497515</v>
      </c>
    </row>
    <row r="91" spans="1:18" s="9" customFormat="1">
      <c r="B91" s="9" t="s">
        <v>256</v>
      </c>
      <c r="C91" s="9" t="s">
        <v>13</v>
      </c>
      <c r="D91" s="9" t="s">
        <v>257</v>
      </c>
      <c r="E91" s="9" t="s">
        <v>258</v>
      </c>
      <c r="F91" s="9">
        <v>1228244.9075280782</v>
      </c>
      <c r="G91" s="9">
        <v>1340690.8192175208</v>
      </c>
      <c r="H91" s="9">
        <v>1356508.7337676808</v>
      </c>
      <c r="I91" s="9">
        <v>1340212.2387584723</v>
      </c>
      <c r="J91" s="9">
        <v>1459745.8952443688</v>
      </c>
      <c r="K91" s="9">
        <v>1534743.9275518861</v>
      </c>
      <c r="L91" s="9">
        <v>1677978.8157254048</v>
      </c>
      <c r="M91" s="9">
        <v>1759921.7073780252</v>
      </c>
      <c r="N91" s="9">
        <v>1851711.2847310752</v>
      </c>
      <c r="O91" s="9">
        <v>1983567.0130072292</v>
      </c>
      <c r="P91" s="9">
        <v>1874413.1181051726</v>
      </c>
      <c r="Q91" s="9">
        <v>2418930.9368497515</v>
      </c>
      <c r="R91" s="9">
        <v>2418930.9368497515</v>
      </c>
    </row>
    <row r="92" spans="1:18" s="9" customFormat="1">
      <c r="B92" s="9" t="s">
        <v>259</v>
      </c>
      <c r="C92" s="9" t="s">
        <v>13</v>
      </c>
      <c r="D92" s="9" t="s">
        <v>260</v>
      </c>
      <c r="E92" s="9" t="s">
        <v>261</v>
      </c>
      <c r="F92" s="9">
        <v>393236</v>
      </c>
      <c r="G92" s="9">
        <v>399263</v>
      </c>
      <c r="H92" s="9">
        <v>410174</v>
      </c>
      <c r="I92" s="9">
        <v>437150</v>
      </c>
      <c r="J92" s="9">
        <v>439563</v>
      </c>
      <c r="K92" s="9">
        <v>450692</v>
      </c>
      <c r="L92" s="9">
        <v>487136</v>
      </c>
      <c r="M92" s="9">
        <v>510137</v>
      </c>
      <c r="N92" s="9">
        <v>530579</v>
      </c>
      <c r="O92" s="9">
        <v>542435</v>
      </c>
      <c r="P92" s="9">
        <v>575837</v>
      </c>
      <c r="Q92" s="9">
        <v>604061</v>
      </c>
    </row>
    <row r="93" spans="1:18" s="9" customFormat="1">
      <c r="B93" s="9" t="s">
        <v>262</v>
      </c>
      <c r="C93" s="9" t="s">
        <v>13</v>
      </c>
      <c r="D93" s="9" t="s">
        <v>263</v>
      </c>
      <c r="E93" s="9" t="s">
        <v>264</v>
      </c>
      <c r="F93" s="9">
        <v>116525</v>
      </c>
      <c r="G93" s="9">
        <v>130949</v>
      </c>
      <c r="H93" s="9">
        <v>141953</v>
      </c>
      <c r="I93" s="9">
        <v>160093</v>
      </c>
      <c r="J93" s="9">
        <v>174823</v>
      </c>
      <c r="K93" s="9">
        <v>186111</v>
      </c>
      <c r="L93" s="9">
        <v>201963</v>
      </c>
      <c r="M93" s="9">
        <v>205392</v>
      </c>
      <c r="N93" s="9">
        <v>210674</v>
      </c>
      <c r="O93" s="9">
        <v>226835</v>
      </c>
      <c r="P93" s="9">
        <v>229070</v>
      </c>
      <c r="Q93" s="9">
        <v>218265</v>
      </c>
    </row>
    <row r="94" spans="1:18" s="9" customFormat="1">
      <c r="B94" s="9" t="s">
        <v>265</v>
      </c>
      <c r="C94" s="9" t="s">
        <v>13</v>
      </c>
      <c r="D94" s="9" t="s">
        <v>266</v>
      </c>
      <c r="E94" s="9" t="s">
        <v>267</v>
      </c>
    </row>
    <row r="95" spans="1:18" s="9" customFormat="1">
      <c r="B95" s="9" t="s">
        <v>268</v>
      </c>
      <c r="C95" s="9" t="s">
        <v>13</v>
      </c>
      <c r="D95" s="9" t="s">
        <v>269</v>
      </c>
      <c r="E95" s="9" t="s">
        <v>270</v>
      </c>
    </row>
    <row r="96" spans="1:18" s="7" customFormat="1">
      <c r="B96" s="7" t="s">
        <v>271</v>
      </c>
      <c r="C96" s="7" t="s">
        <v>13</v>
      </c>
      <c r="D96" s="7" t="s">
        <v>272</v>
      </c>
      <c r="E96" s="7" t="s">
        <v>273</v>
      </c>
      <c r="F96" s="7">
        <v>128224</v>
      </c>
      <c r="G96" s="7">
        <v>138088</v>
      </c>
      <c r="H96" s="7">
        <v>142657</v>
      </c>
      <c r="I96" s="7">
        <v>149023</v>
      </c>
      <c r="J96" s="7">
        <v>155601</v>
      </c>
      <c r="K96" s="7">
        <v>163722</v>
      </c>
      <c r="L96" s="7">
        <v>173525</v>
      </c>
      <c r="M96" s="7">
        <v>190086</v>
      </c>
      <c r="N96" s="7">
        <v>194669</v>
      </c>
      <c r="O96" s="7">
        <v>189982</v>
      </c>
      <c r="P96" s="7">
        <v>180534</v>
      </c>
      <c r="Q96" s="7">
        <v>288405</v>
      </c>
    </row>
    <row r="97" spans="2:17" s="7" customFormat="1">
      <c r="B97" s="7" t="s">
        <v>274</v>
      </c>
      <c r="C97" s="7" t="s">
        <v>13</v>
      </c>
      <c r="D97" s="7" t="s">
        <v>275</v>
      </c>
      <c r="E97" s="7" t="s">
        <v>276</v>
      </c>
      <c r="F97" s="7">
        <v>19577</v>
      </c>
      <c r="G97" s="7">
        <v>26637</v>
      </c>
      <c r="H97" s="7">
        <v>34198</v>
      </c>
      <c r="I97" s="7">
        <v>38853</v>
      </c>
      <c r="J97" s="7">
        <v>44179</v>
      </c>
      <c r="K97" s="7">
        <v>40679</v>
      </c>
      <c r="L97" s="7">
        <v>46250</v>
      </c>
      <c r="M97" s="7">
        <v>45579</v>
      </c>
      <c r="N97" s="7">
        <v>50375</v>
      </c>
      <c r="O97" s="7">
        <v>56077</v>
      </c>
      <c r="P97" s="7">
        <v>55495</v>
      </c>
      <c r="Q97" s="7">
        <v>47362</v>
      </c>
    </row>
    <row r="98" spans="2:17" s="7" customFormat="1">
      <c r="B98" s="7" t="s">
        <v>277</v>
      </c>
      <c r="C98" s="7" t="s">
        <v>13</v>
      </c>
      <c r="D98" s="7" t="s">
        <v>278</v>
      </c>
      <c r="E98" s="7" t="s">
        <v>279</v>
      </c>
      <c r="F98" s="7">
        <v>234451</v>
      </c>
      <c r="G98" s="7">
        <v>265292</v>
      </c>
      <c r="H98" s="7">
        <v>295699</v>
      </c>
      <c r="I98" s="7">
        <v>327416</v>
      </c>
      <c r="J98" s="7">
        <v>350903</v>
      </c>
      <c r="K98" s="7">
        <v>398356</v>
      </c>
      <c r="L98" s="7">
        <v>424464</v>
      </c>
      <c r="M98" s="7">
        <v>440161</v>
      </c>
      <c r="N98" s="7">
        <v>481346</v>
      </c>
      <c r="O98" s="7">
        <v>512662</v>
      </c>
      <c r="P98" s="7">
        <v>471846</v>
      </c>
      <c r="Q98" s="7">
        <v>572527</v>
      </c>
    </row>
    <row r="99" spans="2:17" s="7" customFormat="1">
      <c r="B99" s="7" t="s">
        <v>280</v>
      </c>
      <c r="C99" s="7" t="s">
        <v>13</v>
      </c>
      <c r="D99" s="7" t="s">
        <v>281</v>
      </c>
      <c r="E99" s="7" t="s">
        <v>282</v>
      </c>
      <c r="F99" s="7">
        <v>34936</v>
      </c>
      <c r="G99" s="7">
        <v>43408</v>
      </c>
      <c r="H99" s="7">
        <v>49898</v>
      </c>
      <c r="I99" s="7">
        <v>55559</v>
      </c>
      <c r="J99" s="7">
        <v>59438</v>
      </c>
      <c r="K99" s="7">
        <v>67035</v>
      </c>
      <c r="L99" s="7">
        <v>67626</v>
      </c>
      <c r="M99" s="7">
        <v>74486</v>
      </c>
      <c r="N99" s="7">
        <v>85503</v>
      </c>
      <c r="O99" s="7">
        <v>91014</v>
      </c>
      <c r="P99" s="7">
        <v>89277</v>
      </c>
      <c r="Q99" s="7">
        <v>101975</v>
      </c>
    </row>
    <row r="100" spans="2:17" s="7" customFormat="1">
      <c r="B100" s="7" t="s">
        <v>283</v>
      </c>
      <c r="C100" s="7" t="s">
        <v>13</v>
      </c>
      <c r="D100" s="7" t="s">
        <v>284</v>
      </c>
      <c r="E100" s="7" t="s">
        <v>285</v>
      </c>
      <c r="F100" s="7">
        <v>630.549106722327</v>
      </c>
      <c r="G100" s="7">
        <v>569.47715153465356</v>
      </c>
      <c r="H100" s="7">
        <v>280.38589767550241</v>
      </c>
      <c r="I100" s="7">
        <v>1094.7985997549965</v>
      </c>
      <c r="J100" s="7">
        <v>1187.5002936345463</v>
      </c>
      <c r="K100" s="7">
        <v>1739.7697326371501</v>
      </c>
      <c r="L100" s="7">
        <v>1987.74962838537</v>
      </c>
      <c r="M100" s="7">
        <v>2036.7025453123449</v>
      </c>
      <c r="N100" s="7">
        <v>2103.5349876619725</v>
      </c>
      <c r="O100" s="7">
        <v>2117.1726708106785</v>
      </c>
      <c r="P100" s="7">
        <v>2443.2028936351344</v>
      </c>
      <c r="Q100" s="7">
        <v>2194.4857174637996</v>
      </c>
    </row>
    <row r="101" spans="2:17" s="7" customFormat="1">
      <c r="B101" s="7" t="s">
        <v>286</v>
      </c>
      <c r="C101" s="7" t="s">
        <v>13</v>
      </c>
      <c r="D101" s="7" t="s">
        <v>287</v>
      </c>
      <c r="E101" s="7" t="s">
        <v>288</v>
      </c>
      <c r="F101" s="7">
        <v>698.450893277673</v>
      </c>
      <c r="G101" s="7">
        <v>910.52284846534667</v>
      </c>
      <c r="H101" s="7">
        <v>646.61410232449771</v>
      </c>
      <c r="I101" s="7">
        <v>746.20140024500313</v>
      </c>
      <c r="J101" s="7">
        <v>861.49970636545368</v>
      </c>
      <c r="K101" s="7">
        <v>940.23026736284976</v>
      </c>
      <c r="L101" s="7">
        <v>1176.2503716146298</v>
      </c>
      <c r="M101" s="7">
        <v>1126.2974546876555</v>
      </c>
      <c r="N101" s="7">
        <v>1254.4650123380279</v>
      </c>
      <c r="O101" s="7">
        <v>1314.827329189322</v>
      </c>
      <c r="P101" s="7">
        <v>1211.7971063648661</v>
      </c>
      <c r="Q101" s="7">
        <v>1374.5142825362004</v>
      </c>
    </row>
    <row r="102" spans="2:17" s="17" customFormat="1">
      <c r="B102" s="17" t="s">
        <v>289</v>
      </c>
      <c r="C102" s="17" t="s">
        <v>5</v>
      </c>
      <c r="D102" s="17" t="s">
        <v>290</v>
      </c>
      <c r="F102" s="17">
        <v>899680</v>
      </c>
      <c r="G102" s="17">
        <v>917539</v>
      </c>
      <c r="H102" s="17">
        <v>919713</v>
      </c>
      <c r="I102" s="17">
        <v>1012931</v>
      </c>
      <c r="J102" s="17">
        <v>1116209</v>
      </c>
      <c r="K102" s="17">
        <v>1202796</v>
      </c>
      <c r="L102" s="17">
        <v>1220805</v>
      </c>
      <c r="M102" s="17">
        <v>1309899</v>
      </c>
      <c r="N102" s="17">
        <v>1311910</v>
      </c>
      <c r="O102" s="17">
        <v>1368800</v>
      </c>
      <c r="P102" s="17">
        <v>1572107</v>
      </c>
      <c r="Q102" s="17">
        <v>1755652</v>
      </c>
    </row>
    <row r="103" spans="2:17" s="17" customFormat="1">
      <c r="B103" s="17" t="s">
        <v>291</v>
      </c>
      <c r="C103" s="17" t="s">
        <v>9</v>
      </c>
      <c r="D103" s="17" t="s">
        <v>292</v>
      </c>
      <c r="E103" s="17" t="s">
        <v>293</v>
      </c>
      <c r="F103" s="17">
        <v>0</v>
      </c>
      <c r="G103" s="17">
        <v>17859</v>
      </c>
      <c r="H103" s="17">
        <v>2174</v>
      </c>
      <c r="I103" s="17">
        <v>93218</v>
      </c>
      <c r="J103" s="17">
        <v>103278</v>
      </c>
      <c r="K103" s="17">
        <v>86587</v>
      </c>
      <c r="L103" s="17">
        <v>18009</v>
      </c>
      <c r="M103" s="17">
        <v>89094</v>
      </c>
      <c r="N103" s="17">
        <v>2011</v>
      </c>
      <c r="O103" s="17">
        <v>56890</v>
      </c>
      <c r="P103" s="17">
        <v>203307</v>
      </c>
      <c r="Q103" s="17">
        <v>183545</v>
      </c>
    </row>
    <row r="104" spans="2:17" s="17" customFormat="1">
      <c r="B104" s="17" t="s">
        <v>294</v>
      </c>
      <c r="C104" s="17" t="s">
        <v>13</v>
      </c>
      <c r="D104" s="17" t="s">
        <v>295</v>
      </c>
      <c r="E104" s="17" t="s">
        <v>296</v>
      </c>
    </row>
    <row r="105" spans="2:17" s="17" customFormat="1">
      <c r="B105" s="17" t="s">
        <v>297</v>
      </c>
      <c r="C105" s="17" t="s">
        <v>5</v>
      </c>
      <c r="D105" s="17" t="s">
        <v>298</v>
      </c>
      <c r="F105" s="17">
        <v>696849.36963834416</v>
      </c>
      <c r="G105" s="17">
        <v>794388.69703671406</v>
      </c>
      <c r="H105" s="17">
        <v>924056.69530920056</v>
      </c>
      <c r="I105" s="17">
        <v>1252829.6786674161</v>
      </c>
      <c r="J105" s="17">
        <v>1435767.0088134119</v>
      </c>
      <c r="K105" s="17">
        <v>2019126.3420671171</v>
      </c>
      <c r="L105" s="17">
        <v>2008237.781682295</v>
      </c>
      <c r="M105" s="17">
        <v>2614468.7926493869</v>
      </c>
      <c r="N105" s="17">
        <v>2620932.7109154998</v>
      </c>
      <c r="O105" s="17">
        <v>2339062.323177414</v>
      </c>
      <c r="P105" s="17">
        <v>2709196.5965115088</v>
      </c>
      <c r="Q105" s="17">
        <v>2868646.0857115649</v>
      </c>
    </row>
    <row r="106" spans="2:17" s="17" customFormat="1">
      <c r="B106" s="17" t="s">
        <v>299</v>
      </c>
      <c r="C106" s="17" t="s">
        <v>9</v>
      </c>
      <c r="D106" s="17" t="s">
        <v>300</v>
      </c>
      <c r="E106" s="17" t="s">
        <v>301</v>
      </c>
      <c r="G106" s="17">
        <v>97539.327398369904</v>
      </c>
      <c r="H106" s="17">
        <v>129667.9982724865</v>
      </c>
      <c r="I106" s="17">
        <v>328772.98335821554</v>
      </c>
      <c r="J106" s="17">
        <v>182937.33014599583</v>
      </c>
      <c r="K106" s="17">
        <v>583359.33325370518</v>
      </c>
      <c r="L106" s="17">
        <v>-10888.560384822078</v>
      </c>
      <c r="M106" s="17">
        <v>606231.01096709189</v>
      </c>
      <c r="N106" s="17">
        <v>6463.9182661129162</v>
      </c>
      <c r="O106" s="17">
        <v>-281870.38773808582</v>
      </c>
      <c r="P106" s="17">
        <v>370134.27333409479</v>
      </c>
      <c r="Q106" s="17">
        <v>159449.48920005606</v>
      </c>
    </row>
    <row r="107" spans="2:17" s="17" customFormat="1">
      <c r="B107" s="17" t="s">
        <v>302</v>
      </c>
      <c r="C107" s="17" t="s">
        <v>13</v>
      </c>
      <c r="D107" s="17" t="s">
        <v>303</v>
      </c>
      <c r="E107" s="17" t="s">
        <v>304</v>
      </c>
      <c r="F107" s="17">
        <v>1596529.3696383443</v>
      </c>
      <c r="G107" s="17">
        <v>1711927.6970367141</v>
      </c>
      <c r="H107" s="17">
        <v>1843769.6953092006</v>
      </c>
      <c r="I107" s="17">
        <v>2265760.6786674159</v>
      </c>
      <c r="J107" s="17">
        <v>2551976.0088134119</v>
      </c>
      <c r="K107" s="17">
        <v>3221922.3420671169</v>
      </c>
      <c r="L107" s="17">
        <v>3229042.7816822948</v>
      </c>
      <c r="M107" s="17">
        <v>3924367.7926493869</v>
      </c>
      <c r="N107" s="17">
        <v>3932842.7109154998</v>
      </c>
      <c r="O107" s="17">
        <v>3707862.323177414</v>
      </c>
      <c r="P107" s="17">
        <v>4281303.5965115093</v>
      </c>
      <c r="Q107" s="17">
        <v>4624298.0857115649</v>
      </c>
    </row>
    <row r="108" spans="2:17" s="17" customFormat="1">
      <c r="B108" s="17" t="s">
        <v>305</v>
      </c>
      <c r="C108" s="17" t="s">
        <v>13</v>
      </c>
      <c r="D108" s="17" t="s">
        <v>306</v>
      </c>
      <c r="E108" s="17" t="s">
        <v>307</v>
      </c>
    </row>
    <row r="109" spans="2:17" s="17" customFormat="1">
      <c r="B109" s="17" t="s">
        <v>308</v>
      </c>
      <c r="C109" s="17" t="s">
        <v>13</v>
      </c>
      <c r="D109" s="17" t="s">
        <v>309</v>
      </c>
      <c r="E109" s="17" t="s">
        <v>310</v>
      </c>
      <c r="F109" s="17">
        <v>241653.78516640261</v>
      </c>
      <c r="G109" s="17">
        <v>280202.01201200869</v>
      </c>
      <c r="H109" s="17">
        <v>305878.80431226123</v>
      </c>
      <c r="I109" s="17">
        <v>289402.29188943375</v>
      </c>
      <c r="J109" s="17">
        <v>323116.57948153466</v>
      </c>
      <c r="K109" s="17">
        <v>347568.52043178631</v>
      </c>
      <c r="L109" s="17">
        <v>351765.60001218243</v>
      </c>
      <c r="M109" s="17">
        <v>352595.49308773607</v>
      </c>
      <c r="N109" s="17">
        <v>395727.67716279038</v>
      </c>
      <c r="O109" s="17">
        <v>448915.33686145663</v>
      </c>
      <c r="P109" s="17">
        <v>253951.70463001594</v>
      </c>
      <c r="Q109" s="17">
        <v>472437.75556991581</v>
      </c>
    </row>
    <row r="110" spans="2:17" s="17" customFormat="1">
      <c r="B110" s="17" t="s">
        <v>311</v>
      </c>
      <c r="C110" s="17" t="s">
        <v>13</v>
      </c>
      <c r="D110" s="17" t="s">
        <v>312</v>
      </c>
      <c r="F110" s="17">
        <v>24178.502050703588</v>
      </c>
      <c r="G110" s="17">
        <v>32268.550508265074</v>
      </c>
      <c r="H110" s="17">
        <v>31519.235177195362</v>
      </c>
      <c r="I110" s="17">
        <v>26936.956320049172</v>
      </c>
      <c r="J110" s="17">
        <v>29209.326126037351</v>
      </c>
      <c r="K110" s="17">
        <v>40806.22459052971</v>
      </c>
      <c r="L110" s="17">
        <v>42321.491271592968</v>
      </c>
      <c r="M110" s="17">
        <v>42004.246785784635</v>
      </c>
      <c r="N110" s="17">
        <v>45523.609744192319</v>
      </c>
      <c r="O110" s="17">
        <v>53305.351527537379</v>
      </c>
      <c r="P110" s="17">
        <v>31411.433044107049</v>
      </c>
      <c r="Q110" s="17">
        <v>55030.426893407042</v>
      </c>
    </row>
    <row r="111" spans="2:17" s="17" customFormat="1">
      <c r="B111" s="17" t="s">
        <v>313</v>
      </c>
      <c r="C111" s="17" t="s">
        <v>13</v>
      </c>
      <c r="D111" s="17" t="s">
        <v>314</v>
      </c>
      <c r="E111" s="17" t="s">
        <v>315</v>
      </c>
    </row>
    <row r="112" spans="2:17" s="17" customFormat="1">
      <c r="B112" s="17" t="s">
        <v>316</v>
      </c>
      <c r="C112" s="17" t="s">
        <v>13</v>
      </c>
      <c r="D112" s="17" t="s">
        <v>317</v>
      </c>
      <c r="E112" s="17" t="s">
        <v>318</v>
      </c>
      <c r="F112" s="17" t="s">
        <v>319</v>
      </c>
    </row>
    <row r="113" spans="1:17" s="17" customFormat="1">
      <c r="B113" s="17" t="s">
        <v>320</v>
      </c>
      <c r="C113" s="17" t="s">
        <v>13</v>
      </c>
      <c r="D113" s="17" t="s">
        <v>321</v>
      </c>
      <c r="E113" s="17" t="s">
        <v>322</v>
      </c>
    </row>
    <row r="114" spans="1:17" s="17" customFormat="1">
      <c r="B114" s="17" t="s">
        <v>323</v>
      </c>
      <c r="C114" s="17" t="s">
        <v>5</v>
      </c>
      <c r="D114" s="17" t="s">
        <v>324</v>
      </c>
      <c r="F114" s="17">
        <v>4328824.023150105</v>
      </c>
      <c r="G114" s="17">
        <v>4184379.2875920394</v>
      </c>
      <c r="H114" s="17">
        <v>4766073.2388569228</v>
      </c>
      <c r="I114" s="17">
        <v>5419288.6970113143</v>
      </c>
      <c r="J114" s="17">
        <v>5676301.5292372853</v>
      </c>
      <c r="K114" s="17">
        <v>6124829.313122781</v>
      </c>
      <c r="L114" s="17">
        <v>6099638.4847321697</v>
      </c>
      <c r="M114" s="17">
        <v>7228882.108000651</v>
      </c>
      <c r="N114" s="17">
        <v>6307540.0887372252</v>
      </c>
      <c r="O114" s="17">
        <v>6372489.6312885405</v>
      </c>
      <c r="P114" s="17">
        <v>6039746.9615306072</v>
      </c>
      <c r="Q114" s="17">
        <v>7145723.3701815773</v>
      </c>
    </row>
    <row r="115" spans="1:17" s="17" customFormat="1">
      <c r="B115" s="17" t="s">
        <v>325</v>
      </c>
      <c r="C115" s="17" t="s">
        <v>9</v>
      </c>
      <c r="D115" s="17" t="s">
        <v>326</v>
      </c>
      <c r="F115" s="17">
        <v>0</v>
      </c>
      <c r="G115" s="17">
        <v>146263.99999999919</v>
      </c>
      <c r="H115" s="17">
        <v>-108294.9999999993</v>
      </c>
      <c r="I115" s="17">
        <v>-118620.00000000023</v>
      </c>
      <c r="J115" s="17">
        <v>234576.9999999993</v>
      </c>
      <c r="K115" s="17">
        <v>117478.00000000012</v>
      </c>
      <c r="L115" s="17">
        <v>215334.00000000023</v>
      </c>
      <c r="M115" s="17">
        <v>-198898.00000000047</v>
      </c>
      <c r="N115" s="17">
        <v>495445.00000000047</v>
      </c>
      <c r="O115" s="17">
        <v>-23285.999999999767</v>
      </c>
      <c r="P115" s="17">
        <v>-149192.79999999952</v>
      </c>
      <c r="Q115" s="17">
        <v>-166348.00000000047</v>
      </c>
    </row>
    <row r="116" spans="1:17" s="4" customFormat="1">
      <c r="B116" s="4" t="s">
        <v>327</v>
      </c>
      <c r="C116" s="4" t="s">
        <v>13</v>
      </c>
      <c r="D116" s="4" t="s">
        <v>328</v>
      </c>
      <c r="E116" s="4" t="s">
        <v>329</v>
      </c>
      <c r="F116" s="4">
        <v>40997.046096136008</v>
      </c>
      <c r="G116" s="4">
        <v>42592.871547715826</v>
      </c>
      <c r="H116" s="4">
        <v>47996.88550639934</v>
      </c>
      <c r="I116" s="4">
        <v>52077.829835361714</v>
      </c>
      <c r="J116" s="4">
        <v>53588.187392972715</v>
      </c>
      <c r="K116" s="4">
        <v>55456.547676860122</v>
      </c>
      <c r="L116" s="4">
        <v>61750.046660836175</v>
      </c>
      <c r="M116" s="4">
        <v>67654.401736793821</v>
      </c>
      <c r="N116" s="4">
        <v>79503.952767684517</v>
      </c>
      <c r="O116" s="4">
        <v>87755.788999520242</v>
      </c>
      <c r="P116" s="4">
        <v>60528.476343481932</v>
      </c>
      <c r="Q116" s="4">
        <v>79317.233361513674</v>
      </c>
    </row>
    <row r="117" spans="1:17" s="12" customFormat="1">
      <c r="B117" s="12" t="s">
        <v>330</v>
      </c>
      <c r="C117" s="12" t="s">
        <v>13</v>
      </c>
      <c r="D117" s="12" t="s">
        <v>331</v>
      </c>
      <c r="E117" s="12" t="s">
        <v>332</v>
      </c>
      <c r="F117" s="12">
        <v>89001.550809307431</v>
      </c>
      <c r="G117" s="12">
        <v>99111.49800362956</v>
      </c>
      <c r="H117" s="12">
        <v>108429.14286433192</v>
      </c>
      <c r="I117" s="12">
        <v>127083.3435898743</v>
      </c>
      <c r="J117" s="12">
        <v>127006.06435928399</v>
      </c>
      <c r="K117" s="12">
        <v>135145.95284400493</v>
      </c>
      <c r="L117" s="12">
        <v>142653.21682374598</v>
      </c>
      <c r="M117" s="12">
        <v>154781.07197023803</v>
      </c>
      <c r="N117" s="12">
        <v>169632.24416720489</v>
      </c>
      <c r="O117" s="12">
        <v>174838.87323730465</v>
      </c>
      <c r="P117" s="12">
        <v>169120.94175374473</v>
      </c>
      <c r="Q117" s="12">
        <v>206382.82978873569</v>
      </c>
    </row>
    <row r="118" spans="1:17" s="4" customFormat="1">
      <c r="B118" s="4" t="s">
        <v>333</v>
      </c>
      <c r="C118" s="4" t="s">
        <v>13</v>
      </c>
      <c r="D118" s="4" t="s">
        <v>334</v>
      </c>
      <c r="E118" s="4" t="s">
        <v>335</v>
      </c>
      <c r="F118" s="4">
        <v>51037.15923622124</v>
      </c>
      <c r="G118" s="4">
        <v>56083.750508822355</v>
      </c>
      <c r="H118" s="4">
        <v>61707.34649346229</v>
      </c>
      <c r="I118" s="4">
        <v>68612.585512026606</v>
      </c>
      <c r="J118" s="4">
        <v>76210.714667335953</v>
      </c>
      <c r="K118" s="4">
        <v>80291.608583951253</v>
      </c>
      <c r="L118" s="4">
        <v>85032.63675057498</v>
      </c>
      <c r="M118" s="4">
        <v>91316.566397573755</v>
      </c>
      <c r="N118" s="4">
        <v>95449.077195141246</v>
      </c>
      <c r="O118" s="4">
        <v>98245.366072960052</v>
      </c>
      <c r="P118" s="4">
        <v>95868.555451474487</v>
      </c>
      <c r="Q118" s="4">
        <v>105037.08561715152</v>
      </c>
    </row>
    <row r="119" spans="1:17" s="12" customFormat="1">
      <c r="B119" s="12" t="s">
        <v>336</v>
      </c>
      <c r="C119" s="12" t="s">
        <v>13</v>
      </c>
      <c r="D119" s="12" t="s">
        <v>337</v>
      </c>
      <c r="E119" s="12" t="s">
        <v>338</v>
      </c>
      <c r="F119" s="12">
        <v>45657.840763778768</v>
      </c>
      <c r="G119" s="12">
        <v>51380.249491177638</v>
      </c>
      <c r="H119" s="12">
        <v>54441.653506537703</v>
      </c>
      <c r="I119" s="12">
        <v>61246.414487973387</v>
      </c>
      <c r="J119" s="12">
        <v>66584.285332664047</v>
      </c>
      <c r="K119" s="12">
        <v>74737.391416048747</v>
      </c>
      <c r="L119" s="12">
        <v>82166.36324942502</v>
      </c>
      <c r="M119" s="12">
        <v>86984.433602426259</v>
      </c>
      <c r="N119" s="12">
        <v>93159.922804858768</v>
      </c>
      <c r="O119" s="12">
        <v>100928.63392703995</v>
      </c>
      <c r="P119" s="12">
        <v>101035.44454852551</v>
      </c>
      <c r="Q119" s="12">
        <v>104935.91438284845</v>
      </c>
    </row>
    <row r="120" spans="1:17" s="4" customFormat="1">
      <c r="A120" s="4" t="s">
        <v>7</v>
      </c>
      <c r="B120" s="4" t="s">
        <v>339</v>
      </c>
      <c r="C120" s="4" t="s">
        <v>5</v>
      </c>
      <c r="D120" s="4" t="s">
        <v>340</v>
      </c>
    </row>
    <row r="121" spans="1:17" s="12" customFormat="1">
      <c r="A121" s="12" t="s">
        <v>7</v>
      </c>
      <c r="B121" s="12" t="s">
        <v>341</v>
      </c>
      <c r="C121" s="12" t="s">
        <v>5</v>
      </c>
      <c r="D121" s="12" t="s">
        <v>342</v>
      </c>
    </row>
    <row r="122" spans="1:17" s="4" customFormat="1">
      <c r="A122" s="4" t="s">
        <v>7</v>
      </c>
      <c r="B122" s="4" t="s">
        <v>343</v>
      </c>
      <c r="C122" s="4" t="s">
        <v>9</v>
      </c>
      <c r="D122" s="4" t="s">
        <v>344</v>
      </c>
      <c r="E122" s="4" t="s">
        <v>345</v>
      </c>
    </row>
    <row r="123" spans="1:17" s="12" customFormat="1">
      <c r="A123" s="12" t="s">
        <v>7</v>
      </c>
      <c r="B123" s="12" t="s">
        <v>346</v>
      </c>
      <c r="C123" s="12" t="s">
        <v>9</v>
      </c>
      <c r="D123" s="12" t="s">
        <v>347</v>
      </c>
      <c r="E123" s="12" t="s">
        <v>348</v>
      </c>
    </row>
    <row r="124" spans="1:17" s="4" customFormat="1">
      <c r="B124" s="4" t="s">
        <v>349</v>
      </c>
      <c r="C124" s="4" t="s">
        <v>5</v>
      </c>
      <c r="D124" s="4" t="s">
        <v>350</v>
      </c>
    </row>
    <row r="125" spans="1:17" s="4" customFormat="1">
      <c r="B125" s="4" t="s">
        <v>351</v>
      </c>
      <c r="C125" s="4" t="s">
        <v>9</v>
      </c>
      <c r="D125" s="4" t="s">
        <v>352</v>
      </c>
      <c r="E125" s="4" t="s">
        <v>353</v>
      </c>
    </row>
    <row r="126" spans="1:17" s="12" customFormat="1">
      <c r="B126" s="12" t="s">
        <v>354</v>
      </c>
      <c r="C126" s="12" t="s">
        <v>5</v>
      </c>
      <c r="D126" s="12" t="s">
        <v>355</v>
      </c>
    </row>
    <row r="127" spans="1:17" s="12" customFormat="1">
      <c r="B127" s="12" t="s">
        <v>356</v>
      </c>
      <c r="C127" s="12" t="s">
        <v>9</v>
      </c>
      <c r="D127" s="12" t="s">
        <v>357</v>
      </c>
      <c r="E127" s="12" t="s">
        <v>358</v>
      </c>
    </row>
    <row r="128" spans="1:17" s="4" customFormat="1">
      <c r="A128" s="4" t="s">
        <v>7</v>
      </c>
      <c r="B128" s="4" t="s">
        <v>359</v>
      </c>
      <c r="C128" s="4" t="s">
        <v>5</v>
      </c>
      <c r="D128" s="4" t="s">
        <v>360</v>
      </c>
    </row>
    <row r="129" spans="1:17" s="12" customFormat="1">
      <c r="A129" s="12" t="s">
        <v>7</v>
      </c>
      <c r="B129" s="12" t="s">
        <v>361</v>
      </c>
      <c r="C129" s="12" t="s">
        <v>5</v>
      </c>
      <c r="D129" s="12" t="s">
        <v>362</v>
      </c>
    </row>
    <row r="130" spans="1:17" s="4" customFormat="1">
      <c r="A130" s="4" t="s">
        <v>7</v>
      </c>
      <c r="B130" s="4" t="s">
        <v>363</v>
      </c>
      <c r="C130" s="4" t="s">
        <v>9</v>
      </c>
      <c r="D130" s="4" t="s">
        <v>364</v>
      </c>
      <c r="E130" s="4" t="s">
        <v>365</v>
      </c>
    </row>
    <row r="131" spans="1:17" s="12" customFormat="1">
      <c r="A131" s="12" t="s">
        <v>7</v>
      </c>
      <c r="B131" s="12" t="s">
        <v>366</v>
      </c>
      <c r="C131" s="12" t="s">
        <v>9</v>
      </c>
      <c r="D131" s="12" t="s">
        <v>367</v>
      </c>
      <c r="E131" s="12" t="s">
        <v>368</v>
      </c>
    </row>
    <row r="132" spans="1:17" s="12" customFormat="1">
      <c r="B132" s="12" t="s">
        <v>369</v>
      </c>
      <c r="C132" s="12" t="s">
        <v>13</v>
      </c>
      <c r="D132" s="12" t="s">
        <v>370</v>
      </c>
      <c r="E132" s="12" t="s">
        <v>371</v>
      </c>
      <c r="F132" s="12">
        <v>134830</v>
      </c>
      <c r="G132" s="12">
        <v>143302</v>
      </c>
      <c r="H132" s="12">
        <v>161457</v>
      </c>
      <c r="I132" s="12">
        <v>192074</v>
      </c>
      <c r="J132" s="12">
        <v>249711</v>
      </c>
      <c r="K132" s="12">
        <v>311527</v>
      </c>
      <c r="L132" s="12">
        <v>315454</v>
      </c>
      <c r="M132" s="12">
        <v>307295</v>
      </c>
      <c r="N132" s="12">
        <v>321513</v>
      </c>
      <c r="O132" s="12">
        <v>336911</v>
      </c>
      <c r="P132" s="12">
        <v>392118</v>
      </c>
      <c r="Q132" s="12">
        <v>439203</v>
      </c>
    </row>
    <row r="133" spans="1:17" s="12" customFormat="1">
      <c r="B133" s="12" t="s">
        <v>372</v>
      </c>
      <c r="C133" s="12" t="s">
        <v>13</v>
      </c>
      <c r="D133" s="12" t="s">
        <v>373</v>
      </c>
      <c r="E133" s="12" t="s">
        <v>374</v>
      </c>
      <c r="F133" s="12">
        <v>127733</v>
      </c>
      <c r="G133" s="12">
        <v>140637</v>
      </c>
      <c r="H133" s="12">
        <v>165881</v>
      </c>
      <c r="I133" s="12">
        <v>188189</v>
      </c>
      <c r="J133" s="12">
        <v>209711</v>
      </c>
      <c r="K133" s="12">
        <v>223269</v>
      </c>
      <c r="L133" s="12">
        <v>244686</v>
      </c>
      <c r="M133" s="12">
        <v>256467</v>
      </c>
      <c r="N133" s="12">
        <v>295907</v>
      </c>
      <c r="O133" s="12">
        <v>266498</v>
      </c>
      <c r="P133" s="12">
        <v>269414</v>
      </c>
      <c r="Q133" s="12">
        <v>284027</v>
      </c>
    </row>
    <row r="134" spans="1:17" s="13" customFormat="1">
      <c r="B134" s="13" t="s">
        <v>375</v>
      </c>
      <c r="C134" s="13" t="s">
        <v>13</v>
      </c>
      <c r="D134" s="13" t="s">
        <v>376</v>
      </c>
      <c r="E134" s="13" t="s">
        <v>377</v>
      </c>
      <c r="F134" s="13">
        <v>246539</v>
      </c>
      <c r="G134" s="13">
        <v>262662</v>
      </c>
      <c r="H134" s="13">
        <v>296050</v>
      </c>
      <c r="I134" s="13">
        <v>334898</v>
      </c>
      <c r="J134" s="13">
        <v>405562</v>
      </c>
      <c r="K134" s="13">
        <v>487158</v>
      </c>
      <c r="L134" s="13">
        <v>504958</v>
      </c>
      <c r="M134" s="13">
        <v>510235</v>
      </c>
      <c r="N134" s="13">
        <v>543931</v>
      </c>
      <c r="O134" s="13">
        <v>574027</v>
      </c>
      <c r="P134" s="13">
        <v>767646</v>
      </c>
      <c r="Q134" s="13">
        <v>738043</v>
      </c>
    </row>
    <row r="135" spans="1:17" s="7" customFormat="1">
      <c r="B135" s="7" t="s">
        <v>378</v>
      </c>
      <c r="C135" s="7" t="s">
        <v>13</v>
      </c>
      <c r="D135" s="7" t="s">
        <v>379</v>
      </c>
      <c r="E135" s="7" t="s">
        <v>380</v>
      </c>
      <c r="F135" s="7">
        <v>111709</v>
      </c>
      <c r="G135" s="7">
        <v>119360</v>
      </c>
      <c r="H135" s="7">
        <v>134593</v>
      </c>
      <c r="I135" s="7">
        <v>142824</v>
      </c>
      <c r="J135" s="7">
        <v>155851</v>
      </c>
      <c r="K135" s="7">
        <v>175631</v>
      </c>
      <c r="L135" s="7">
        <v>189504</v>
      </c>
      <c r="M135" s="7">
        <v>202940</v>
      </c>
      <c r="N135" s="7">
        <v>222418</v>
      </c>
      <c r="O135" s="7">
        <v>237116</v>
      </c>
      <c r="P135" s="7">
        <v>375528</v>
      </c>
      <c r="Q135" s="7">
        <v>298840</v>
      </c>
    </row>
    <row r="136" spans="1:17" s="4" customFormat="1">
      <c r="B136" s="4" t="s">
        <v>381</v>
      </c>
      <c r="C136" s="4" t="s">
        <v>13</v>
      </c>
      <c r="D136" s="4" t="s">
        <v>382</v>
      </c>
    </row>
    <row r="137" spans="1:17" s="12" customFormat="1">
      <c r="B137" s="12" t="s">
        <v>383</v>
      </c>
      <c r="C137" s="12" t="s">
        <v>13</v>
      </c>
      <c r="D137" s="12" t="s">
        <v>384</v>
      </c>
    </row>
    <row r="138" spans="1:17" s="4" customFormat="1">
      <c r="B138" s="4" t="s">
        <v>385</v>
      </c>
      <c r="C138" s="4" t="s">
        <v>13</v>
      </c>
      <c r="D138" s="4" t="s">
        <v>386</v>
      </c>
      <c r="E138" s="4" t="s">
        <v>387</v>
      </c>
    </row>
    <row r="139" spans="1:17" s="12" customFormat="1">
      <c r="B139" s="12" t="s">
        <v>388</v>
      </c>
      <c r="C139" s="12" t="s">
        <v>13</v>
      </c>
      <c r="D139" s="12" t="s">
        <v>389</v>
      </c>
      <c r="E139" s="12" t="s">
        <v>390</v>
      </c>
    </row>
    <row r="140" spans="1:17" s="7" customFormat="1">
      <c r="B140" s="7" t="s">
        <v>391</v>
      </c>
      <c r="C140" s="7" t="s">
        <v>13</v>
      </c>
      <c r="D140" s="7" t="s">
        <v>392</v>
      </c>
      <c r="E140" s="7" t="s">
        <v>393</v>
      </c>
      <c r="F140" s="7">
        <v>6215.5609999999997</v>
      </c>
      <c r="G140" s="7">
        <v>10645.9</v>
      </c>
      <c r="H140" s="7">
        <v>9908.8269999999993</v>
      </c>
      <c r="I140" s="7">
        <v>13206.527</v>
      </c>
      <c r="J140" s="7">
        <v>18071.101999999999</v>
      </c>
      <c r="K140" s="7">
        <v>17131.205000000002</v>
      </c>
      <c r="L140" s="7">
        <v>19515.814999999999</v>
      </c>
      <c r="M140" s="7">
        <v>20096.409</v>
      </c>
      <c r="N140" s="7">
        <v>20098.864000000001</v>
      </c>
      <c r="O140" s="7">
        <v>18979.803</v>
      </c>
      <c r="P140" s="7">
        <v>9856.7330000000002</v>
      </c>
      <c r="Q140" s="7">
        <v>23102.684000000001</v>
      </c>
    </row>
    <row r="141" spans="1:17" s="7" customFormat="1">
      <c r="B141" s="7" t="s">
        <v>394</v>
      </c>
      <c r="C141" s="7" t="s">
        <v>13</v>
      </c>
      <c r="D141" s="7" t="s">
        <v>395</v>
      </c>
      <c r="E141" s="7" t="s">
        <v>396</v>
      </c>
      <c r="F141" s="7">
        <v>13929.439</v>
      </c>
      <c r="G141" s="7">
        <v>14291.1</v>
      </c>
      <c r="H141" s="7">
        <v>19564.173000000003</v>
      </c>
      <c r="I141" s="7">
        <v>18860.472999999998</v>
      </c>
      <c r="J141" s="7">
        <v>20038.898000000001</v>
      </c>
      <c r="K141" s="7">
        <v>22142.794999999998</v>
      </c>
      <c r="L141" s="7">
        <v>25631.185000000001</v>
      </c>
      <c r="M141" s="7">
        <v>29201.591</v>
      </c>
      <c r="N141" s="7">
        <v>25546.135999999999</v>
      </c>
      <c r="O141" s="7">
        <v>28604.197</v>
      </c>
      <c r="P141" s="7">
        <v>20704.267</v>
      </c>
      <c r="Q141" s="7">
        <v>22267.315999999999</v>
      </c>
    </row>
    <row r="142" spans="1:17" s="4" customFormat="1">
      <c r="B142" s="4" t="s">
        <v>397</v>
      </c>
      <c r="C142" s="4" t="s">
        <v>13</v>
      </c>
      <c r="D142" s="4" t="s">
        <v>398</v>
      </c>
      <c r="E142" s="4" t="s">
        <v>399</v>
      </c>
      <c r="F142" s="4" t="s">
        <v>400</v>
      </c>
    </row>
    <row r="143" spans="1:17" s="12" customFormat="1">
      <c r="B143" s="12" t="s">
        <v>401</v>
      </c>
      <c r="C143" s="12" t="s">
        <v>13</v>
      </c>
      <c r="D143" s="12" t="s">
        <v>402</v>
      </c>
      <c r="E143" s="12" t="s">
        <v>403</v>
      </c>
      <c r="F143" s="12" t="s">
        <v>404</v>
      </c>
    </row>
    <row r="144" spans="1:17" s="4" customFormat="1">
      <c r="B144" s="4" t="s">
        <v>405</v>
      </c>
      <c r="C144" s="4" t="s">
        <v>13</v>
      </c>
      <c r="D144" s="4" t="s">
        <v>406</v>
      </c>
      <c r="E144" s="4" t="s">
        <v>407</v>
      </c>
    </row>
    <row r="145" spans="2:17" s="4" customFormat="1">
      <c r="B145" s="4" t="s">
        <v>408</v>
      </c>
      <c r="C145" s="4" t="s">
        <v>13</v>
      </c>
      <c r="D145" s="4" t="s">
        <v>409</v>
      </c>
      <c r="E145" s="4" t="s">
        <v>410</v>
      </c>
    </row>
    <row r="146" spans="2:17" s="4" customFormat="1">
      <c r="B146" s="4" t="s">
        <v>411</v>
      </c>
      <c r="C146" s="4" t="s">
        <v>9</v>
      </c>
      <c r="D146" s="4" t="s">
        <v>412</v>
      </c>
      <c r="E146" s="4" t="s">
        <v>409</v>
      </c>
    </row>
    <row r="147" spans="2:17">
      <c r="B147" t="s">
        <v>413</v>
      </c>
      <c r="C147" t="s">
        <v>5</v>
      </c>
      <c r="D147" t="s">
        <v>414</v>
      </c>
      <c r="F147">
        <v>821854</v>
      </c>
      <c r="G147">
        <v>910420</v>
      </c>
      <c r="H147">
        <v>1089473</v>
      </c>
      <c r="I147">
        <v>1167993</v>
      </c>
      <c r="J147">
        <v>1281124</v>
      </c>
      <c r="K147">
        <v>1393140</v>
      </c>
      <c r="L147">
        <v>1494685</v>
      </c>
      <c r="M147">
        <v>1605185</v>
      </c>
      <c r="N147">
        <v>1707702</v>
      </c>
      <c r="O147">
        <v>1773402</v>
      </c>
      <c r="P147">
        <v>1780684</v>
      </c>
      <c r="Q147">
        <v>1865528</v>
      </c>
    </row>
    <row r="148" spans="2:17">
      <c r="B148" t="s">
        <v>415</v>
      </c>
      <c r="C148" t="s">
        <v>9</v>
      </c>
      <c r="D148" t="s">
        <v>416</v>
      </c>
      <c r="E148" t="s">
        <v>321</v>
      </c>
      <c r="F148">
        <v>0</v>
      </c>
      <c r="G148">
        <v>88566</v>
      </c>
      <c r="H148">
        <v>179053</v>
      </c>
      <c r="I148">
        <v>78520</v>
      </c>
      <c r="J148">
        <v>113131</v>
      </c>
      <c r="K148">
        <v>112016</v>
      </c>
      <c r="L148">
        <v>101545</v>
      </c>
      <c r="M148">
        <v>110500</v>
      </c>
      <c r="N148">
        <v>102517</v>
      </c>
      <c r="O148">
        <v>65700</v>
      </c>
      <c r="P148">
        <v>7282</v>
      </c>
      <c r="Q148">
        <v>84844</v>
      </c>
    </row>
    <row r="149" spans="2:17" s="4" customFormat="1">
      <c r="B149" s="4" t="s">
        <v>417</v>
      </c>
      <c r="C149" s="4" t="s">
        <v>13</v>
      </c>
      <c r="D149" s="4" t="s">
        <v>418</v>
      </c>
      <c r="E149" s="4" t="s">
        <v>419</v>
      </c>
      <c r="F149" s="4">
        <v>10447.860478689954</v>
      </c>
      <c r="G149" s="4">
        <v>11756.909776471022</v>
      </c>
      <c r="H149" s="4">
        <v>16043.165340966332</v>
      </c>
      <c r="I149" s="4">
        <v>17402.280440873725</v>
      </c>
      <c r="J149" s="4">
        <v>22191.2957561886</v>
      </c>
      <c r="K149" s="4">
        <v>16939.246470161514</v>
      </c>
      <c r="L149" s="4">
        <v>19555.338252273177</v>
      </c>
      <c r="M149" s="4">
        <v>20217.809317429081</v>
      </c>
      <c r="N149" s="4">
        <v>25640.693003156764</v>
      </c>
      <c r="O149" s="4">
        <v>23489.49446467965</v>
      </c>
      <c r="P149" s="4">
        <v>16132.317960236656</v>
      </c>
      <c r="Q149" s="4">
        <v>22755.346788710351</v>
      </c>
    </row>
    <row r="150" spans="2:17" s="3" customFormat="1">
      <c r="B150" s="3" t="s">
        <v>420</v>
      </c>
      <c r="C150" s="3" t="s">
        <v>13</v>
      </c>
      <c r="D150" s="3" t="s">
        <v>421</v>
      </c>
      <c r="E150" s="3" t="s">
        <v>422</v>
      </c>
      <c r="F150" s="3">
        <v>13296.584898107469</v>
      </c>
      <c r="G150" s="3">
        <v>18216.34586805541</v>
      </c>
      <c r="H150" s="3">
        <v>22034.854302357566</v>
      </c>
      <c r="I150" s="3">
        <v>27129.102997595379</v>
      </c>
      <c r="J150" s="3">
        <v>27893.921277242545</v>
      </c>
      <c r="K150" s="3">
        <v>33619.023369880037</v>
      </c>
      <c r="L150" s="3">
        <v>33471.82368170681</v>
      </c>
      <c r="M150" s="3">
        <v>35911.661595881917</v>
      </c>
      <c r="N150" s="3">
        <v>43452.832577771551</v>
      </c>
      <c r="O150" s="3">
        <v>43554.271587017516</v>
      </c>
      <c r="P150" s="3">
        <v>35753.049187004137</v>
      </c>
      <c r="Q150" s="3">
        <v>47557.340327004997</v>
      </c>
    </row>
    <row r="151" spans="2:17" s="15" customFormat="1">
      <c r="B151" s="15" t="s">
        <v>423</v>
      </c>
      <c r="C151" s="15" t="s">
        <v>5</v>
      </c>
      <c r="D151" s="15" t="s">
        <v>424</v>
      </c>
      <c r="F151" s="15">
        <v>81987</v>
      </c>
      <c r="G151" s="15">
        <v>93402</v>
      </c>
      <c r="H151" s="15">
        <v>107912</v>
      </c>
      <c r="I151" s="15">
        <v>108639</v>
      </c>
      <c r="J151" s="15">
        <v>123463</v>
      </c>
      <c r="K151" s="15">
        <v>137211</v>
      </c>
      <c r="L151" s="15">
        <v>150461</v>
      </c>
      <c r="M151" s="15">
        <v>155146</v>
      </c>
      <c r="N151" s="15">
        <v>155293</v>
      </c>
      <c r="O151" s="15">
        <v>160908</v>
      </c>
      <c r="P151" s="15">
        <v>202307</v>
      </c>
      <c r="Q151" s="15">
        <v>227818</v>
      </c>
    </row>
    <row r="152" spans="2:17" s="15" customFormat="1">
      <c r="B152" s="15" t="s">
        <v>425</v>
      </c>
      <c r="C152" s="15" t="s">
        <v>9</v>
      </c>
      <c r="D152" s="15" t="s">
        <v>426</v>
      </c>
      <c r="E152" s="15" t="s">
        <v>427</v>
      </c>
      <c r="F152" s="15">
        <v>0</v>
      </c>
      <c r="G152" s="15">
        <v>11415</v>
      </c>
      <c r="H152" s="15">
        <v>14510</v>
      </c>
      <c r="I152" s="15">
        <v>727</v>
      </c>
      <c r="J152" s="15">
        <v>14824</v>
      </c>
      <c r="K152" s="15">
        <v>13748</v>
      </c>
      <c r="L152" s="15">
        <v>13250</v>
      </c>
      <c r="M152" s="15">
        <v>4685</v>
      </c>
      <c r="N152" s="15">
        <v>147</v>
      </c>
      <c r="O152" s="15">
        <v>5615</v>
      </c>
      <c r="P152" s="15">
        <v>41399</v>
      </c>
      <c r="Q152" s="15">
        <v>25511</v>
      </c>
    </row>
    <row r="153" spans="2:17" s="15" customFormat="1">
      <c r="B153" s="15" t="s">
        <v>428</v>
      </c>
      <c r="C153" s="15" t="s">
        <v>5</v>
      </c>
      <c r="D153" s="15" t="s">
        <v>429</v>
      </c>
    </row>
    <row r="154" spans="2:17" s="15" customFormat="1">
      <c r="B154" s="15" t="s">
        <v>430</v>
      </c>
      <c r="C154" s="15" t="s">
        <v>9</v>
      </c>
      <c r="D154" s="15" t="s">
        <v>431</v>
      </c>
    </row>
    <row r="155" spans="2:17" s="15" customFormat="1">
      <c r="B155" s="15" t="s">
        <v>432</v>
      </c>
      <c r="C155" s="15" t="s">
        <v>5</v>
      </c>
      <c r="D155" s="15" t="s">
        <v>433</v>
      </c>
      <c r="F155" s="15">
        <v>160539</v>
      </c>
      <c r="G155" s="15">
        <v>217657</v>
      </c>
      <c r="H155" s="15">
        <v>198804</v>
      </c>
      <c r="I155" s="15">
        <v>227166</v>
      </c>
      <c r="J155" s="15">
        <v>289838</v>
      </c>
      <c r="K155" s="15">
        <v>352169</v>
      </c>
      <c r="L155" s="15">
        <v>312343</v>
      </c>
      <c r="M155" s="15">
        <v>304933</v>
      </c>
      <c r="N155" s="15">
        <v>325807</v>
      </c>
      <c r="O155" s="15">
        <v>283387</v>
      </c>
      <c r="P155" s="15">
        <v>324465</v>
      </c>
      <c r="Q155" s="15">
        <v>300396</v>
      </c>
    </row>
    <row r="156" spans="2:17" s="15" customFormat="1">
      <c r="B156" s="15" t="s">
        <v>434</v>
      </c>
      <c r="C156" s="15" t="s">
        <v>9</v>
      </c>
      <c r="D156" s="15" t="s">
        <v>435</v>
      </c>
      <c r="E156" s="15" t="s">
        <v>436</v>
      </c>
      <c r="F156" s="15">
        <v>0</v>
      </c>
      <c r="G156" s="15">
        <v>106837</v>
      </c>
      <c r="H156" s="15">
        <v>-3129</v>
      </c>
      <c r="I156" s="15">
        <v>23204</v>
      </c>
      <c r="J156" s="15">
        <v>37674</v>
      </c>
      <c r="K156" s="15">
        <v>-38426</v>
      </c>
      <c r="L156" s="15">
        <v>-35132</v>
      </c>
      <c r="M156" s="15">
        <v>16259</v>
      </c>
      <c r="N156" s="15">
        <v>-23202</v>
      </c>
      <c r="O156" s="15">
        <v>-41116</v>
      </c>
      <c r="P156" s="15">
        <v>31606</v>
      </c>
      <c r="Q156" s="15">
        <v>240956</v>
      </c>
    </row>
    <row r="157" spans="2:17" s="15" customFormat="1">
      <c r="B157" s="15" t="s">
        <v>437</v>
      </c>
      <c r="C157" s="15" t="s">
        <v>5</v>
      </c>
      <c r="D157" s="15" t="s">
        <v>438</v>
      </c>
      <c r="F157" s="15">
        <v>229212</v>
      </c>
      <c r="G157" s="15">
        <v>279984</v>
      </c>
      <c r="H157" s="15">
        <v>295539</v>
      </c>
      <c r="I157" s="15">
        <v>311146</v>
      </c>
      <c r="J157" s="15">
        <v>377275</v>
      </c>
      <c r="K157" s="15">
        <v>402735</v>
      </c>
      <c r="L157" s="15">
        <v>495590</v>
      </c>
      <c r="M157" s="15">
        <v>567267</v>
      </c>
      <c r="N157" s="15">
        <v>656592</v>
      </c>
      <c r="O157" s="15">
        <v>726828</v>
      </c>
      <c r="P157" s="15">
        <v>868611</v>
      </c>
      <c r="Q157" s="15">
        <v>983747</v>
      </c>
    </row>
    <row r="158" spans="2:17" s="15" customFormat="1">
      <c r="B158" s="15" t="s">
        <v>439</v>
      </c>
      <c r="C158" s="15" t="s">
        <v>9</v>
      </c>
      <c r="D158" s="15" t="s">
        <v>440</v>
      </c>
      <c r="E158" s="15" t="s">
        <v>441</v>
      </c>
      <c r="F158" s="15">
        <v>0</v>
      </c>
      <c r="G158" s="15">
        <v>43654.906826207327</v>
      </c>
      <c r="H158" s="15">
        <v>-16187.685244389053</v>
      </c>
      <c r="I158" s="15">
        <v>13460.001474481351</v>
      </c>
      <c r="J158" s="15">
        <v>42794.296362731664</v>
      </c>
      <c r="K158" s="15">
        <v>51052.384055624665</v>
      </c>
      <c r="L158" s="15">
        <v>72835.357489724731</v>
      </c>
      <c r="M158" s="15">
        <v>59303.126045528144</v>
      </c>
      <c r="N158" s="15">
        <v>101385.2603676834</v>
      </c>
      <c r="O158" s="15">
        <v>77252.813415328623</v>
      </c>
      <c r="P158" s="15">
        <v>197552.70166955431</v>
      </c>
      <c r="Q158" s="15">
        <v>87983.653273125368</v>
      </c>
    </row>
    <row r="159" spans="2:17" s="15" customFormat="1">
      <c r="B159" s="15" t="s">
        <v>442</v>
      </c>
      <c r="C159" s="15" t="s">
        <v>13</v>
      </c>
      <c r="D159" s="15" t="s">
        <v>443</v>
      </c>
      <c r="E159" s="15" t="s">
        <v>444</v>
      </c>
    </row>
    <row r="160" spans="2:17" s="15" customFormat="1">
      <c r="B160" s="15" t="s">
        <v>445</v>
      </c>
      <c r="D160" s="15" t="s">
        <v>446</v>
      </c>
    </row>
    <row r="161" spans="2:17" s="15" customFormat="1">
      <c r="B161" s="15" t="s">
        <v>447</v>
      </c>
      <c r="D161" s="15" t="s">
        <v>448</v>
      </c>
      <c r="E161" s="15" t="s">
        <v>449</v>
      </c>
    </row>
    <row r="162" spans="2:17" s="3" customFormat="1">
      <c r="B162" s="3" t="s">
        <v>450</v>
      </c>
      <c r="C162" s="3" t="s">
        <v>5</v>
      </c>
      <c r="D162" s="3" t="s">
        <v>451</v>
      </c>
      <c r="F162" s="3">
        <v>875688</v>
      </c>
      <c r="G162" s="3">
        <v>925038</v>
      </c>
      <c r="H162" s="3">
        <v>1128945</v>
      </c>
      <c r="I162" s="3">
        <v>1242180</v>
      </c>
      <c r="J162" s="3">
        <v>1423391</v>
      </c>
      <c r="K162" s="3">
        <v>1382332</v>
      </c>
      <c r="L162" s="3">
        <v>1505662</v>
      </c>
      <c r="M162" s="3">
        <v>1557105</v>
      </c>
      <c r="N162" s="3">
        <v>1574314</v>
      </c>
      <c r="O162" s="3">
        <v>1757101</v>
      </c>
      <c r="P162" s="3">
        <v>1971785</v>
      </c>
      <c r="Q162" s="3">
        <v>2216628</v>
      </c>
    </row>
    <row r="163" spans="2:17" s="3" customFormat="1">
      <c r="B163" s="3" t="s">
        <v>452</v>
      </c>
      <c r="C163" s="3" t="s">
        <v>9</v>
      </c>
      <c r="D163" s="3" t="s">
        <v>453</v>
      </c>
      <c r="E163" s="3" t="s">
        <v>454</v>
      </c>
      <c r="F163" s="3">
        <v>0</v>
      </c>
      <c r="G163" s="3">
        <v>25835.864780491644</v>
      </c>
      <c r="H163" s="3">
        <v>82651.443903421197</v>
      </c>
      <c r="I163" s="3">
        <v>104663.59420198634</v>
      </c>
      <c r="J163" s="3">
        <v>93173.342734199177</v>
      </c>
      <c r="K163" s="3">
        <v>46783.30681808076</v>
      </c>
      <c r="L163" s="3">
        <v>62507.919285485812</v>
      </c>
      <c r="M163" s="3">
        <v>17477.652105837478</v>
      </c>
      <c r="N163" s="3">
        <v>46125.948029353276</v>
      </c>
      <c r="O163" s="3">
        <v>199750.09150017245</v>
      </c>
      <c r="P163" s="3">
        <v>341283.66452934872</v>
      </c>
      <c r="Q163" s="3">
        <v>183661.97274350148</v>
      </c>
    </row>
    <row r="164" spans="2:17" s="18" customFormat="1">
      <c r="B164" s="18" t="s">
        <v>455</v>
      </c>
      <c r="C164" s="18" t="s">
        <v>5</v>
      </c>
      <c r="D164" s="18" t="s">
        <v>456</v>
      </c>
      <c r="F164" s="18">
        <v>2954000</v>
      </c>
      <c r="G164" s="18">
        <v>3173000</v>
      </c>
      <c r="H164" s="18">
        <v>3735000</v>
      </c>
      <c r="I164" s="18">
        <v>4119000</v>
      </c>
      <c r="J164" s="18">
        <v>4360000</v>
      </c>
      <c r="K164" s="18">
        <v>4751000</v>
      </c>
      <c r="L164" s="18">
        <v>4954000</v>
      </c>
      <c r="M164" s="18">
        <v>5493000</v>
      </c>
      <c r="N164" s="18">
        <v>5435000</v>
      </c>
      <c r="O164" s="18">
        <v>5657000</v>
      </c>
      <c r="P164" s="18">
        <v>5710000</v>
      </c>
      <c r="Q164" s="18">
        <v>6518000</v>
      </c>
    </row>
    <row r="165" spans="2:17" s="14" customFormat="1">
      <c r="B165" s="14" t="s">
        <v>457</v>
      </c>
      <c r="C165" s="14" t="s">
        <v>9</v>
      </c>
      <c r="D165" s="14" t="s">
        <v>458</v>
      </c>
      <c r="E165" s="14" t="s">
        <v>459</v>
      </c>
      <c r="F165" s="14">
        <v>0</v>
      </c>
      <c r="G165" s="14">
        <v>142264</v>
      </c>
      <c r="H165" s="14">
        <v>157994</v>
      </c>
      <c r="I165" s="14">
        <v>177507</v>
      </c>
      <c r="J165" s="14">
        <v>115818</v>
      </c>
      <c r="K165" s="14">
        <v>167597</v>
      </c>
      <c r="L165" s="14">
        <v>163863</v>
      </c>
      <c r="M165" s="14">
        <v>190405</v>
      </c>
      <c r="N165" s="14">
        <v>234464</v>
      </c>
      <c r="O165" s="14">
        <v>170443</v>
      </c>
      <c r="P165" s="14">
        <v>117433</v>
      </c>
      <c r="Q165" s="14">
        <v>24508</v>
      </c>
    </row>
    <row r="166" spans="2:17" s="14" customFormat="1">
      <c r="B166" s="14" t="s">
        <v>460</v>
      </c>
      <c r="C166" s="14" t="s">
        <v>13</v>
      </c>
      <c r="D166" s="14" t="s">
        <v>459</v>
      </c>
      <c r="E166" s="14" t="s">
        <v>461</v>
      </c>
    </row>
    <row r="167" spans="2:17" s="3" customFormat="1">
      <c r="B167" s="3" t="s">
        <v>462</v>
      </c>
      <c r="C167" s="3" t="s">
        <v>13</v>
      </c>
      <c r="D167" s="3" t="s">
        <v>463</v>
      </c>
      <c r="E167" s="3" t="s">
        <v>464</v>
      </c>
    </row>
    <row r="168" spans="2:17" s="3" customFormat="1">
      <c r="B168" s="3" t="s">
        <v>465</v>
      </c>
      <c r="D168" s="3" t="s">
        <v>466</v>
      </c>
    </row>
    <row r="169" spans="2:17">
      <c r="D169" t="s">
        <v>467</v>
      </c>
    </row>
    <row r="170" spans="2:17">
      <c r="D170" t="s">
        <v>468</v>
      </c>
    </row>
    <row r="171" spans="2:17" s="15" customFormat="1">
      <c r="B171" s="15" t="s">
        <v>469</v>
      </c>
      <c r="C171" s="15" t="s">
        <v>5</v>
      </c>
      <c r="D171" s="15" t="s">
        <v>470</v>
      </c>
      <c r="F171" s="15">
        <v>8025</v>
      </c>
      <c r="G171" s="15">
        <v>6294</v>
      </c>
      <c r="H171" s="15">
        <v>9813</v>
      </c>
      <c r="I171" s="15">
        <v>10880</v>
      </c>
      <c r="J171" s="15">
        <v>9064</v>
      </c>
      <c r="K171" s="15">
        <v>6296</v>
      </c>
      <c r="L171" s="15">
        <v>12971</v>
      </c>
      <c r="M171" s="15">
        <v>10111</v>
      </c>
      <c r="N171" s="15">
        <v>33271</v>
      </c>
      <c r="O171" s="15">
        <v>46139</v>
      </c>
      <c r="P171" s="15">
        <v>31549</v>
      </c>
      <c r="Q171" s="15">
        <v>46625</v>
      </c>
    </row>
    <row r="172" spans="2:17" s="15" customFormat="1">
      <c r="B172" s="15" t="s">
        <v>471</v>
      </c>
      <c r="C172" s="15" t="s">
        <v>9</v>
      </c>
      <c r="D172" s="15" t="s">
        <v>472</v>
      </c>
      <c r="E172" s="15" t="s">
        <v>473</v>
      </c>
      <c r="F172" s="15">
        <v>0</v>
      </c>
      <c r="G172" s="15">
        <v>-1731</v>
      </c>
      <c r="H172" s="15">
        <v>3519</v>
      </c>
      <c r="I172" s="15">
        <v>1067</v>
      </c>
      <c r="J172" s="15">
        <v>-1816</v>
      </c>
      <c r="K172" s="15">
        <v>-2768</v>
      </c>
      <c r="L172" s="15">
        <v>6675</v>
      </c>
      <c r="M172" s="15">
        <v>-2860</v>
      </c>
      <c r="N172" s="15">
        <v>23160</v>
      </c>
      <c r="O172" s="15">
        <v>12868</v>
      </c>
      <c r="P172" s="15">
        <v>-14590</v>
      </c>
      <c r="Q172" s="15">
        <v>15076</v>
      </c>
    </row>
    <row r="173" spans="2:17">
      <c r="B173" t="s">
        <v>474</v>
      </c>
      <c r="C173" t="s">
        <v>13</v>
      </c>
      <c r="D173" t="s">
        <v>475</v>
      </c>
      <c r="E173" t="s">
        <v>476</v>
      </c>
    </row>
    <row r="174" spans="2:17">
      <c r="B174" t="s">
        <v>477</v>
      </c>
      <c r="C174" t="s">
        <v>13</v>
      </c>
      <c r="D174" t="s">
        <v>478</v>
      </c>
      <c r="E174" t="s">
        <v>479</v>
      </c>
    </row>
    <row r="175" spans="2:17" s="9" customFormat="1">
      <c r="B175" s="9" t="s">
        <v>480</v>
      </c>
      <c r="C175" s="9" t="s">
        <v>13</v>
      </c>
      <c r="D175" s="9" t="s">
        <v>481</v>
      </c>
      <c r="E175" s="9" t="s">
        <v>482</v>
      </c>
      <c r="F175" s="9">
        <v>9.3482785850520847E-2</v>
      </c>
      <c r="G175" s="9">
        <v>7.3962590868983283E-2</v>
      </c>
      <c r="H175" s="9">
        <v>7.6289035576933936E-2</v>
      </c>
      <c r="I175" s="9">
        <v>7.6239255843512668E-2</v>
      </c>
      <c r="J175" s="9">
        <v>7.7566525855594426E-2</v>
      </c>
      <c r="K175" s="9">
        <v>8.0902242094779725E-2</v>
      </c>
      <c r="L175" s="9">
        <v>0.10031586329125249</v>
      </c>
      <c r="M175" s="9">
        <v>9.7836420664005566E-2</v>
      </c>
      <c r="N175" s="9">
        <v>9.5947245313161525E-2</v>
      </c>
      <c r="O175" s="9">
        <v>9.9752775270427613E-2</v>
      </c>
      <c r="P175" s="9">
        <v>6.7605738192694637E-2</v>
      </c>
      <c r="Q175" s="9">
        <v>4.8178955256177304E-2</v>
      </c>
    </row>
    <row r="176" spans="2:17" s="13" customFormat="1">
      <c r="B176" s="13" t="s">
        <v>483</v>
      </c>
      <c r="C176" s="13" t="s">
        <v>13</v>
      </c>
      <c r="D176" s="13" t="s">
        <v>484</v>
      </c>
      <c r="E176" s="13" t="s">
        <v>485</v>
      </c>
    </row>
    <row r="177" spans="2:17" s="9" customFormat="1">
      <c r="B177" s="9" t="s">
        <v>486</v>
      </c>
      <c r="D177" s="9" t="s">
        <v>487</v>
      </c>
      <c r="F177" s="9">
        <v>84104.592773996599</v>
      </c>
      <c r="G177" s="9">
        <v>67863.561663336048</v>
      </c>
      <c r="H177" s="9">
        <v>70164.017777568646</v>
      </c>
      <c r="I177" s="9">
        <v>77225.105660825124</v>
      </c>
      <c r="J177" s="9">
        <v>86580.454258747195</v>
      </c>
      <c r="K177" s="9">
        <v>97308.893182632673</v>
      </c>
      <c r="L177" s="9">
        <v>122466.10748527749</v>
      </c>
      <c r="M177" s="9">
        <v>128155.82959136023</v>
      </c>
      <c r="N177" s="9">
        <v>125874.15059878974</v>
      </c>
      <c r="O177" s="9">
        <v>136541.59879016131</v>
      </c>
      <c r="P177" s="9">
        <v>106283.45425290259</v>
      </c>
      <c r="Q177" s="9">
        <v>84585.4791534182</v>
      </c>
    </row>
    <row r="178" spans="2:17" s="13" customFormat="1">
      <c r="B178" s="13" t="s">
        <v>488</v>
      </c>
      <c r="D178" s="13" t="s">
        <v>489</v>
      </c>
      <c r="F178" s="13">
        <v>18868.954306305008</v>
      </c>
      <c r="G178" s="13">
        <v>17314.699517760717</v>
      </c>
      <c r="H178" s="13">
        <v>18576.35115694064</v>
      </c>
      <c r="I178" s="13">
        <v>19292.097038723856</v>
      </c>
      <c r="J178" s="13">
        <v>25313.482650948819</v>
      </c>
      <c r="K178" s="13">
        <v>29998.862327103518</v>
      </c>
      <c r="L178" s="13">
        <v>40360.891156466736</v>
      </c>
      <c r="M178" s="13">
        <v>46665.230240729856</v>
      </c>
      <c r="N178" s="13">
        <v>48146.508692458156</v>
      </c>
      <c r="O178" s="13">
        <v>52615.139615785083</v>
      </c>
      <c r="P178" s="13">
        <v>43026.03087945321</v>
      </c>
      <c r="Q178" s="13">
        <v>37485.728235132236</v>
      </c>
    </row>
    <row r="179" spans="2:17" s="9" customFormat="1">
      <c r="B179" s="9" t="s">
        <v>490</v>
      </c>
      <c r="D179" s="9" t="s">
        <v>491</v>
      </c>
      <c r="E179" s="9" t="s">
        <v>492</v>
      </c>
      <c r="F179" s="9">
        <v>0.11593413608107304</v>
      </c>
      <c r="G179" s="9">
        <v>9.8471244989501064E-2</v>
      </c>
      <c r="H179" s="9">
        <v>9.196142282874252E-2</v>
      </c>
      <c r="I179" s="9">
        <v>9.3879183952882167E-2</v>
      </c>
      <c r="J179" s="9">
        <v>9.4114854745327159E-2</v>
      </c>
      <c r="K179" s="9">
        <v>9.342623853688925E-2</v>
      </c>
      <c r="L179" s="9">
        <v>0.10895170344503841</v>
      </c>
      <c r="M179" s="9">
        <v>0.11056992559528421</v>
      </c>
      <c r="N179" s="9">
        <v>0.11029300531739883</v>
      </c>
      <c r="O179" s="9">
        <v>0.11801237017373674</v>
      </c>
      <c r="P179" s="9">
        <v>9.7305396946997552E-2</v>
      </c>
      <c r="Q179" s="9">
        <v>8.352320104518908E-2</v>
      </c>
    </row>
    <row r="180" spans="2:17" s="9" customFormat="1">
      <c r="B180" s="9" t="s">
        <v>493</v>
      </c>
      <c r="D180" s="9" t="s">
        <v>494</v>
      </c>
      <c r="F180" s="9">
        <v>95280.93347477421</v>
      </c>
      <c r="G180" s="9">
        <v>89650.190863341559</v>
      </c>
      <c r="H180" s="9">
        <v>100189.48721349859</v>
      </c>
      <c r="I180" s="9">
        <v>109650.2297026787</v>
      </c>
      <c r="J180" s="9">
        <v>120572.79917075251</v>
      </c>
      <c r="K180" s="9">
        <v>130155.82995528189</v>
      </c>
      <c r="L180" s="9">
        <v>162848.47686374723</v>
      </c>
      <c r="M180" s="9">
        <v>177485.1860166663</v>
      </c>
      <c r="N180" s="9">
        <v>188347.5857665326</v>
      </c>
      <c r="O180" s="9">
        <v>209283.37329084508</v>
      </c>
      <c r="P180" s="9">
        <v>173270.16345716739</v>
      </c>
      <c r="Q180" s="9">
        <v>155814.87019942948</v>
      </c>
    </row>
    <row r="181" spans="2:17" s="17" customFormat="1">
      <c r="B181" s="17" t="s">
        <v>495</v>
      </c>
      <c r="D181" s="17" t="s">
        <v>496</v>
      </c>
    </row>
    <row r="182" spans="2:17" s="17" customFormat="1">
      <c r="B182" s="17" t="s">
        <v>497</v>
      </c>
      <c r="D182" s="17" t="s">
        <v>498</v>
      </c>
    </row>
    <row r="183" spans="2:17" s="17" customFormat="1">
      <c r="B183" s="17" t="s">
        <v>499</v>
      </c>
      <c r="D183" s="17" t="s">
        <v>500</v>
      </c>
    </row>
    <row r="184" spans="2:17" s="17" customFormat="1">
      <c r="B184" s="17" t="s">
        <v>501</v>
      </c>
      <c r="D184" s="17" t="s">
        <v>502</v>
      </c>
    </row>
    <row r="185" spans="2:17" s="9" customFormat="1">
      <c r="B185" s="9" t="s">
        <v>503</v>
      </c>
      <c r="D185" s="9" t="s">
        <v>504</v>
      </c>
      <c r="F185" s="9">
        <v>218.60840497300489</v>
      </c>
      <c r="G185" s="9">
        <v>143.78068754347598</v>
      </c>
      <c r="H185" s="9">
        <v>223.38575042428747</v>
      </c>
      <c r="I185" s="9">
        <v>233.56809326446665</v>
      </c>
      <c r="J185" s="9">
        <v>218.23609329222359</v>
      </c>
      <c r="K185" s="9">
        <v>155.55964870651945</v>
      </c>
      <c r="L185" s="9">
        <v>380.27529885449223</v>
      </c>
      <c r="M185" s="9">
        <v>334.65848082015486</v>
      </c>
      <c r="N185" s="9">
        <v>1048.7448891671379</v>
      </c>
      <c r="O185" s="9">
        <v>1443.1323835308447</v>
      </c>
      <c r="P185" s="9">
        <v>713.89307531830445</v>
      </c>
      <c r="Q185" s="9">
        <v>783.08972124313834</v>
      </c>
    </row>
    <row r="186" spans="2:17">
      <c r="B186" t="s">
        <v>505</v>
      </c>
      <c r="C186" t="s">
        <v>13</v>
      </c>
      <c r="D186" t="s">
        <v>506</v>
      </c>
      <c r="E186" t="s">
        <v>507</v>
      </c>
    </row>
    <row r="187" spans="2:17">
      <c r="B187" t="s">
        <v>508</v>
      </c>
      <c r="C187" t="s">
        <v>9</v>
      </c>
      <c r="D187" t="s">
        <v>509</v>
      </c>
      <c r="E187" t="s">
        <v>510</v>
      </c>
      <c r="G187">
        <v>-4.3968351080284733E-3</v>
      </c>
      <c r="H187">
        <v>-7.982079784995752E-5</v>
      </c>
      <c r="I187">
        <v>-1.2966112012654692E-3</v>
      </c>
      <c r="J187">
        <v>2.6095832583315492E-3</v>
      </c>
      <c r="K187">
        <v>6.3045626743308061E-4</v>
      </c>
      <c r="L187">
        <v>4.6096511430936613E-3</v>
      </c>
      <c r="M187">
        <v>3.7811089291903376E-3</v>
      </c>
      <c r="N187">
        <v>-1.5771637388732468E-3</v>
      </c>
      <c r="O187">
        <v>-2.4336211298268268E-4</v>
      </c>
      <c r="P187">
        <v>-8.6498563694693831E-3</v>
      </c>
      <c r="Q187">
        <v>-5.8325830077957282E-3</v>
      </c>
    </row>
    <row r="188" spans="2:17">
      <c r="B188" t="s">
        <v>511</v>
      </c>
      <c r="C188" t="s">
        <v>5</v>
      </c>
      <c r="D188" t="s">
        <v>512</v>
      </c>
      <c r="F188">
        <v>2.7240922738069145E-2</v>
      </c>
      <c r="G188">
        <v>2.2844087630040671E-2</v>
      </c>
      <c r="H188">
        <v>2.2764266832190714E-2</v>
      </c>
      <c r="I188">
        <v>2.1467655630925245E-2</v>
      </c>
      <c r="J188">
        <v>2.4077238889256794E-2</v>
      </c>
      <c r="K188">
        <v>2.4707695156689875E-2</v>
      </c>
      <c r="L188">
        <v>2.9317346299783536E-2</v>
      </c>
      <c r="M188">
        <v>3.3098455228973873E-2</v>
      </c>
      <c r="N188">
        <v>3.1521291490100627E-2</v>
      </c>
      <c r="O188">
        <v>3.1277929377117944E-2</v>
      </c>
      <c r="P188">
        <v>2.2628073007648561E-2</v>
      </c>
      <c r="Q188">
        <v>1.6795489999852833E-2</v>
      </c>
    </row>
    <row r="189" spans="2:17" s="17" customFormat="1">
      <c r="B189" s="17" t="s">
        <v>513</v>
      </c>
      <c r="D189" s="17" t="s">
        <v>514</v>
      </c>
    </row>
    <row r="190" spans="2:17" s="17" customFormat="1">
      <c r="B190" s="17" t="s">
        <v>515</v>
      </c>
      <c r="D190" s="17" t="s">
        <v>516</v>
      </c>
    </row>
    <row r="191" spans="2:17" s="17" customFormat="1">
      <c r="B191" s="17" t="s">
        <v>517</v>
      </c>
      <c r="D191" s="17" t="s">
        <v>518</v>
      </c>
    </row>
    <row r="192" spans="2:17" s="9" customFormat="1">
      <c r="B192" s="9" t="s">
        <v>519</v>
      </c>
      <c r="C192" s="9" t="s">
        <v>13</v>
      </c>
      <c r="D192" s="9" t="s">
        <v>520</v>
      </c>
      <c r="F192" s="9">
        <v>5.3120725104266749E-2</v>
      </c>
      <c r="G192" s="9">
        <v>4.7907775184372031E-2</v>
      </c>
      <c r="H192" s="9">
        <v>4.9616796586136325E-2</v>
      </c>
      <c r="I192" s="9">
        <v>5.1966505602510399E-2</v>
      </c>
      <c r="J192" s="9">
        <v>5.6853263007141365E-2</v>
      </c>
      <c r="K192" s="9">
        <v>6.0516520906605122E-2</v>
      </c>
      <c r="L192" s="9">
        <v>6.5433862946343083E-2</v>
      </c>
      <c r="M192" s="9">
        <v>6.5961989138913033E-2</v>
      </c>
      <c r="N192" s="9">
        <v>6.4280609891976495E-2</v>
      </c>
      <c r="O192" s="9">
        <v>6.6512702312264513E-2</v>
      </c>
      <c r="P192" s="9">
        <v>5.8015118453037584E-2</v>
      </c>
      <c r="Q192" s="9">
        <v>4.9554543950862104E-2</v>
      </c>
    </row>
    <row r="193" spans="1:17" s="9" customFormat="1">
      <c r="B193" s="9" t="s">
        <v>521</v>
      </c>
      <c r="D193" s="9" t="s">
        <v>522</v>
      </c>
      <c r="F193" s="9">
        <v>40143.43820274459</v>
      </c>
      <c r="G193" s="9">
        <v>41032.72199876354</v>
      </c>
      <c r="H193" s="9">
        <v>50452.343440646859</v>
      </c>
      <c r="I193" s="9">
        <v>56542.624119361863</v>
      </c>
      <c r="J193" s="9">
        <v>63896.245228466039</v>
      </c>
      <c r="K193" s="9">
        <v>68301.124089947174</v>
      </c>
      <c r="L193" s="9">
        <v>76035.391987046649</v>
      </c>
      <c r="M193" s="9">
        <v>80019.94018817645</v>
      </c>
      <c r="N193" s="9">
        <v>82917.937082226475</v>
      </c>
      <c r="O193" s="9">
        <v>89481.400776354189</v>
      </c>
      <c r="P193" s="9">
        <v>81575.754238237583</v>
      </c>
      <c r="Q193" s="9">
        <v>74271.755819024707</v>
      </c>
    </row>
    <row r="194" spans="1:17" s="17" customFormat="1">
      <c r="B194" s="17" t="s">
        <v>523</v>
      </c>
      <c r="C194" s="17" t="s">
        <v>5</v>
      </c>
      <c r="D194" s="17" t="s">
        <v>524</v>
      </c>
      <c r="F194" s="17">
        <v>755702</v>
      </c>
      <c r="G194" s="17">
        <v>856494</v>
      </c>
      <c r="H194" s="17">
        <v>1016840</v>
      </c>
      <c r="I194" s="17">
        <v>1088059</v>
      </c>
      <c r="J194" s="17">
        <v>1123880</v>
      </c>
      <c r="K194" s="17">
        <v>1128636</v>
      </c>
      <c r="L194" s="17">
        <v>1162019</v>
      </c>
      <c r="M194" s="17">
        <v>1213122</v>
      </c>
      <c r="N194" s="17">
        <v>1289937</v>
      </c>
      <c r="O194" s="17">
        <v>1345328</v>
      </c>
      <c r="P194" s="17">
        <v>1406112</v>
      </c>
      <c r="Q194" s="17">
        <v>1498788</v>
      </c>
    </row>
    <row r="195" spans="1:17" s="17" customFormat="1">
      <c r="B195" s="17" t="s">
        <v>525</v>
      </c>
      <c r="C195" s="17" t="s">
        <v>9</v>
      </c>
      <c r="D195" s="17" t="s">
        <v>526</v>
      </c>
      <c r="E195" s="17" t="s">
        <v>527</v>
      </c>
      <c r="F195" s="17">
        <v>0</v>
      </c>
      <c r="G195" s="17">
        <v>100792</v>
      </c>
      <c r="H195" s="17">
        <v>160346</v>
      </c>
      <c r="I195" s="17">
        <v>71219</v>
      </c>
      <c r="J195" s="17">
        <v>35821</v>
      </c>
      <c r="K195" s="17">
        <v>4756</v>
      </c>
      <c r="L195" s="17">
        <v>33383</v>
      </c>
      <c r="M195" s="17">
        <v>51103</v>
      </c>
      <c r="N195" s="17">
        <v>76815</v>
      </c>
      <c r="O195" s="17">
        <v>55391</v>
      </c>
      <c r="P195" s="17">
        <v>60784</v>
      </c>
      <c r="Q195" s="17">
        <v>92676</v>
      </c>
    </row>
    <row r="196" spans="1:17" s="19" customFormat="1">
      <c r="B196" s="19" t="s">
        <v>528</v>
      </c>
      <c r="D196" s="19" t="s">
        <v>529</v>
      </c>
      <c r="F196" s="19">
        <v>8.5076874123950513E-2</v>
      </c>
      <c r="G196" s="19">
        <v>7.9031972982226639E-2</v>
      </c>
      <c r="H196" s="19">
        <v>7.7248068582565318E-2</v>
      </c>
      <c r="I196" s="19">
        <v>7.5405643963376956E-2</v>
      </c>
      <c r="J196" s="19">
        <v>8.2307296603877686E-2</v>
      </c>
      <c r="K196" s="19">
        <v>8.4617682887060841E-2</v>
      </c>
      <c r="L196" s="19">
        <v>9.6583233514318578E-2</v>
      </c>
      <c r="M196" s="19">
        <v>9.6803278134685145E-2</v>
      </c>
      <c r="N196" s="19">
        <v>9.3630479991753487E-2</v>
      </c>
      <c r="O196" s="19">
        <v>9.3265733508631085E-2</v>
      </c>
      <c r="P196" s="19">
        <v>7.2555402116124282E-2</v>
      </c>
      <c r="Q196" s="19">
        <v>6.3981801699190627E-2</v>
      </c>
    </row>
    <row r="197" spans="1:17" s="9" customFormat="1">
      <c r="B197" s="9" t="s">
        <v>530</v>
      </c>
      <c r="D197" s="9" t="s">
        <v>531</v>
      </c>
      <c r="F197" s="9">
        <v>68061.499299160409</v>
      </c>
      <c r="G197" s="9">
        <v>64173.962061568032</v>
      </c>
      <c r="H197" s="9">
        <v>64965.625677937431</v>
      </c>
      <c r="I197" s="9">
        <v>65150.476384357695</v>
      </c>
      <c r="J197" s="9">
        <v>72595.03560462012</v>
      </c>
      <c r="K197" s="9">
        <v>78102.121304757151</v>
      </c>
      <c r="L197" s="9">
        <v>91657.488605088336</v>
      </c>
      <c r="M197" s="9">
        <v>95060.819128260817</v>
      </c>
      <c r="N197" s="9">
        <v>95690.350551572061</v>
      </c>
      <c r="O197" s="9">
        <v>99980.866321252528</v>
      </c>
      <c r="P197" s="9">
        <v>80463.940946781833</v>
      </c>
      <c r="Q197" s="9">
        <v>75754.453211841697</v>
      </c>
    </row>
    <row r="198" spans="1:17" s="17" customFormat="1">
      <c r="B198" s="17" t="s">
        <v>532</v>
      </c>
      <c r="C198" s="17" t="s">
        <v>5</v>
      </c>
      <c r="D198" s="17" t="s">
        <v>533</v>
      </c>
      <c r="F198" s="17">
        <v>800000</v>
      </c>
      <c r="G198" s="17">
        <v>812000</v>
      </c>
      <c r="H198" s="17">
        <v>841000</v>
      </c>
      <c r="I198" s="17">
        <v>864000</v>
      </c>
      <c r="J198" s="17">
        <v>882000</v>
      </c>
      <c r="K198" s="17">
        <v>923000</v>
      </c>
      <c r="L198" s="17">
        <v>949000</v>
      </c>
      <c r="M198" s="17">
        <v>982000</v>
      </c>
      <c r="N198" s="17">
        <v>1022000</v>
      </c>
      <c r="O198" s="17">
        <v>1072000</v>
      </c>
      <c r="P198" s="17">
        <v>1109000</v>
      </c>
      <c r="Q198" s="17">
        <v>1184000</v>
      </c>
    </row>
    <row r="199" spans="1:17" s="17" customFormat="1">
      <c r="B199" s="17" t="s">
        <v>534</v>
      </c>
      <c r="C199" s="17" t="s">
        <v>9</v>
      </c>
      <c r="D199" s="17" t="s">
        <v>535</v>
      </c>
      <c r="E199" s="17" t="s">
        <v>536</v>
      </c>
      <c r="F199" s="17">
        <v>0</v>
      </c>
      <c r="G199" s="17">
        <v>12000</v>
      </c>
      <c r="H199" s="17">
        <v>29000</v>
      </c>
      <c r="I199" s="17">
        <v>23000</v>
      </c>
      <c r="J199" s="17">
        <v>18000</v>
      </c>
      <c r="K199" s="17">
        <v>41000</v>
      </c>
      <c r="L199" s="17">
        <v>26000</v>
      </c>
      <c r="M199" s="17">
        <v>33000</v>
      </c>
      <c r="N199" s="17">
        <v>40000</v>
      </c>
      <c r="O199" s="17">
        <v>50000</v>
      </c>
      <c r="P199" s="17">
        <v>37000</v>
      </c>
      <c r="Q199" s="17">
        <v>75000</v>
      </c>
    </row>
    <row r="200" spans="1:17" s="20" customFormat="1">
      <c r="B200" s="20" t="s">
        <v>537</v>
      </c>
      <c r="C200" s="20" t="s">
        <v>13</v>
      </c>
      <c r="D200" s="20" t="s">
        <v>538</v>
      </c>
      <c r="F200" s="20">
        <v>-1688.4100023203009</v>
      </c>
      <c r="G200" s="20">
        <v>-2077.7452533967225</v>
      </c>
      <c r="H200" s="20">
        <v>-2019.2810936094236</v>
      </c>
      <c r="I200" s="20">
        <v>-2087.3746304455535</v>
      </c>
      <c r="J200" s="20">
        <v>-1192.8722848040088</v>
      </c>
      <c r="K200" s="20">
        <v>-2336.8468377588988</v>
      </c>
      <c r="L200" s="20">
        <v>-2523.4082341420899</v>
      </c>
      <c r="M200" s="20">
        <v>-4199.4372169992403</v>
      </c>
      <c r="N200" s="20">
        <v>-3380.7050812140369</v>
      </c>
      <c r="O200" s="20">
        <v>-3202.9731111215451</v>
      </c>
      <c r="P200" s="20">
        <v>-587.60799507308366</v>
      </c>
      <c r="Q200" s="20">
        <v>4978.1780746439026</v>
      </c>
    </row>
    <row r="201" spans="1:17" s="21" customFormat="1">
      <c r="B201" s="21" t="s">
        <v>539</v>
      </c>
      <c r="C201" s="21" t="s">
        <v>9</v>
      </c>
      <c r="D201" s="21" t="s">
        <v>540</v>
      </c>
      <c r="F201" s="21">
        <v>0</v>
      </c>
      <c r="G201" s="21">
        <v>59271.05744745952</v>
      </c>
      <c r="H201" s="21">
        <v>17625.33300905706</v>
      </c>
      <c r="I201" s="21">
        <v>5666.6334743525658</v>
      </c>
      <c r="J201" s="21">
        <v>31908.1623047986</v>
      </c>
      <c r="K201" s="21">
        <v>-28332.48993425566</v>
      </c>
      <c r="L201" s="21">
        <v>70489.687785008224</v>
      </c>
      <c r="M201" s="21">
        <v>41864.232039344774</v>
      </c>
      <c r="N201" s="21">
        <v>13558.678222517949</v>
      </c>
      <c r="O201" s="21">
        <v>56150.659884258712</v>
      </c>
      <c r="P201" s="21">
        <v>-126331.05647194502</v>
      </c>
      <c r="Q201" s="21">
        <v>103035.90994642448</v>
      </c>
    </row>
    <row r="202" spans="1:17" s="21" customFormat="1">
      <c r="B202" s="21" t="s">
        <v>541</v>
      </c>
      <c r="C202" s="21" t="s">
        <v>5</v>
      </c>
      <c r="D202" s="21" t="s">
        <v>542</v>
      </c>
      <c r="F202" s="21">
        <v>290626</v>
      </c>
      <c r="G202" s="21">
        <v>397819</v>
      </c>
      <c r="H202" s="21">
        <v>430942</v>
      </c>
      <c r="I202" s="21">
        <v>520190</v>
      </c>
      <c r="J202" s="21">
        <v>568525</v>
      </c>
      <c r="K202" s="21">
        <v>713894</v>
      </c>
      <c r="L202" s="21">
        <v>656358</v>
      </c>
      <c r="M202" s="21">
        <v>637478</v>
      </c>
      <c r="N202" s="21">
        <v>755193</v>
      </c>
      <c r="O202" s="21">
        <v>793840</v>
      </c>
      <c r="P202" s="21">
        <v>826369</v>
      </c>
      <c r="Q202" s="21">
        <v>935870</v>
      </c>
    </row>
    <row r="203" spans="1:17" s="14" customFormat="1">
      <c r="B203" s="14" t="s">
        <v>543</v>
      </c>
      <c r="C203" s="14" t="s">
        <v>13</v>
      </c>
      <c r="D203" s="14" t="s">
        <v>544</v>
      </c>
    </row>
    <row r="204" spans="1:17">
      <c r="B204" t="s">
        <v>545</v>
      </c>
      <c r="C204" t="s">
        <v>13</v>
      </c>
      <c r="D204" t="s">
        <v>546</v>
      </c>
      <c r="E204" t="s">
        <v>547</v>
      </c>
    </row>
    <row r="205" spans="1:17">
      <c r="A205" t="s">
        <v>7</v>
      </c>
      <c r="B205" t="s">
        <v>548</v>
      </c>
      <c r="C205" t="s">
        <v>5</v>
      </c>
      <c r="D205" t="s">
        <v>549</v>
      </c>
    </row>
    <row r="206" spans="1:17">
      <c r="A206" t="s">
        <v>7</v>
      </c>
      <c r="B206" t="s">
        <v>550</v>
      </c>
      <c r="C206" t="s">
        <v>9</v>
      </c>
      <c r="D206" t="s">
        <v>551</v>
      </c>
      <c r="E206" t="s">
        <v>552</v>
      </c>
    </row>
    <row r="207" spans="1:17">
      <c r="A207" t="s">
        <v>7</v>
      </c>
      <c r="B207" t="s">
        <v>553</v>
      </c>
      <c r="C207" t="s">
        <v>13</v>
      </c>
      <c r="D207" t="s">
        <v>554</v>
      </c>
      <c r="E207" t="s">
        <v>555</v>
      </c>
    </row>
    <row r="208" spans="1:17">
      <c r="B208" t="s">
        <v>556</v>
      </c>
      <c r="C208" t="s">
        <v>13</v>
      </c>
      <c r="D208" t="s">
        <v>557</v>
      </c>
      <c r="E208" t="s">
        <v>558</v>
      </c>
      <c r="F208">
        <v>1399358</v>
      </c>
      <c r="G208">
        <v>1541553</v>
      </c>
      <c r="H208">
        <v>1683803</v>
      </c>
      <c r="I208">
        <v>1854724</v>
      </c>
      <c r="J208">
        <v>2007333</v>
      </c>
      <c r="K208">
        <v>2172300</v>
      </c>
      <c r="L208">
        <v>2338414</v>
      </c>
      <c r="M208">
        <v>2500121</v>
      </c>
      <c r="N208">
        <v>2614375</v>
      </c>
      <c r="O208">
        <v>2732292</v>
      </c>
      <c r="P208">
        <v>2678050</v>
      </c>
      <c r="Q208">
        <v>2861309</v>
      </c>
    </row>
    <row r="209" spans="1:17" s="5" customFormat="1">
      <c r="B209" s="5" t="s">
        <v>559</v>
      </c>
      <c r="C209" s="5" t="s">
        <v>13</v>
      </c>
      <c r="D209" s="5" t="s">
        <v>560</v>
      </c>
      <c r="E209" s="5" t="s">
        <v>561</v>
      </c>
      <c r="F209" s="5">
        <v>370942</v>
      </c>
      <c r="G209" s="5">
        <v>413360</v>
      </c>
      <c r="H209" s="5">
        <v>447241</v>
      </c>
      <c r="I209" s="5">
        <v>493235</v>
      </c>
      <c r="J209" s="5">
        <v>539669</v>
      </c>
      <c r="K209" s="5">
        <v>582666</v>
      </c>
      <c r="L209" s="5">
        <v>633449</v>
      </c>
      <c r="M209" s="5">
        <v>682814</v>
      </c>
      <c r="N209" s="5">
        <v>730402</v>
      </c>
      <c r="O209" s="5">
        <v>781448</v>
      </c>
      <c r="P209" s="5">
        <v>821784</v>
      </c>
      <c r="Q209" s="5">
        <v>858895</v>
      </c>
    </row>
    <row r="210" spans="1:17" s="5" customFormat="1">
      <c r="A210" s="5" t="s">
        <v>7</v>
      </c>
      <c r="B210" s="5" t="s">
        <v>562</v>
      </c>
      <c r="C210" s="5" t="s">
        <v>13</v>
      </c>
      <c r="D210" s="5" t="s">
        <v>563</v>
      </c>
      <c r="E210" s="5" t="s">
        <v>564</v>
      </c>
    </row>
    <row r="211" spans="1:17" s="5" customFormat="1">
      <c r="B211" s="5" t="s">
        <v>565</v>
      </c>
      <c r="C211" s="5" t="s">
        <v>13</v>
      </c>
      <c r="D211" s="5" t="s">
        <v>566</v>
      </c>
      <c r="E211" s="5" t="s">
        <v>567</v>
      </c>
      <c r="F211" s="5">
        <v>218188</v>
      </c>
      <c r="G211" s="5">
        <v>248834</v>
      </c>
      <c r="H211" s="5">
        <v>283116</v>
      </c>
      <c r="I211" s="5">
        <v>311700</v>
      </c>
      <c r="J211" s="5">
        <v>350615</v>
      </c>
      <c r="K211" s="5">
        <v>372860</v>
      </c>
      <c r="L211" s="5">
        <v>391199</v>
      </c>
      <c r="M211" s="5">
        <v>403581</v>
      </c>
      <c r="N211" s="5">
        <v>472094</v>
      </c>
      <c r="O211" s="5">
        <v>460091</v>
      </c>
      <c r="P211" s="5">
        <v>469029</v>
      </c>
      <c r="Q211" s="5">
        <v>511046</v>
      </c>
    </row>
    <row r="212" spans="1:17" s="5" customFormat="1">
      <c r="B212" s="5" t="s">
        <v>568</v>
      </c>
      <c r="C212" s="5" t="s">
        <v>13</v>
      </c>
      <c r="D212" s="5" t="s">
        <v>569</v>
      </c>
      <c r="E212" s="5" t="s">
        <v>570</v>
      </c>
      <c r="F212" s="5">
        <v>207362</v>
      </c>
      <c r="G212" s="5">
        <v>236554</v>
      </c>
      <c r="H212" s="5">
        <v>268745</v>
      </c>
      <c r="I212" s="5">
        <v>295624</v>
      </c>
      <c r="J212" s="5">
        <v>334097</v>
      </c>
      <c r="K212" s="5">
        <v>356132</v>
      </c>
      <c r="L212" s="5">
        <v>373936</v>
      </c>
      <c r="M212" s="5">
        <v>385261</v>
      </c>
      <c r="N212" s="5">
        <v>451962</v>
      </c>
      <c r="O212" s="5">
        <v>439045</v>
      </c>
      <c r="P212" s="5">
        <v>451781</v>
      </c>
      <c r="Q212" s="5">
        <v>494563</v>
      </c>
    </row>
    <row r="213" spans="1:17" s="5" customFormat="1">
      <c r="B213" s="5" t="s">
        <v>571</v>
      </c>
      <c r="C213" s="5" t="s">
        <v>13</v>
      </c>
      <c r="D213" s="5" t="s">
        <v>572</v>
      </c>
      <c r="E213" s="5" t="s">
        <v>573</v>
      </c>
      <c r="F213" s="5">
        <v>10826</v>
      </c>
      <c r="G213" s="5">
        <v>12280</v>
      </c>
      <c r="H213" s="5">
        <v>14371</v>
      </c>
      <c r="I213" s="5">
        <v>16076</v>
      </c>
      <c r="J213" s="5">
        <v>16518</v>
      </c>
      <c r="K213" s="5">
        <v>16728</v>
      </c>
      <c r="L213" s="5">
        <v>17263</v>
      </c>
      <c r="M213" s="5">
        <v>18320</v>
      </c>
      <c r="N213" s="5">
        <v>20132</v>
      </c>
      <c r="O213" s="5">
        <v>21046</v>
      </c>
      <c r="P213" s="5">
        <v>17248</v>
      </c>
      <c r="Q213" s="5">
        <v>16483</v>
      </c>
    </row>
    <row r="214" spans="1:17" s="5" customFormat="1">
      <c r="B214" s="5" t="s">
        <v>574</v>
      </c>
      <c r="C214" s="5" t="s">
        <v>13</v>
      </c>
      <c r="D214" s="5" t="s">
        <v>575</v>
      </c>
      <c r="E214" s="5" t="s">
        <v>576</v>
      </c>
      <c r="F214" s="5">
        <v>203626</v>
      </c>
      <c r="G214" s="5">
        <v>232461</v>
      </c>
      <c r="H214" s="5">
        <v>263955</v>
      </c>
      <c r="I214" s="5">
        <v>290265</v>
      </c>
      <c r="J214" s="5">
        <v>328591</v>
      </c>
      <c r="K214" s="5">
        <v>350556</v>
      </c>
      <c r="L214" s="5">
        <v>367319</v>
      </c>
      <c r="M214" s="5">
        <v>377683</v>
      </c>
      <c r="N214" s="5">
        <v>445252</v>
      </c>
      <c r="O214" s="5">
        <v>432030</v>
      </c>
      <c r="P214" s="5">
        <v>446031</v>
      </c>
      <c r="Q214" s="5">
        <v>489069</v>
      </c>
    </row>
    <row r="215" spans="1:17" s="5" customFormat="1">
      <c r="B215" s="5" t="s">
        <v>577</v>
      </c>
      <c r="C215" s="5" t="s">
        <v>13</v>
      </c>
      <c r="D215" s="5" t="s">
        <v>578</v>
      </c>
      <c r="E215" s="5" t="s">
        <v>579</v>
      </c>
      <c r="F215" s="5">
        <v>14562</v>
      </c>
      <c r="G215" s="5">
        <v>16373</v>
      </c>
      <c r="H215" s="5">
        <v>19161</v>
      </c>
      <c r="I215" s="5">
        <v>21435</v>
      </c>
      <c r="J215" s="5">
        <v>22024</v>
      </c>
      <c r="K215" s="5">
        <v>22304</v>
      </c>
      <c r="L215" s="5">
        <v>23880</v>
      </c>
      <c r="M215" s="5">
        <v>25898</v>
      </c>
      <c r="N215" s="5">
        <v>26842</v>
      </c>
      <c r="O215" s="5">
        <v>28061</v>
      </c>
      <c r="P215" s="5">
        <v>22998</v>
      </c>
      <c r="Q215" s="5">
        <v>21977</v>
      </c>
    </row>
    <row r="216" spans="1:17" s="14" customFormat="1">
      <c r="B216" s="14" t="s">
        <v>580</v>
      </c>
      <c r="C216" s="14" t="s">
        <v>13</v>
      </c>
      <c r="D216" s="14" t="s">
        <v>581</v>
      </c>
      <c r="E216" s="14" t="s">
        <v>582</v>
      </c>
    </row>
    <row r="217" spans="1:17" s="14" customFormat="1">
      <c r="B217" s="14" t="s">
        <v>583</v>
      </c>
      <c r="C217" s="14" t="s">
        <v>13</v>
      </c>
      <c r="D217" s="14" t="s">
        <v>584</v>
      </c>
      <c r="E217" s="14" t="s">
        <v>585</v>
      </c>
    </row>
    <row r="218" spans="1:17" s="14" customFormat="1">
      <c r="B218" s="14" t="s">
        <v>586</v>
      </c>
      <c r="C218" s="14" t="s">
        <v>9</v>
      </c>
      <c r="D218" s="14" t="s">
        <v>587</v>
      </c>
      <c r="E218" s="14" t="s">
        <v>588</v>
      </c>
      <c r="G218" s="14">
        <v>2970</v>
      </c>
      <c r="H218" s="14">
        <v>5024</v>
      </c>
      <c r="I218" s="14">
        <v>12928</v>
      </c>
      <c r="J218" s="14">
        <v>10256</v>
      </c>
      <c r="K218" s="14">
        <v>9703</v>
      </c>
      <c r="L218" s="14">
        <v>6257</v>
      </c>
      <c r="M218" s="14">
        <v>9307</v>
      </c>
      <c r="N218" s="14">
        <v>1614</v>
      </c>
      <c r="O218" s="14">
        <v>-1706</v>
      </c>
      <c r="P218" s="14">
        <v>-34236</v>
      </c>
      <c r="Q218" s="14">
        <v>30841</v>
      </c>
    </row>
    <row r="219" spans="1:17" s="14" customFormat="1">
      <c r="B219" s="14" t="s">
        <v>589</v>
      </c>
      <c r="C219" s="14" t="s">
        <v>5</v>
      </c>
      <c r="D219" s="14" t="s">
        <v>590</v>
      </c>
    </row>
    <row r="220" spans="1:17" s="14" customFormat="1">
      <c r="A220" s="14" t="s">
        <v>7</v>
      </c>
      <c r="B220" s="14" t="s">
        <v>591</v>
      </c>
      <c r="C220" s="14" t="s">
        <v>9</v>
      </c>
      <c r="D220" s="14" t="s">
        <v>592</v>
      </c>
      <c r="E220" s="14" t="s">
        <v>593</v>
      </c>
    </row>
    <row r="221" spans="1:17" s="14" customFormat="1">
      <c r="B221" s="14" t="s">
        <v>594</v>
      </c>
      <c r="C221" s="14" t="s">
        <v>13</v>
      </c>
      <c r="D221" s="14" t="s">
        <v>595</v>
      </c>
      <c r="E221" s="14" t="s">
        <v>596</v>
      </c>
    </row>
    <row r="222" spans="1:17" s="14" customFormat="1">
      <c r="B222" s="14" t="s">
        <v>597</v>
      </c>
      <c r="C222" s="14" t="s">
        <v>13</v>
      </c>
      <c r="D222" s="14" t="s">
        <v>598</v>
      </c>
      <c r="E222" s="14" t="s">
        <v>599</v>
      </c>
    </row>
    <row r="223" spans="1:17" s="14" customFormat="1">
      <c r="B223" s="14" t="s">
        <v>600</v>
      </c>
      <c r="C223" s="14" t="s">
        <v>13</v>
      </c>
      <c r="D223" s="14" t="s">
        <v>601</v>
      </c>
      <c r="E223" s="14" t="s">
        <v>602</v>
      </c>
    </row>
    <row r="224" spans="1:17" s="14" customFormat="1">
      <c r="B224" s="14" t="s">
        <v>603</v>
      </c>
      <c r="D224" s="14" t="s">
        <v>604</v>
      </c>
      <c r="E224" s="14" t="s">
        <v>605</v>
      </c>
      <c r="F224" s="14">
        <v>0</v>
      </c>
      <c r="G224" s="14">
        <v>112792</v>
      </c>
      <c r="H224" s="14">
        <v>189346</v>
      </c>
      <c r="I224" s="14">
        <v>94219</v>
      </c>
      <c r="J224" s="14">
        <v>53821</v>
      </c>
      <c r="K224" s="14">
        <v>45756</v>
      </c>
      <c r="L224" s="14">
        <v>59383</v>
      </c>
      <c r="M224" s="14">
        <v>84103</v>
      </c>
      <c r="N224" s="14">
        <v>116815</v>
      </c>
      <c r="O224" s="14">
        <v>105391</v>
      </c>
      <c r="P224" s="14">
        <v>97784</v>
      </c>
      <c r="Q224" s="14">
        <v>167676</v>
      </c>
    </row>
    <row r="225" spans="2:17" s="14" customFormat="1">
      <c r="B225" s="14" t="s">
        <v>606</v>
      </c>
      <c r="C225" s="14" t="s">
        <v>9</v>
      </c>
      <c r="D225" s="14" t="s">
        <v>607</v>
      </c>
    </row>
    <row r="226" spans="2:17" s="14" customFormat="1">
      <c r="B226" s="14" t="s">
        <v>608</v>
      </c>
      <c r="C226" s="14" t="s">
        <v>9</v>
      </c>
      <c r="D226" s="14" t="s">
        <v>609</v>
      </c>
    </row>
    <row r="227" spans="2:17" s="5" customFormat="1">
      <c r="B227" s="5" t="s">
        <v>610</v>
      </c>
      <c r="C227" s="5" t="s">
        <v>13</v>
      </c>
      <c r="D227" s="5" t="s">
        <v>611</v>
      </c>
      <c r="E227" s="5" t="s">
        <v>612</v>
      </c>
      <c r="F227" s="5">
        <v>835541.31787362241</v>
      </c>
      <c r="G227" s="5">
        <v>941834.38035248441</v>
      </c>
      <c r="H227" s="5">
        <v>1035275.2067657262</v>
      </c>
      <c r="I227" s="5">
        <v>1137961.502296123</v>
      </c>
      <c r="J227" s="5">
        <v>1239316.0898563561</v>
      </c>
      <c r="K227" s="5">
        <v>1366055.1804947471</v>
      </c>
      <c r="L227" s="5">
        <v>1470791.475080807</v>
      </c>
      <c r="M227" s="5">
        <v>1556167.3128067693</v>
      </c>
      <c r="N227" s="5">
        <v>1662425.2153543183</v>
      </c>
      <c r="O227" s="5">
        <v>1763354.0741506924</v>
      </c>
      <c r="P227" s="5">
        <v>1642467.5315097049</v>
      </c>
      <c r="Q227" s="5">
        <v>1921831.2088677657</v>
      </c>
    </row>
    <row r="228" spans="2:17" s="5" customFormat="1">
      <c r="B228" s="5" t="s">
        <v>613</v>
      </c>
      <c r="C228" s="5" t="s">
        <v>13</v>
      </c>
      <c r="D228" s="5" t="s">
        <v>614</v>
      </c>
      <c r="E228" s="5" t="s">
        <v>615</v>
      </c>
      <c r="F228" s="5">
        <v>438662</v>
      </c>
      <c r="G228" s="5">
        <v>499842</v>
      </c>
      <c r="H228" s="5">
        <v>552852</v>
      </c>
      <c r="I228" s="5">
        <v>604759</v>
      </c>
      <c r="J228" s="5">
        <v>650280</v>
      </c>
      <c r="K228" s="5">
        <v>711746</v>
      </c>
      <c r="L228" s="5">
        <v>760176</v>
      </c>
      <c r="M228" s="5">
        <v>802773</v>
      </c>
      <c r="N228" s="5">
        <v>860896</v>
      </c>
      <c r="O228" s="5">
        <v>900751</v>
      </c>
      <c r="P228" s="5">
        <v>831368</v>
      </c>
      <c r="Q228" s="5">
        <v>1059208</v>
      </c>
    </row>
    <row r="229" spans="2:17" s="16" customFormat="1">
      <c r="B229" s="16" t="s">
        <v>616</v>
      </c>
      <c r="C229" s="16" t="s">
        <v>5</v>
      </c>
      <c r="D229" s="16" t="s">
        <v>617</v>
      </c>
      <c r="F229" s="16">
        <v>120150</v>
      </c>
      <c r="G229" s="16">
        <v>175696</v>
      </c>
      <c r="H229" s="16">
        <v>184450</v>
      </c>
      <c r="I229" s="16">
        <v>211448</v>
      </c>
      <c r="J229" s="16">
        <v>222860</v>
      </c>
      <c r="K229" s="16">
        <v>227359</v>
      </c>
      <c r="L229" s="16">
        <v>257404</v>
      </c>
      <c r="M229" s="16">
        <v>231734</v>
      </c>
      <c r="N229" s="16">
        <v>281327</v>
      </c>
      <c r="O229" s="16">
        <v>322242</v>
      </c>
      <c r="P229" s="16">
        <v>514222</v>
      </c>
      <c r="Q229" s="16">
        <v>514838</v>
      </c>
    </row>
    <row r="230" spans="2:17" s="16" customFormat="1">
      <c r="B230" s="16" t="s">
        <v>618</v>
      </c>
      <c r="C230" s="16" t="s">
        <v>5</v>
      </c>
      <c r="D230" s="16" t="s">
        <v>619</v>
      </c>
      <c r="F230" s="16">
        <v>97933</v>
      </c>
      <c r="G230" s="16">
        <v>129321</v>
      </c>
      <c r="H230" s="16">
        <v>135847</v>
      </c>
      <c r="I230" s="16">
        <v>148747</v>
      </c>
      <c r="J230" s="16">
        <v>165229</v>
      </c>
      <c r="K230" s="16">
        <v>171017</v>
      </c>
      <c r="L230" s="16">
        <v>183988</v>
      </c>
      <c r="M230" s="16">
        <v>180519</v>
      </c>
      <c r="N230" s="16">
        <v>200366</v>
      </c>
      <c r="O230" s="16">
        <v>219042</v>
      </c>
      <c r="P230" s="16">
        <v>149688</v>
      </c>
      <c r="Q230" s="16">
        <v>140142</v>
      </c>
    </row>
    <row r="231" spans="2:17" s="16" customFormat="1">
      <c r="B231" s="16" t="s">
        <v>616</v>
      </c>
      <c r="C231" s="16" t="s">
        <v>9</v>
      </c>
      <c r="D231" s="16" t="s">
        <v>620</v>
      </c>
      <c r="E231" s="16" t="s">
        <v>621</v>
      </c>
      <c r="F231" s="16">
        <v>0</v>
      </c>
      <c r="G231" s="16">
        <v>55546</v>
      </c>
      <c r="H231" s="16">
        <v>8754</v>
      </c>
      <c r="I231" s="16">
        <v>26998</v>
      </c>
      <c r="J231" s="16">
        <v>11412</v>
      </c>
      <c r="K231" s="16">
        <v>4499</v>
      </c>
      <c r="L231" s="16">
        <v>30045</v>
      </c>
      <c r="M231" s="16">
        <v>-25670</v>
      </c>
      <c r="N231" s="16">
        <v>49593</v>
      </c>
      <c r="O231" s="16">
        <v>40915</v>
      </c>
      <c r="P231" s="16">
        <v>191980</v>
      </c>
      <c r="Q231" s="16">
        <v>616</v>
      </c>
    </row>
    <row r="232" spans="2:17" s="16" customFormat="1">
      <c r="B232" s="16" t="s">
        <v>618</v>
      </c>
      <c r="C232" s="16" t="s">
        <v>9</v>
      </c>
      <c r="D232" s="16" t="s">
        <v>622</v>
      </c>
      <c r="E232" s="16" t="s">
        <v>623</v>
      </c>
      <c r="F232" s="16">
        <v>0</v>
      </c>
      <c r="G232" s="16">
        <v>31388</v>
      </c>
      <c r="H232" s="16">
        <v>6526</v>
      </c>
      <c r="I232" s="16">
        <v>12900</v>
      </c>
      <c r="J232" s="16">
        <v>16482</v>
      </c>
      <c r="K232" s="16">
        <v>5788</v>
      </c>
      <c r="L232" s="16">
        <v>12971</v>
      </c>
      <c r="M232" s="16">
        <v>-3469</v>
      </c>
      <c r="N232" s="16">
        <v>19847</v>
      </c>
      <c r="O232" s="16">
        <v>18676</v>
      </c>
      <c r="P232" s="16">
        <v>-69354</v>
      </c>
      <c r="Q232" s="16">
        <v>-9546</v>
      </c>
    </row>
    <row r="233" spans="2:17" s="5" customFormat="1">
      <c r="B233" s="5" t="s">
        <v>624</v>
      </c>
      <c r="D233" s="5" t="s">
        <v>625</v>
      </c>
      <c r="F233" s="5">
        <v>3320.5815243371089</v>
      </c>
      <c r="G233" s="5">
        <v>4071.8394066148539</v>
      </c>
      <c r="H233" s="5">
        <v>4210.4538795994104</v>
      </c>
      <c r="I233" s="5">
        <v>4545.1413753529305</v>
      </c>
      <c r="J233" s="5">
        <v>5375.342147558019</v>
      </c>
      <c r="K233" s="5">
        <v>5617.5168631298529</v>
      </c>
      <c r="L233" s="5">
        <v>7911.7671375963237</v>
      </c>
      <c r="M233" s="5">
        <v>7670.0374240310321</v>
      </c>
      <c r="N233" s="5">
        <v>8867.7903710355367</v>
      </c>
      <c r="O233" s="5">
        <v>10079.062518341239</v>
      </c>
      <c r="P233" s="5">
        <v>11635.852958139059</v>
      </c>
      <c r="Q233" s="5">
        <v>8646.9564805442315</v>
      </c>
    </row>
    <row r="234" spans="2:17" s="5" customFormat="1">
      <c r="B234" s="5" t="s">
        <v>626</v>
      </c>
      <c r="D234" s="5" t="s">
        <v>627</v>
      </c>
      <c r="F234" s="5">
        <v>3435.2342985817604</v>
      </c>
      <c r="G234" s="5">
        <v>3758.9904376044569</v>
      </c>
      <c r="H234" s="5">
        <v>3946.5177089312929</v>
      </c>
      <c r="I234" s="5">
        <v>3978.4046007207653</v>
      </c>
      <c r="J234" s="5">
        <v>3486.4215827608577</v>
      </c>
      <c r="K234" s="5">
        <v>4826.4390410875467</v>
      </c>
      <c r="L234" s="5">
        <v>5324.2166716178172</v>
      </c>
      <c r="M234" s="5">
        <v>6630.0285969536908</v>
      </c>
      <c r="N234" s="5">
        <v>6934.8152390905734</v>
      </c>
      <c r="O234" s="5">
        <v>8030.6601048137691</v>
      </c>
      <c r="P234" s="5">
        <v>5915.2455074589525</v>
      </c>
      <c r="Q234" s="5">
        <v>2811.8254938145174</v>
      </c>
    </row>
    <row r="235" spans="2:17" s="5" customFormat="1">
      <c r="B235" s="5" t="s">
        <v>628</v>
      </c>
      <c r="D235" s="5" t="s">
        <v>629</v>
      </c>
      <c r="F235" s="5">
        <v>2.7636966494690877E-2</v>
      </c>
      <c r="G235" s="5">
        <v>2.3175481551172786E-2</v>
      </c>
      <c r="H235" s="5">
        <v>2.2827074435345138E-2</v>
      </c>
      <c r="I235" s="5">
        <v>2.1495315043665253E-2</v>
      </c>
      <c r="J235" s="5">
        <v>2.4119815792686076E-2</v>
      </c>
      <c r="K235" s="5">
        <v>2.4707695156689875E-2</v>
      </c>
      <c r="L235" s="5">
        <v>3.0736768416948935E-2</v>
      </c>
      <c r="M235" s="5">
        <v>3.3098455228973873E-2</v>
      </c>
      <c r="N235" s="5">
        <v>3.152129149010062E-2</v>
      </c>
      <c r="O235" s="5">
        <v>3.1277929377117944E-2</v>
      </c>
      <c r="P235" s="5">
        <v>2.2628073007648564E-2</v>
      </c>
      <c r="Q235" s="5">
        <v>1.6795489999852829E-2</v>
      </c>
    </row>
    <row r="236" spans="2:17" s="5" customFormat="1">
      <c r="B236" s="5" t="s">
        <v>630</v>
      </c>
      <c r="D236" s="5" t="s">
        <v>631</v>
      </c>
      <c r="F236" s="5">
        <v>3.5077392692777314E-2</v>
      </c>
      <c r="G236" s="5">
        <v>2.9067130919220058E-2</v>
      </c>
      <c r="H236" s="5">
        <v>2.9051195160226525E-2</v>
      </c>
      <c r="I236" s="5">
        <v>2.674611656517957E-2</v>
      </c>
      <c r="J236" s="5">
        <v>2.1100542778573119E-2</v>
      </c>
      <c r="K236" s="5">
        <v>2.8221984019644517E-2</v>
      </c>
      <c r="L236" s="5">
        <v>2.8937847422754837E-2</v>
      </c>
      <c r="M236" s="5">
        <v>3.6727594308375799E-2</v>
      </c>
      <c r="N236" s="5">
        <v>3.4610738543917496E-2</v>
      </c>
      <c r="O236" s="5">
        <v>3.6662649650814769E-2</v>
      </c>
      <c r="P236" s="5">
        <v>3.9517165754495702E-2</v>
      </c>
      <c r="Q236" s="5">
        <v>2.0064117065651393E-2</v>
      </c>
    </row>
    <row r="237" spans="2:17" s="5" customFormat="1">
      <c r="B237" s="5" t="s">
        <v>632</v>
      </c>
      <c r="D237" s="5" t="s">
        <v>633</v>
      </c>
      <c r="F237" s="5">
        <v>234858</v>
      </c>
      <c r="G237" s="5">
        <v>254571</v>
      </c>
      <c r="H237" s="5">
        <v>281633</v>
      </c>
      <c r="I237" s="5">
        <v>316214</v>
      </c>
      <c r="J237" s="5">
        <v>354118</v>
      </c>
      <c r="K237" s="5">
        <v>394644</v>
      </c>
      <c r="L237" s="5">
        <v>429215</v>
      </c>
      <c r="M237" s="5">
        <v>465800</v>
      </c>
      <c r="N237" s="5">
        <v>502687</v>
      </c>
      <c r="O237" s="5">
        <v>536292</v>
      </c>
      <c r="P237" s="5">
        <v>510069</v>
      </c>
      <c r="Q237" s="5">
        <v>555892</v>
      </c>
    </row>
    <row r="238" spans="2:17" s="5" customFormat="1">
      <c r="B238" s="5" t="s">
        <v>634</v>
      </c>
      <c r="C238" s="5" t="s">
        <v>13</v>
      </c>
      <c r="D238" s="5" t="s">
        <v>635</v>
      </c>
      <c r="E238" s="5" t="s">
        <v>636</v>
      </c>
      <c r="F238" s="5">
        <v>798608</v>
      </c>
      <c r="G238" s="5">
        <v>883319</v>
      </c>
      <c r="H238" s="5">
        <v>971698</v>
      </c>
      <c r="I238" s="5">
        <v>1063386</v>
      </c>
      <c r="J238" s="5">
        <v>1159241</v>
      </c>
      <c r="K238" s="5">
        <v>1243342</v>
      </c>
      <c r="L238" s="5">
        <v>1353975</v>
      </c>
      <c r="M238" s="5">
        <v>1411656</v>
      </c>
      <c r="N238" s="5">
        <v>1491261</v>
      </c>
      <c r="O238" s="5">
        <v>1579848</v>
      </c>
      <c r="P238" s="5">
        <v>1758301</v>
      </c>
      <c r="Q238" s="5">
        <v>1729353</v>
      </c>
    </row>
    <row r="239" spans="2:17" s="5" customFormat="1">
      <c r="B239" s="5" t="s">
        <v>637</v>
      </c>
      <c r="C239" s="5" t="s">
        <v>13</v>
      </c>
      <c r="D239" s="5" t="s">
        <v>638</v>
      </c>
      <c r="E239" s="5" t="s">
        <v>639</v>
      </c>
      <c r="F239" s="5">
        <v>798608</v>
      </c>
      <c r="G239" s="5">
        <v>883319</v>
      </c>
      <c r="H239" s="5">
        <v>971698</v>
      </c>
      <c r="I239" s="5">
        <v>1063386</v>
      </c>
      <c r="J239" s="5">
        <v>1159241</v>
      </c>
      <c r="K239" s="5">
        <v>1243342</v>
      </c>
      <c r="L239" s="5">
        <v>1353975</v>
      </c>
      <c r="M239" s="5">
        <v>1411656</v>
      </c>
      <c r="N239" s="5">
        <v>1491261</v>
      </c>
      <c r="O239" s="5">
        <v>1579848</v>
      </c>
      <c r="P239" s="5">
        <v>1758301</v>
      </c>
      <c r="Q239" s="5">
        <v>1729353</v>
      </c>
    </row>
    <row r="240" spans="2:17" s="5" customFormat="1">
      <c r="B240" s="5" t="s">
        <v>640</v>
      </c>
      <c r="C240" s="5" t="s">
        <v>5</v>
      </c>
      <c r="D240" s="5" t="s">
        <v>641</v>
      </c>
    </row>
    <row r="241" spans="1:17" s="5" customFormat="1">
      <c r="B241" s="5" t="s">
        <v>642</v>
      </c>
      <c r="C241" s="5" t="s">
        <v>9</v>
      </c>
      <c r="D241" s="5" t="s">
        <v>643</v>
      </c>
      <c r="E241" s="5" t="s">
        <v>644</v>
      </c>
    </row>
    <row r="242" spans="1:17" s="5" customFormat="1">
      <c r="B242" s="5" t="s">
        <v>645</v>
      </c>
      <c r="C242" s="5" t="s">
        <v>9</v>
      </c>
      <c r="D242" s="5" t="s">
        <v>646</v>
      </c>
      <c r="E242" s="5" t="s">
        <v>647</v>
      </c>
      <c r="G242" s="5">
        <v>17273</v>
      </c>
      <c r="H242" s="5">
        <v>1291</v>
      </c>
      <c r="I242" s="5">
        <v>8595</v>
      </c>
      <c r="J242" s="5">
        <v>13710</v>
      </c>
      <c r="K242" s="5">
        <v>16943</v>
      </c>
      <c r="L242" s="5">
        <v>10230</v>
      </c>
      <c r="M242" s="5">
        <v>-10030</v>
      </c>
      <c r="N242" s="5">
        <v>-1809</v>
      </c>
      <c r="O242" s="5">
        <v>-4871</v>
      </c>
      <c r="P242" s="5">
        <v>-3333</v>
      </c>
      <c r="Q242" s="5">
        <v>6609</v>
      </c>
    </row>
    <row r="243" spans="1:17" s="5" customFormat="1">
      <c r="B243" s="5" t="s">
        <v>648</v>
      </c>
      <c r="C243" s="5" t="s">
        <v>13</v>
      </c>
      <c r="D243" s="5" t="s">
        <v>649</v>
      </c>
      <c r="E243" s="5" t="s">
        <v>650</v>
      </c>
    </row>
    <row r="244" spans="1:17" s="5" customFormat="1">
      <c r="B244" s="5" t="s">
        <v>651</v>
      </c>
      <c r="D244" s="5" t="s">
        <v>652</v>
      </c>
      <c r="E244" s="5" t="s">
        <v>653</v>
      </c>
    </row>
    <row r="245" spans="1:17" s="5" customFormat="1">
      <c r="A245" s="5" t="s">
        <v>7</v>
      </c>
      <c r="B245" s="5" t="s">
        <v>654</v>
      </c>
      <c r="D245" s="5" t="s">
        <v>655</v>
      </c>
    </row>
    <row r="246" spans="1:17" s="5" customFormat="1">
      <c r="A246" s="5" t="s">
        <v>7</v>
      </c>
      <c r="B246" s="5" t="s">
        <v>656</v>
      </c>
      <c r="C246" s="5" t="s">
        <v>9</v>
      </c>
      <c r="D246" s="5" t="s">
        <v>657</v>
      </c>
      <c r="E246" s="5" t="s">
        <v>658</v>
      </c>
    </row>
    <row r="247" spans="1:17" s="5" customFormat="1">
      <c r="B247" s="5" t="s">
        <v>659</v>
      </c>
      <c r="D247" s="5" t="s">
        <v>660</v>
      </c>
    </row>
    <row r="248" spans="1:17" s="5" customFormat="1">
      <c r="B248" s="5" t="s">
        <v>661</v>
      </c>
      <c r="D248" s="5" t="s">
        <v>662</v>
      </c>
    </row>
    <row r="249" spans="1:17" s="5" customFormat="1">
      <c r="B249" s="5" t="s">
        <v>663</v>
      </c>
      <c r="C249" s="5" t="s">
        <v>13</v>
      </c>
      <c r="D249" s="5" t="s">
        <v>664</v>
      </c>
      <c r="E249" s="5" t="s">
        <v>665</v>
      </c>
      <c r="F249" s="5">
        <v>-35244.907871302108</v>
      </c>
      <c r="G249" s="5">
        <v>-56437.635099087689</v>
      </c>
      <c r="H249" s="5">
        <v>-61557.925672116784</v>
      </c>
      <c r="I249" s="5">
        <v>-72488.127665677399</v>
      </c>
      <c r="J249" s="5">
        <v>-78882.217571552144</v>
      </c>
      <c r="K249" s="5">
        <v>-120376.33365698822</v>
      </c>
      <c r="L249" s="5">
        <v>-114293.06684666491</v>
      </c>
      <c r="M249" s="5">
        <v>-140311.87558977003</v>
      </c>
      <c r="N249" s="5">
        <v>-167783.51027310424</v>
      </c>
      <c r="O249" s="5">
        <v>-180303.1010395709</v>
      </c>
      <c r="P249" s="5">
        <v>116421.07648536819</v>
      </c>
      <c r="Q249" s="5">
        <v>-197456.38694240962</v>
      </c>
    </row>
    <row r="250" spans="1:17" s="16" customFormat="1">
      <c r="B250" s="16" t="s">
        <v>666</v>
      </c>
      <c r="C250" s="16" t="s">
        <v>13</v>
      </c>
      <c r="D250" s="16" t="s">
        <v>667</v>
      </c>
      <c r="E250" s="16" t="s">
        <v>668</v>
      </c>
      <c r="G250" s="16">
        <v>30496.364900912311</v>
      </c>
      <c r="H250" s="16">
        <v>-46277.925672116784</v>
      </c>
      <c r="I250" s="16">
        <v>-32590.127665677399</v>
      </c>
      <c r="J250" s="16">
        <v>-50988.217571552144</v>
      </c>
      <c r="K250" s="16">
        <v>-110089.33365698822</v>
      </c>
      <c r="L250" s="16">
        <v>-71277.066846664908</v>
      </c>
      <c r="M250" s="16">
        <v>-169450.87558977003</v>
      </c>
      <c r="N250" s="16">
        <v>-98343.510273104243</v>
      </c>
      <c r="O250" s="16">
        <v>-120712.1010395709</v>
      </c>
      <c r="P250" s="16">
        <v>239047.07648536819</v>
      </c>
      <c r="Q250" s="16">
        <v>-206386.38694240962</v>
      </c>
    </row>
    <row r="251" spans="1:17" s="20" customFormat="1">
      <c r="B251" s="20" t="s">
        <v>669</v>
      </c>
      <c r="D251" s="20" t="s">
        <v>670</v>
      </c>
      <c r="F251" s="20">
        <v>1528.2158912884545</v>
      </c>
      <c r="G251" s="20">
        <v>1537.4644966642586</v>
      </c>
      <c r="H251" s="20">
        <v>1703.8508648975819</v>
      </c>
      <c r="I251" s="20">
        <v>1657.461877010745</v>
      </c>
      <c r="J251" s="20">
        <v>2075.3132046646256</v>
      </c>
      <c r="K251" s="20">
        <v>2334.0325546221284</v>
      </c>
      <c r="L251" s="20">
        <v>2420.5331386212351</v>
      </c>
      <c r="M251" s="20">
        <v>2095.9328991342954</v>
      </c>
      <c r="N251" s="20">
        <v>2505.3652687093986</v>
      </c>
      <c r="O251" s="20">
        <v>3384.5546101613795</v>
      </c>
      <c r="P251" s="20">
        <v>4613.7444370675648</v>
      </c>
      <c r="Q251" s="20">
        <v>7006.9138472152817</v>
      </c>
    </row>
    <row r="252" spans="1:17" s="20" customFormat="1">
      <c r="B252" s="20" t="s">
        <v>671</v>
      </c>
      <c r="D252" s="20" t="s">
        <v>672</v>
      </c>
      <c r="F252" s="20">
        <v>5.2583591670685159E-3</v>
      </c>
      <c r="G252" s="20">
        <v>3.8647337021717378E-3</v>
      </c>
      <c r="H252" s="20">
        <v>3.9537823300991358E-3</v>
      </c>
      <c r="I252" s="20">
        <v>3.1862624752700837E-3</v>
      </c>
      <c r="J252" s="20">
        <v>3.6503464309654379E-3</v>
      </c>
      <c r="K252" s="20">
        <v>3.2694385365644317E-3</v>
      </c>
      <c r="L252" s="20">
        <v>3.6878245387749293E-3</v>
      </c>
      <c r="M252" s="20">
        <v>3.2878513441001816E-3</v>
      </c>
      <c r="N252" s="20">
        <v>3.3175165404199969E-3</v>
      </c>
      <c r="O252" s="20">
        <v>4.2635223850667385E-3</v>
      </c>
      <c r="P252" s="20">
        <v>5.5831528494747077E-3</v>
      </c>
      <c r="Q252" s="20">
        <v>7.4870589368344767E-3</v>
      </c>
    </row>
    <row r="253" spans="1:17" s="16" customFormat="1">
      <c r="B253" s="16" t="s">
        <v>673</v>
      </c>
      <c r="C253" s="16" t="s">
        <v>5</v>
      </c>
      <c r="D253" s="16" t="s">
        <v>674</v>
      </c>
      <c r="F253" s="16">
        <v>343480</v>
      </c>
      <c r="G253" s="16">
        <v>386772</v>
      </c>
      <c r="H253" s="16">
        <v>394301</v>
      </c>
      <c r="I253" s="16">
        <v>413906</v>
      </c>
      <c r="J253" s="16">
        <v>414520</v>
      </c>
      <c r="K253" s="16">
        <v>571510</v>
      </c>
      <c r="L253" s="16">
        <v>577805</v>
      </c>
      <c r="M253" s="16">
        <v>654995</v>
      </c>
      <c r="N253" s="16">
        <v>556071</v>
      </c>
      <c r="O253" s="16">
        <v>568116</v>
      </c>
      <c r="P253" s="16">
        <v>585190</v>
      </c>
      <c r="Q253" s="16">
        <v>628341</v>
      </c>
    </row>
    <row r="254" spans="1:17" s="16" customFormat="1">
      <c r="B254" s="16" t="s">
        <v>675</v>
      </c>
      <c r="C254" s="16" t="s">
        <v>9</v>
      </c>
      <c r="D254" s="16" t="s">
        <v>676</v>
      </c>
      <c r="F254" s="16">
        <v>0</v>
      </c>
      <c r="G254" s="16">
        <v>70162.890839813874</v>
      </c>
      <c r="H254" s="16">
        <v>-49554.330414357035</v>
      </c>
      <c r="I254" s="16">
        <v>-39345.047691505133</v>
      </c>
      <c r="J254" s="16">
        <v>-1024.4085881285796</v>
      </c>
      <c r="K254" s="16">
        <v>126099.62700902832</v>
      </c>
      <c r="L254" s="16">
        <v>29079.374650416623</v>
      </c>
      <c r="M254" s="16">
        <v>-43150.338870644773</v>
      </c>
      <c r="N254" s="16">
        <v>25979.554080550894</v>
      </c>
      <c r="O254" s="16">
        <v>4178.6830042127676</v>
      </c>
      <c r="P254" s="16">
        <v>34858.113965003722</v>
      </c>
      <c r="Q254" s="16">
        <v>-68727.609042186436</v>
      </c>
    </row>
    <row r="255" spans="1:17" s="16" customFormat="1">
      <c r="B255" s="16" t="s">
        <v>677</v>
      </c>
      <c r="C255" s="16" t="s">
        <v>5</v>
      </c>
      <c r="D255" s="16" t="s">
        <v>678</v>
      </c>
      <c r="F255" s="16">
        <v>1316915.064</v>
      </c>
      <c r="G255" s="16">
        <v>1520595.7387000001</v>
      </c>
      <c r="H255" s="16">
        <v>1875731.8159</v>
      </c>
      <c r="I255" s="16">
        <v>2082955.0671999999</v>
      </c>
      <c r="J255" s="16">
        <v>2399877.8051999998</v>
      </c>
      <c r="K255" s="16">
        <v>2403517.003</v>
      </c>
      <c r="L255" s="16">
        <v>2747404.952</v>
      </c>
      <c r="M255" s="16">
        <v>3025057.5041999999</v>
      </c>
      <c r="N255" s="16">
        <v>3188322.3184000002</v>
      </c>
      <c r="O255" s="16">
        <v>3577990.6475999998</v>
      </c>
      <c r="P255" s="16">
        <v>3897821.2106999997</v>
      </c>
      <c r="Q255" s="16">
        <v>4331156.0710000005</v>
      </c>
    </row>
    <row r="256" spans="1:17" s="16" customFormat="1">
      <c r="B256" s="16" t="s">
        <v>679</v>
      </c>
      <c r="C256" s="16" t="s">
        <v>9</v>
      </c>
      <c r="D256" s="16" t="s">
        <v>680</v>
      </c>
      <c r="E256" s="16" t="s">
        <v>667</v>
      </c>
      <c r="F256" s="16">
        <v>0</v>
      </c>
      <c r="G256" s="16">
        <v>165027.67470000009</v>
      </c>
      <c r="H256" s="16">
        <v>153671.07719999988</v>
      </c>
      <c r="I256" s="16">
        <v>192850.25129999989</v>
      </c>
      <c r="J256" s="16">
        <v>168488.73799999995</v>
      </c>
      <c r="K256" s="16">
        <v>156374.19780000017</v>
      </c>
      <c r="L256" s="16">
        <v>232904.94900000002</v>
      </c>
      <c r="M256" s="16">
        <v>211666.5521999998</v>
      </c>
      <c r="N256" s="16">
        <v>221827.81420000034</v>
      </c>
      <c r="O256" s="16">
        <v>424210.32919999963</v>
      </c>
      <c r="P256" s="16">
        <v>570092.56309999991</v>
      </c>
      <c r="Q256" s="16">
        <v>313790.8603000007</v>
      </c>
    </row>
    <row r="257" spans="2:17" s="5" customFormat="1">
      <c r="B257" s="5" t="s">
        <v>681</v>
      </c>
      <c r="C257" s="5" t="s">
        <v>13</v>
      </c>
      <c r="D257" s="5" t="s">
        <v>682</v>
      </c>
      <c r="E257" s="5" t="s">
        <v>683</v>
      </c>
      <c r="F257" s="5">
        <v>5.2743309191620125E-2</v>
      </c>
      <c r="G257" s="5">
        <v>5.3941864737416474E-2</v>
      </c>
      <c r="H257" s="5">
        <v>4.9104391501689409E-2</v>
      </c>
      <c r="I257" s="5">
        <v>5.0929056561633455E-2</v>
      </c>
      <c r="J257" s="5">
        <v>5.1605840914076766E-2</v>
      </c>
      <c r="K257" s="5">
        <v>5.654821870727908E-2</v>
      </c>
      <c r="L257" s="5">
        <v>5.9082854372008602E-2</v>
      </c>
      <c r="M257" s="5">
        <v>6.0442503268329423E-2</v>
      </c>
      <c r="N257" s="5">
        <v>6.2615163536666602E-2</v>
      </c>
      <c r="O257" s="5">
        <v>6.2050122019466213E-2</v>
      </c>
      <c r="P257" s="5">
        <v>6.4369684026971463E-2</v>
      </c>
      <c r="Q257" s="5">
        <v>6.4460517437181342E-2</v>
      </c>
    </row>
    <row r="258" spans="2:17" s="5" customFormat="1">
      <c r="B258" s="5" t="s">
        <v>684</v>
      </c>
      <c r="D258" s="5" t="s">
        <v>685</v>
      </c>
      <c r="F258" s="5">
        <v>69458.458399654206</v>
      </c>
      <c r="G258" s="5">
        <v>82023.769657247292</v>
      </c>
      <c r="H258" s="5">
        <v>92106.669440128404</v>
      </c>
      <c r="I258" s="5">
        <v>106082.93643276981</v>
      </c>
      <c r="J258" s="5">
        <v>123847.7122283749</v>
      </c>
      <c r="K258" s="5">
        <v>135914.60515230795</v>
      </c>
      <c r="L258" s="5">
        <v>162324.52667995129</v>
      </c>
      <c r="M258" s="5">
        <v>182842.04808449294</v>
      </c>
      <c r="N258" s="5">
        <v>199637.32337422</v>
      </c>
      <c r="O258" s="5">
        <v>222014.75626808891</v>
      </c>
      <c r="P258" s="5">
        <v>250901.51972638632</v>
      </c>
      <c r="Q258" s="5">
        <v>279188.56143784936</v>
      </c>
    </row>
    <row r="259" spans="2:17" s="8" customFormat="1">
      <c r="B259" s="8" t="s">
        <v>686</v>
      </c>
      <c r="C259" s="8" t="s">
        <v>13</v>
      </c>
      <c r="D259" s="8" t="s">
        <v>687</v>
      </c>
      <c r="E259" s="8" t="s">
        <v>688</v>
      </c>
    </row>
    <row r="260" spans="2:17" s="8" customFormat="1">
      <c r="B260" s="8" t="s">
        <v>689</v>
      </c>
      <c r="C260" s="8" t="s">
        <v>5</v>
      </c>
      <c r="D260" s="8" t="s">
        <v>690</v>
      </c>
    </row>
    <row r="261" spans="2:17" s="8" customFormat="1">
      <c r="B261" s="8" t="s">
        <v>691</v>
      </c>
      <c r="C261" s="8" t="s">
        <v>9</v>
      </c>
      <c r="D261" s="8" t="s">
        <v>692</v>
      </c>
      <c r="E261" s="8" t="s">
        <v>693</v>
      </c>
    </row>
    <row r="262" spans="2:17" s="8" customFormat="1">
      <c r="B262" s="8" t="s">
        <v>694</v>
      </c>
      <c r="C262" s="8" t="s">
        <v>5</v>
      </c>
      <c r="D262" s="8" t="s">
        <v>695</v>
      </c>
    </row>
    <row r="263" spans="2:17" s="8" customFormat="1">
      <c r="B263" s="8" t="s">
        <v>696</v>
      </c>
      <c r="C263" s="8" t="s">
        <v>9</v>
      </c>
      <c r="D263" s="8" t="s">
        <v>697</v>
      </c>
      <c r="E263" s="8" t="s">
        <v>698</v>
      </c>
    </row>
    <row r="264" spans="2:17" s="8" customFormat="1">
      <c r="B264" s="8" t="s">
        <v>699</v>
      </c>
      <c r="C264" s="8" t="s">
        <v>13</v>
      </c>
      <c r="D264" s="8" t="s">
        <v>700</v>
      </c>
      <c r="E264" s="8" t="s">
        <v>701</v>
      </c>
    </row>
    <row r="265" spans="2:17" s="8" customFormat="1">
      <c r="B265" s="8" t="s">
        <v>702</v>
      </c>
      <c r="C265" s="8" t="s">
        <v>5</v>
      </c>
      <c r="D265" s="8" t="s">
        <v>703</v>
      </c>
    </row>
    <row r="266" spans="2:17" s="8" customFormat="1">
      <c r="B266" s="8" t="s">
        <v>704</v>
      </c>
      <c r="C266" s="8" t="s">
        <v>9</v>
      </c>
      <c r="D266" s="8" t="s">
        <v>705</v>
      </c>
      <c r="E266" s="8" t="s">
        <v>706</v>
      </c>
    </row>
    <row r="267" spans="2:17" s="8" customFormat="1">
      <c r="B267" s="8" t="s">
        <v>707</v>
      </c>
      <c r="C267" s="8" t="s">
        <v>5</v>
      </c>
      <c r="D267" s="8" t="s">
        <v>98</v>
      </c>
    </row>
    <row r="268" spans="2:17" s="8" customFormat="1">
      <c r="B268" s="8" t="s">
        <v>708</v>
      </c>
      <c r="C268" s="8" t="s">
        <v>9</v>
      </c>
      <c r="D268" s="8" t="s">
        <v>709</v>
      </c>
      <c r="E268" s="8" t="s">
        <v>710</v>
      </c>
    </row>
    <row r="269" spans="2:17">
      <c r="B269" t="s">
        <v>711</v>
      </c>
      <c r="C269" t="s">
        <v>13</v>
      </c>
      <c r="D269" t="s">
        <v>712</v>
      </c>
      <c r="E269" t="s">
        <v>713</v>
      </c>
    </row>
    <row r="270" spans="2:17">
      <c r="B270" t="s">
        <v>714</v>
      </c>
      <c r="C270" t="s">
        <v>13</v>
      </c>
      <c r="D270" t="s">
        <v>715</v>
      </c>
      <c r="E270" t="s">
        <v>716</v>
      </c>
      <c r="F270">
        <v>35468</v>
      </c>
      <c r="G270">
        <v>25283</v>
      </c>
      <c r="H270">
        <v>-46517</v>
      </c>
      <c r="I270">
        <v>-81879</v>
      </c>
      <c r="J270">
        <v>-61939</v>
      </c>
      <c r="K270">
        <v>-57444</v>
      </c>
      <c r="L270">
        <v>21461</v>
      </c>
      <c r="M270">
        <v>58106</v>
      </c>
      <c r="N270">
        <v>26613</v>
      </c>
      <c r="O270">
        <v>30324</v>
      </c>
      <c r="P270">
        <v>244484</v>
      </c>
      <c r="Q270">
        <v>382055</v>
      </c>
    </row>
    <row r="271" spans="2:17">
      <c r="B271" t="s">
        <v>717</v>
      </c>
      <c r="C271" t="s">
        <v>13</v>
      </c>
      <c r="D271" t="s">
        <v>718</v>
      </c>
    </row>
    <row r="272" spans="2:17">
      <c r="B272" t="s">
        <v>719</v>
      </c>
      <c r="C272" t="s">
        <v>13</v>
      </c>
      <c r="D272" t="s">
        <v>720</v>
      </c>
      <c r="E272" t="s">
        <v>721</v>
      </c>
    </row>
    <row r="273" spans="2:17">
      <c r="B273" t="s">
        <v>722</v>
      </c>
      <c r="C273" t="s">
        <v>13</v>
      </c>
      <c r="D273" t="s">
        <v>723</v>
      </c>
      <c r="E273" t="s">
        <v>724</v>
      </c>
      <c r="F273" t="s">
        <v>725</v>
      </c>
    </row>
    <row r="274" spans="2:17" s="17" customFormat="1">
      <c r="B274" s="17" t="s">
        <v>726</v>
      </c>
      <c r="C274" s="17" t="s">
        <v>5</v>
      </c>
      <c r="D274" s="17" t="s">
        <v>727</v>
      </c>
      <c r="F274" s="17">
        <v>1509771.8200185399</v>
      </c>
      <c r="G274" s="17">
        <v>1498468.704735934</v>
      </c>
      <c r="H274" s="17">
        <v>1723284.9709951321</v>
      </c>
      <c r="I274" s="17">
        <v>2014339.458101437</v>
      </c>
      <c r="J274" s="17">
        <v>2174207.2491939082</v>
      </c>
      <c r="K274" s="17">
        <v>2444011.7703889129</v>
      </c>
      <c r="L274" s="17">
        <v>2366886.680238517</v>
      </c>
      <c r="M274" s="17">
        <v>2945765.6139732939</v>
      </c>
      <c r="N274" s="17">
        <v>2593621.5430176589</v>
      </c>
      <c r="O274" s="17">
        <v>2548573.0726518491</v>
      </c>
      <c r="P274" s="17">
        <v>2433039.7456973372</v>
      </c>
      <c r="Q274" s="17">
        <v>2860068.2841721261</v>
      </c>
    </row>
    <row r="275" spans="2:17" s="3" customFormat="1">
      <c r="B275" s="3" t="s">
        <v>728</v>
      </c>
      <c r="C275" s="3" t="s">
        <v>5</v>
      </c>
      <c r="D275" s="3" t="s">
        <v>729</v>
      </c>
      <c r="F275" s="3">
        <v>224704.51418146031</v>
      </c>
      <c r="G275" s="3">
        <v>333463.79326406564</v>
      </c>
      <c r="H275" s="3">
        <v>392153.95670486841</v>
      </c>
      <c r="I275" s="3">
        <v>499433.52229856252</v>
      </c>
      <c r="J275" s="3">
        <v>581453.54760609218</v>
      </c>
      <c r="K275" s="3">
        <v>711425.16561108665</v>
      </c>
      <c r="L275" s="3">
        <v>750114.7389614837</v>
      </c>
      <c r="M275" s="3">
        <v>847009.90532670578</v>
      </c>
      <c r="N275" s="3">
        <v>854976.218982341</v>
      </c>
      <c r="O275" s="3">
        <v>914885.25374815101</v>
      </c>
      <c r="P275" s="3">
        <v>964803.6832026632</v>
      </c>
      <c r="Q275" s="3">
        <v>1138555.6448278739</v>
      </c>
    </row>
    <row r="276" spans="2:17" s="17" customFormat="1">
      <c r="B276" s="17" t="s">
        <v>730</v>
      </c>
      <c r="C276" s="17" t="s">
        <v>9</v>
      </c>
      <c r="D276" s="17" t="s">
        <v>731</v>
      </c>
      <c r="F276" s="17">
        <v>0</v>
      </c>
      <c r="G276" s="17">
        <v>92802.634336902702</v>
      </c>
      <c r="H276" s="17">
        <v>-24665.336367756478</v>
      </c>
      <c r="I276" s="17">
        <v>4164.6929937278619</v>
      </c>
      <c r="J276" s="17">
        <v>151274.14101659862</v>
      </c>
      <c r="K276" s="17">
        <v>137704.58386820627</v>
      </c>
      <c r="L276" s="17">
        <v>16207.492429601232</v>
      </c>
      <c r="M276" s="17">
        <v>37661.928690403816</v>
      </c>
      <c r="N276" s="17">
        <v>230430.00441025884</v>
      </c>
      <c r="O276" s="17">
        <v>-80336.833440264483</v>
      </c>
      <c r="P276" s="17">
        <v>-41592.459682574379</v>
      </c>
      <c r="Q276" s="17">
        <v>-82217.971619014046</v>
      </c>
    </row>
    <row r="277" spans="2:17" s="3" customFormat="1">
      <c r="B277" s="3" t="s">
        <v>732</v>
      </c>
      <c r="C277" s="3" t="s">
        <v>9</v>
      </c>
      <c r="D277" s="3" t="s">
        <v>733</v>
      </c>
      <c r="F277" s="3">
        <v>0</v>
      </c>
      <c r="G277" s="3">
        <v>55702.220736238851</v>
      </c>
      <c r="H277" s="3">
        <v>16700.196398877459</v>
      </c>
      <c r="I277" s="3">
        <v>46617.130618276227</v>
      </c>
      <c r="J277" s="3">
        <v>-23800.409634135765</v>
      </c>
      <c r="K277" s="3">
        <v>129765.86771285151</v>
      </c>
      <c r="L277" s="3">
        <v>-7110.3318107732557</v>
      </c>
      <c r="M277" s="3">
        <v>18548.16918350129</v>
      </c>
      <c r="N277" s="3">
        <v>21517.988761373563</v>
      </c>
      <c r="O277" s="3">
        <v>10169.129555381798</v>
      </c>
      <c r="P277" s="3">
        <v>1061.0531207794775</v>
      </c>
      <c r="Q277" s="3">
        <v>39272.330682024709</v>
      </c>
    </row>
    <row r="278" spans="2:17" s="17" customFormat="1">
      <c r="B278" s="17" t="s">
        <v>734</v>
      </c>
      <c r="C278" s="17" t="s">
        <v>13</v>
      </c>
      <c r="D278" s="17" t="s">
        <v>735</v>
      </c>
    </row>
    <row r="279" spans="2:17" s="3" customFormat="1">
      <c r="B279" s="3" t="s">
        <v>736</v>
      </c>
      <c r="C279" s="3" t="s">
        <v>13</v>
      </c>
      <c r="D279" s="3" t="s">
        <v>737</v>
      </c>
    </row>
    <row r="280" spans="2:17" s="10" customFormat="1">
      <c r="B280" s="10" t="s">
        <v>738</v>
      </c>
      <c r="C280" s="10" t="s">
        <v>9</v>
      </c>
      <c r="D280" s="10" t="s">
        <v>739</v>
      </c>
      <c r="E280" s="10" t="s">
        <v>740</v>
      </c>
      <c r="F280" s="10">
        <v>0</v>
      </c>
      <c r="G280" s="10">
        <v>95536.903093301065</v>
      </c>
      <c r="H280" s="10">
        <v>87207.318540967855</v>
      </c>
      <c r="I280" s="10">
        <v>74726.655623532308</v>
      </c>
      <c r="J280" s="10">
        <v>32521.098903069105</v>
      </c>
      <c r="K280" s="10">
        <v>58538.50692629462</v>
      </c>
      <c r="L280" s="10">
        <v>97561.672224789378</v>
      </c>
      <c r="M280" s="10">
        <v>134885.7740486344</v>
      </c>
      <c r="N280" s="10">
        <v>74316.605802963313</v>
      </c>
      <c r="O280" s="10">
        <v>147207.42428449902</v>
      </c>
      <c r="P280" s="10">
        <v>31256.196901096846</v>
      </c>
      <c r="Q280" s="10">
        <v>42145.234283373182</v>
      </c>
    </row>
    <row r="281" spans="2:17" s="10" customFormat="1">
      <c r="B281" s="10" t="s">
        <v>741</v>
      </c>
      <c r="C281" s="10" t="s">
        <v>9</v>
      </c>
      <c r="D281" s="10" t="s">
        <v>742</v>
      </c>
    </row>
    <row r="282" spans="2:17" s="10" customFormat="1">
      <c r="B282" s="10" t="s">
        <v>743</v>
      </c>
      <c r="C282" s="10" t="s">
        <v>13</v>
      </c>
      <c r="D282" s="10" t="s">
        <v>744</v>
      </c>
    </row>
    <row r="283" spans="2:17" s="10" customFormat="1">
      <c r="B283" s="10" t="s">
        <v>745</v>
      </c>
      <c r="C283" s="10" t="s">
        <v>13</v>
      </c>
      <c r="D283" s="10" t="s">
        <v>746</v>
      </c>
    </row>
    <row r="284" spans="2:17" s="10" customFormat="1">
      <c r="B284" s="10" t="s">
        <v>747</v>
      </c>
      <c r="C284" s="10" t="s">
        <v>9</v>
      </c>
      <c r="D284" s="10" t="s">
        <v>748</v>
      </c>
      <c r="E284" s="10" t="s">
        <v>749</v>
      </c>
    </row>
    <row r="285" spans="2:17" s="10" customFormat="1">
      <c r="B285" s="10" t="s">
        <v>750</v>
      </c>
      <c r="C285" s="10" t="s">
        <v>5</v>
      </c>
      <c r="D285" s="10" t="s">
        <v>751</v>
      </c>
    </row>
    <row r="286" spans="2:17" s="10" customFormat="1">
      <c r="B286" s="10" t="s">
        <v>752</v>
      </c>
      <c r="C286" s="10" t="s">
        <v>13</v>
      </c>
      <c r="D286" s="10" t="s">
        <v>753</v>
      </c>
    </row>
    <row r="287" spans="2:17" s="10" customFormat="1">
      <c r="B287" s="10" t="s">
        <v>754</v>
      </c>
      <c r="C287" s="10" t="s">
        <v>13</v>
      </c>
      <c r="D287" s="10" t="s">
        <v>755</v>
      </c>
      <c r="E287" s="10" t="s">
        <v>756</v>
      </c>
    </row>
    <row r="288" spans="2:17" s="10" customFormat="1">
      <c r="B288" s="10" t="s">
        <v>689</v>
      </c>
      <c r="C288" s="10" t="s">
        <v>13</v>
      </c>
      <c r="D288" s="10" t="s">
        <v>757</v>
      </c>
      <c r="E288" s="10" t="s">
        <v>758</v>
      </c>
    </row>
    <row r="289" spans="2:17" s="8" customFormat="1">
      <c r="B289" s="8" t="s">
        <v>759</v>
      </c>
      <c r="C289" s="8" t="s">
        <v>13</v>
      </c>
      <c r="D289" s="8" t="s">
        <v>760</v>
      </c>
      <c r="E289" s="8" t="s">
        <v>761</v>
      </c>
    </row>
    <row r="290" spans="2:17" s="8" customFormat="1">
      <c r="B290" s="8" t="s">
        <v>762</v>
      </c>
      <c r="C290" s="8" t="s">
        <v>13</v>
      </c>
      <c r="D290" s="8" t="s">
        <v>763</v>
      </c>
      <c r="E290" s="8" t="s">
        <v>761</v>
      </c>
    </row>
    <row r="291" spans="2:17" s="22" customFormat="1">
      <c r="B291" s="22" t="s">
        <v>764</v>
      </c>
      <c r="C291" s="22" t="s">
        <v>13</v>
      </c>
      <c r="D291" s="22" t="s">
        <v>765</v>
      </c>
      <c r="E291" s="22" t="s">
        <v>766</v>
      </c>
    </row>
    <row r="292" spans="2:17" s="8" customFormat="1">
      <c r="B292" s="8" t="s">
        <v>767</v>
      </c>
      <c r="C292" s="8" t="s">
        <v>13</v>
      </c>
      <c r="D292" s="8" t="s">
        <v>768</v>
      </c>
    </row>
    <row r="293" spans="2:17" s="8" customFormat="1">
      <c r="B293" s="8" t="s">
        <v>769</v>
      </c>
      <c r="C293" s="8" t="s">
        <v>13</v>
      </c>
      <c r="D293" s="8" t="s">
        <v>770</v>
      </c>
    </row>
    <row r="294" spans="2:17" s="8" customFormat="1">
      <c r="B294" s="8" t="s">
        <v>771</v>
      </c>
      <c r="C294" s="8" t="s">
        <v>13</v>
      </c>
      <c r="D294" s="8" t="s">
        <v>772</v>
      </c>
    </row>
    <row r="296" spans="2:17">
      <c r="D296" t="s">
        <v>773</v>
      </c>
      <c r="F296">
        <v>7858893.2548980201</v>
      </c>
      <c r="G296">
        <v>8053727.8378941501</v>
      </c>
      <c r="H296">
        <v>8311141.2394750901</v>
      </c>
      <c r="I296">
        <v>8510584.9180152696</v>
      </c>
      <c r="J296">
        <v>8619335.5274202898</v>
      </c>
      <c r="K296">
        <v>8766617.4594157301</v>
      </c>
      <c r="L296">
        <v>8812105.6173324808</v>
      </c>
      <c r="M296">
        <v>8857703.0847668909</v>
      </c>
      <c r="N296">
        <v>8943907.34332918</v>
      </c>
      <c r="O296">
        <v>9077669.8601161595</v>
      </c>
      <c r="P296">
        <v>8686218.5245576408</v>
      </c>
      <c r="Q296">
        <v>8931035.1661289204</v>
      </c>
    </row>
    <row r="297" spans="2:17">
      <c r="D297" t="s">
        <v>774</v>
      </c>
      <c r="F297">
        <v>0.77463846403637204</v>
      </c>
      <c r="G297">
        <v>0.82201896230591398</v>
      </c>
      <c r="H297">
        <v>0.86517263908923003</v>
      </c>
      <c r="I297">
        <v>0.916844620571589</v>
      </c>
      <c r="J297">
        <v>0.97084223875253695</v>
      </c>
      <c r="K297">
        <v>0.99999994759486999</v>
      </c>
      <c r="L297">
        <v>1.0635736119146899</v>
      </c>
      <c r="M297">
        <v>1.1200099963907399</v>
      </c>
      <c r="N297">
        <v>1.1715189567359501</v>
      </c>
      <c r="O297">
        <v>1.2169616399619401</v>
      </c>
      <c r="P297">
        <v>1.2630065625200999</v>
      </c>
      <c r="Q297">
        <v>1.35655193095061</v>
      </c>
    </row>
    <row r="298" spans="2:17">
      <c r="D298" t="s">
        <v>775</v>
      </c>
      <c r="F298">
        <v>1061590</v>
      </c>
      <c r="G298">
        <v>1093528</v>
      </c>
      <c r="H298">
        <v>1105691</v>
      </c>
      <c r="I298">
        <v>1146967</v>
      </c>
      <c r="J298">
        <v>1188788</v>
      </c>
      <c r="K298">
        <v>1225162</v>
      </c>
      <c r="L298">
        <v>1230155</v>
      </c>
      <c r="M298">
        <v>1226794</v>
      </c>
      <c r="N298">
        <v>1260509</v>
      </c>
      <c r="O298">
        <v>1218750</v>
      </c>
      <c r="P298">
        <v>1072450</v>
      </c>
      <c r="Q298">
        <v>1175953</v>
      </c>
    </row>
    <row r="299" spans="2:17">
      <c r="D299" t="s">
        <v>776</v>
      </c>
      <c r="F299">
        <v>3423798.4787862301</v>
      </c>
      <c r="G299">
        <v>3461993.9294324</v>
      </c>
      <c r="H299">
        <v>3611755.4768156898</v>
      </c>
      <c r="I299">
        <v>3684337.6183295702</v>
      </c>
      <c r="J299">
        <v>3733525.8313026698</v>
      </c>
      <c r="K299">
        <v>3793019.4588865601</v>
      </c>
      <c r="L299">
        <v>3842473.9267992899</v>
      </c>
      <c r="M299">
        <v>3839995.8744043899</v>
      </c>
      <c r="N299">
        <v>3828109.7270112499</v>
      </c>
      <c r="O299">
        <v>3970087.3018972101</v>
      </c>
      <c r="P299">
        <v>3929848.1957838298</v>
      </c>
      <c r="Q299">
        <v>3957651.8698311499</v>
      </c>
    </row>
    <row r="300" spans="2:17">
      <c r="D300" t="s">
        <v>777</v>
      </c>
      <c r="F300">
        <v>2117253.8935926198</v>
      </c>
      <c r="G300">
        <v>2172320.0885902499</v>
      </c>
      <c r="H300">
        <v>2232899.8164506699</v>
      </c>
      <c r="I300">
        <v>2266870.3197060102</v>
      </c>
      <c r="J300">
        <v>2289930.2275152998</v>
      </c>
      <c r="K300">
        <v>2323207.2844314999</v>
      </c>
      <c r="L300">
        <v>2345714.33829313</v>
      </c>
      <c r="M300">
        <v>2386620.1928275502</v>
      </c>
      <c r="N300">
        <v>2456912.19714271</v>
      </c>
      <c r="O300">
        <v>2484505.2653872198</v>
      </c>
      <c r="P300">
        <v>2383547.09236645</v>
      </c>
      <c r="Q300">
        <v>2500613.3594607501</v>
      </c>
    </row>
    <row r="301" spans="2:17">
      <c r="D301" t="s">
        <v>778</v>
      </c>
      <c r="F301">
        <v>716455.042540845</v>
      </c>
      <c r="G301">
        <v>745794.54860845103</v>
      </c>
      <c r="H301">
        <v>780901.09250050504</v>
      </c>
      <c r="I301">
        <v>805287.72350513702</v>
      </c>
      <c r="J301">
        <v>821227.16064042202</v>
      </c>
      <c r="K301">
        <v>813324.90080143698</v>
      </c>
      <c r="L301">
        <v>829957.82380686502</v>
      </c>
      <c r="M301">
        <v>827963.55052039702</v>
      </c>
      <c r="N301">
        <v>838149.45718089701</v>
      </c>
      <c r="O301">
        <v>852843.639733152</v>
      </c>
      <c r="P301">
        <v>862624.45292182802</v>
      </c>
      <c r="Q301">
        <v>865823.66551730502</v>
      </c>
    </row>
    <row r="302" spans="2:17">
      <c r="D302" t="s">
        <v>779</v>
      </c>
      <c r="F302">
        <v>532402.20682785695</v>
      </c>
      <c r="G302">
        <v>551206.38586795796</v>
      </c>
      <c r="H302">
        <v>560224.49440864997</v>
      </c>
      <c r="I302">
        <v>584905.72977429698</v>
      </c>
      <c r="J302">
        <v>584028.27589518495</v>
      </c>
      <c r="K302">
        <v>588671.97060670203</v>
      </c>
      <c r="L302">
        <v>581586.86670918996</v>
      </c>
      <c r="M302">
        <v>562270.17676733702</v>
      </c>
      <c r="N302">
        <v>550574.50460136204</v>
      </c>
      <c r="O302">
        <v>537129.27761247102</v>
      </c>
      <c r="P302">
        <v>472445.97301508801</v>
      </c>
      <c r="Q302">
        <v>461744.30401031597</v>
      </c>
    </row>
    <row r="303" spans="2:17">
      <c r="D303" t="s">
        <v>780</v>
      </c>
      <c r="F303">
        <v>7393.6331504706804</v>
      </c>
      <c r="G303">
        <v>28884.885395087498</v>
      </c>
      <c r="H303">
        <v>19669.359299576001</v>
      </c>
      <c r="I303">
        <v>22216.526700253798</v>
      </c>
      <c r="J303">
        <v>1836.03206671567</v>
      </c>
      <c r="K303">
        <v>23231.844689528902</v>
      </c>
      <c r="L303">
        <v>-17782.338275996601</v>
      </c>
      <c r="M303">
        <v>14059.2902472202</v>
      </c>
      <c r="N303">
        <v>9652.4573929548696</v>
      </c>
      <c r="O303">
        <v>14354.3754861052</v>
      </c>
      <c r="P303">
        <v>-34697.189529559197</v>
      </c>
      <c r="Q303">
        <v>-30751.032690593602</v>
      </c>
    </row>
    <row r="304" spans="2:17">
      <c r="D304" t="s">
        <v>781</v>
      </c>
      <c r="F304">
        <v>1623620.1694119701</v>
      </c>
      <c r="G304">
        <v>1765554.65164733</v>
      </c>
      <c r="H304">
        <v>1919883.2999460101</v>
      </c>
      <c r="I304">
        <v>2049349.49868062</v>
      </c>
      <c r="J304">
        <v>2185328.9207015499</v>
      </c>
      <c r="K304">
        <v>2323207.2844314999</v>
      </c>
      <c r="L304">
        <v>2490623.41341295</v>
      </c>
      <c r="M304">
        <v>2671931.34938236</v>
      </c>
      <c r="N304">
        <v>2865125.4778601099</v>
      </c>
      <c r="O304">
        <v>3006274.5599627602</v>
      </c>
      <c r="P304">
        <v>2956611.8291405598</v>
      </c>
      <c r="Q304">
        <v>3220714.5280271298</v>
      </c>
    </row>
    <row r="305" spans="4:17">
      <c r="D305" t="s">
        <v>782</v>
      </c>
      <c r="F305">
        <v>2508373.9160510902</v>
      </c>
      <c r="G305">
        <v>2610053.3574431799</v>
      </c>
      <c r="H305">
        <v>2694257.1578089199</v>
      </c>
      <c r="I305">
        <v>2736047.7906403099</v>
      </c>
      <c r="J305">
        <v>2755750.7565446799</v>
      </c>
      <c r="K305">
        <v>2815210.3692119801</v>
      </c>
      <c r="L305">
        <v>2834425.9228218999</v>
      </c>
      <c r="M305">
        <v>2883014.0661869901</v>
      </c>
      <c r="N305">
        <v>2974191.4681259398</v>
      </c>
      <c r="O305">
        <v>3012316.2667381698</v>
      </c>
      <c r="P305">
        <v>2827886.0489342702</v>
      </c>
      <c r="Q305">
        <v>3001826.7315335199</v>
      </c>
    </row>
    <row r="306" spans="4:17">
      <c r="D306" t="s">
        <v>783</v>
      </c>
      <c r="F306">
        <v>0.75973890075976103</v>
      </c>
      <c r="G306">
        <v>0.80220699102012905</v>
      </c>
      <c r="H306">
        <v>0.85115855845978805</v>
      </c>
      <c r="I306">
        <v>0.90303695460709998</v>
      </c>
      <c r="J306">
        <v>0.95550171773181203</v>
      </c>
      <c r="K306">
        <v>1</v>
      </c>
      <c r="L306">
        <v>1.06261270398326</v>
      </c>
      <c r="M306">
        <v>1.1098507090082299</v>
      </c>
      <c r="N306">
        <v>1.15351052786746</v>
      </c>
      <c r="O306">
        <v>1.1968716676425399</v>
      </c>
      <c r="P306">
        <v>1.2322355052310101</v>
      </c>
      <c r="Q306">
        <v>1.28166582035668</v>
      </c>
    </row>
    <row r="307" spans="4:17">
      <c r="D307" t="s">
        <v>784</v>
      </c>
      <c r="F307">
        <v>267596.00441064697</v>
      </c>
      <c r="G307">
        <v>304695.91530311399</v>
      </c>
      <c r="H307">
        <v>319571.96845663502</v>
      </c>
      <c r="I307">
        <v>327518.61028516799</v>
      </c>
      <c r="J307">
        <v>324113.08885112603</v>
      </c>
      <c r="K307">
        <v>347536.64938532998</v>
      </c>
      <c r="L307">
        <v>343014.90740080801</v>
      </c>
      <c r="M307">
        <v>350425.71988020098</v>
      </c>
      <c r="N307">
        <v>366043.30672954</v>
      </c>
      <c r="O307">
        <v>373113.12511474598</v>
      </c>
      <c r="P307">
        <v>305351.597793155</v>
      </c>
      <c r="Q307">
        <v>346817.33467094001</v>
      </c>
    </row>
    <row r="308" spans="4:17">
      <c r="D308" t="s">
        <v>785</v>
      </c>
      <c r="F308">
        <v>0.106681066446394</v>
      </c>
      <c r="G308">
        <v>0.116739343444533</v>
      </c>
      <c r="H308">
        <v>0.11861227408467701</v>
      </c>
      <c r="I308">
        <v>0.119705003474563</v>
      </c>
      <c r="J308">
        <v>0.11761335384972101</v>
      </c>
      <c r="K308">
        <v>0.12344961967535301</v>
      </c>
      <c r="L308">
        <v>0.12101741825001</v>
      </c>
      <c r="M308">
        <v>0.121548390620121</v>
      </c>
      <c r="N308">
        <v>0.12307321524265701</v>
      </c>
      <c r="O308">
        <v>0.123862533703596</v>
      </c>
      <c r="P308">
        <v>0.10797874896982899</v>
      </c>
      <c r="Q308">
        <v>0.115535427487437</v>
      </c>
    </row>
    <row r="309" spans="4:17">
      <c r="D309" t="s">
        <v>786</v>
      </c>
      <c r="F309">
        <v>4361.23296556079</v>
      </c>
      <c r="G309">
        <v>3467.3087133557601</v>
      </c>
      <c r="H309">
        <v>3282.1880558224002</v>
      </c>
      <c r="I309">
        <v>3410.2381127100498</v>
      </c>
      <c r="J309">
        <v>3488.0206330460001</v>
      </c>
      <c r="K309">
        <v>3683.0272379667899</v>
      </c>
      <c r="L309">
        <v>3734.8530527630401</v>
      </c>
      <c r="M309">
        <v>4046.4308322573602</v>
      </c>
      <c r="N309">
        <v>3307.2580518401701</v>
      </c>
      <c r="O309">
        <v>4401.4557622942302</v>
      </c>
      <c r="P309">
        <v>4268.3752465468297</v>
      </c>
      <c r="Q309">
        <v>4218.8836312937201</v>
      </c>
    </row>
    <row r="310" spans="4:17">
      <c r="D310" t="s">
        <v>787</v>
      </c>
      <c r="F310">
        <v>1.7386693975939001E-3</v>
      </c>
      <c r="G310">
        <v>1.3284436134104001E-3</v>
      </c>
      <c r="H310">
        <v>1.21821632590247E-3</v>
      </c>
      <c r="I310">
        <v>1.2464102872676601E-3</v>
      </c>
      <c r="J310">
        <v>1.26572427668295E-3</v>
      </c>
      <c r="K310">
        <v>1.3082600427469001E-3</v>
      </c>
      <c r="L310">
        <v>1.31767530867227E-3</v>
      </c>
      <c r="M310">
        <v>1.4035418278791399E-3</v>
      </c>
      <c r="N310">
        <v>1.11198558912016E-3</v>
      </c>
      <c r="O310">
        <v>1.46115326962672E-3</v>
      </c>
      <c r="P310">
        <v>1.5093872853028901E-3</v>
      </c>
      <c r="Q310">
        <v>1.40543875733242E-3</v>
      </c>
    </row>
    <row r="311" spans="4:17">
      <c r="D311" t="s">
        <v>788</v>
      </c>
      <c r="F311">
        <v>2689795.6863695802</v>
      </c>
      <c r="G311">
        <v>2893759.6210639002</v>
      </c>
      <c r="H311">
        <v>3162117.1298839701</v>
      </c>
      <c r="I311">
        <v>3385044.6532455101</v>
      </c>
      <c r="J311">
        <v>3642454.0958672999</v>
      </c>
      <c r="K311">
        <v>3793019.4588865601</v>
      </c>
      <c r="L311">
        <v>4056233.3483547401</v>
      </c>
      <c r="M311">
        <v>4274743.1581655098</v>
      </c>
      <c r="N311">
        <v>4480817.3598435502</v>
      </c>
      <c r="O311">
        <v>4782279.8408725401</v>
      </c>
      <c r="P311">
        <v>4835526.67328633</v>
      </c>
      <c r="Q311">
        <v>5244808.9425983904</v>
      </c>
    </row>
    <row r="312" spans="4:17">
      <c r="D312" t="s">
        <v>789</v>
      </c>
      <c r="F312">
        <v>4247805.9736941401</v>
      </c>
      <c r="G312">
        <v>4334418.3835702101</v>
      </c>
      <c r="H312">
        <v>4532974.6306089396</v>
      </c>
      <c r="I312">
        <v>4642553.7882434297</v>
      </c>
      <c r="J312">
        <v>4695925.1986111198</v>
      </c>
      <c r="K312">
        <v>4797856.5593162803</v>
      </c>
      <c r="L312">
        <v>4811109.08188897</v>
      </c>
      <c r="M312">
        <v>4820594.0318802204</v>
      </c>
      <c r="N312">
        <v>4826638.4270385597</v>
      </c>
      <c r="O312">
        <v>4965792.6203556098</v>
      </c>
      <c r="P312">
        <v>4817780.6117367204</v>
      </c>
      <c r="Q312">
        <v>4878518.9464385603</v>
      </c>
    </row>
    <row r="313" spans="4:17">
      <c r="D313" t="s">
        <v>790</v>
      </c>
      <c r="F313">
        <v>0.77362662485334799</v>
      </c>
      <c r="G313">
        <v>0.82714649774603899</v>
      </c>
      <c r="H313">
        <v>0.87229342477272098</v>
      </c>
      <c r="I313">
        <v>0.92632697170640399</v>
      </c>
      <c r="J313">
        <v>0.98579593601417503</v>
      </c>
      <c r="K313">
        <v>0.99729106438582704</v>
      </c>
      <c r="L313">
        <v>1.05661342712085</v>
      </c>
      <c r="M313">
        <v>1.10531317097994</v>
      </c>
      <c r="N313">
        <v>1.1702458459812499</v>
      </c>
      <c r="O313">
        <v>1.2060532745560699</v>
      </c>
      <c r="P313">
        <v>1.2318692231047501</v>
      </c>
      <c r="Q313">
        <v>1.3347582396579301</v>
      </c>
    </row>
    <row r="314" spans="4:17">
      <c r="D314" t="s">
        <v>791</v>
      </c>
      <c r="F314">
        <v>623049.66538859601</v>
      </c>
      <c r="G314">
        <v>666854.673430803</v>
      </c>
      <c r="H314">
        <v>699680.45744832698</v>
      </c>
      <c r="I314">
        <v>729983.69611045497</v>
      </c>
      <c r="J314">
        <v>731849.85375663405</v>
      </c>
      <c r="K314">
        <v>763797.05962151301</v>
      </c>
      <c r="L314">
        <v>724512.29248734296</v>
      </c>
      <c r="M314">
        <v>732775.40378769895</v>
      </c>
      <c r="N314">
        <v>757863.89946076099</v>
      </c>
      <c r="O314">
        <v>748737.65631183796</v>
      </c>
      <c r="P314">
        <v>646878.68318010005</v>
      </c>
      <c r="Q314">
        <v>684480.27720450296</v>
      </c>
    </row>
    <row r="315" spans="4:17">
      <c r="D315" t="s">
        <v>792</v>
      </c>
      <c r="F315">
        <v>0.146675641318607</v>
      </c>
      <c r="G315">
        <v>0.15385101631133299</v>
      </c>
      <c r="H315">
        <v>0.15435349069102</v>
      </c>
      <c r="I315">
        <v>0.15723753119652201</v>
      </c>
      <c r="J315">
        <v>0.15584785165936799</v>
      </c>
      <c r="K315">
        <v>0.15919547618371399</v>
      </c>
      <c r="L315">
        <v>0.15059153308635401</v>
      </c>
      <c r="M315">
        <v>0.152009357963273</v>
      </c>
      <c r="N315">
        <v>0.15701691993650299</v>
      </c>
      <c r="O315">
        <v>0.15077908272742599</v>
      </c>
      <c r="P315">
        <v>0.134269020387567</v>
      </c>
      <c r="Q315">
        <v>0.14030493367340299</v>
      </c>
    </row>
    <row r="316" spans="4:17">
      <c r="D316" t="s">
        <v>793</v>
      </c>
      <c r="F316">
        <v>-8045.9776330265704</v>
      </c>
      <c r="G316">
        <v>-6377.94499578052</v>
      </c>
      <c r="H316">
        <v>-5914.4662218605299</v>
      </c>
      <c r="I316">
        <v>-6254.8220328310199</v>
      </c>
      <c r="J316">
        <v>-6186.3060625768103</v>
      </c>
      <c r="K316">
        <v>-6498.5422526121602</v>
      </c>
      <c r="L316">
        <v>-6471.3111902865903</v>
      </c>
      <c r="M316">
        <v>-6703.7848485383802</v>
      </c>
      <c r="N316">
        <v>-5252.3195803290801</v>
      </c>
      <c r="O316">
        <v>-6901.9383826924904</v>
      </c>
      <c r="P316">
        <v>-7430.6399906449496</v>
      </c>
      <c r="Q316">
        <v>-6847.0814205111601</v>
      </c>
    </row>
    <row r="317" spans="4:17">
      <c r="D317" t="s">
        <v>794</v>
      </c>
      <c r="F317">
        <v>-1.8941490460849201E-3</v>
      </c>
      <c r="G317">
        <v>-1.47146501130495E-3</v>
      </c>
      <c r="H317">
        <v>-1.3047649068942599E-3</v>
      </c>
      <c r="I317">
        <v>-1.3472804663395401E-3</v>
      </c>
      <c r="J317">
        <v>-1.31737747109057E-3</v>
      </c>
      <c r="K317">
        <v>-1.3544678070863899E-3</v>
      </c>
      <c r="L317">
        <v>-1.3450767962521E-3</v>
      </c>
      <c r="M317">
        <v>-1.3906553433464799E-3</v>
      </c>
      <c r="N317">
        <v>-1.08819412510908E-3</v>
      </c>
      <c r="O317">
        <v>-1.38989662081342E-3</v>
      </c>
      <c r="P317">
        <v>-1.5423367291866701E-3</v>
      </c>
      <c r="Q317">
        <v>-1.40351641465074E-3</v>
      </c>
    </row>
    <row r="318" spans="4:17">
      <c r="D318" t="s">
        <v>795</v>
      </c>
      <c r="F318">
        <v>535251.53587107803</v>
      </c>
      <c r="G318">
        <v>589299.99446360697</v>
      </c>
      <c r="H318">
        <v>652572.98718615703</v>
      </c>
      <c r="I318">
        <v>716670.42614211398</v>
      </c>
      <c r="J318">
        <v>774982.92646149697</v>
      </c>
      <c r="K318">
        <v>813324.90080143698</v>
      </c>
      <c r="L318">
        <v>889737.49538104597</v>
      </c>
      <c r="M318">
        <v>947205.71917302697</v>
      </c>
      <c r="N318">
        <v>1007072.80783408</v>
      </c>
      <c r="O318">
        <v>1067044.5398095001</v>
      </c>
      <c r="P318">
        <v>1113271.7204028701</v>
      </c>
      <c r="Q318">
        <v>1154960.07485501</v>
      </c>
    </row>
    <row r="319" spans="4:17">
      <c r="D319" t="s">
        <v>796</v>
      </c>
      <c r="F319">
        <v>738923.77217173204</v>
      </c>
      <c r="G319">
        <v>769097.84654531698</v>
      </c>
      <c r="H319">
        <v>805940.03078530997</v>
      </c>
      <c r="I319">
        <v>831421.339500395</v>
      </c>
      <c r="J319">
        <v>847435.40805994405</v>
      </c>
      <c r="K319">
        <v>839290.61417522398</v>
      </c>
      <c r="L319">
        <v>856222.48000056099</v>
      </c>
      <c r="M319">
        <v>853841.56755976297</v>
      </c>
      <c r="N319">
        <v>863116.73065216199</v>
      </c>
      <c r="O319">
        <v>879004.496187457</v>
      </c>
      <c r="P319">
        <v>887193.89144535596</v>
      </c>
      <c r="Q319">
        <v>892418.10183835705</v>
      </c>
    </row>
    <row r="320" spans="4:17">
      <c r="D320" t="s">
        <v>797</v>
      </c>
      <c r="F320">
        <v>0.744177026031144</v>
      </c>
      <c r="G320">
        <v>0.78710526995406405</v>
      </c>
      <c r="H320">
        <v>0.83283257325714899</v>
      </c>
      <c r="I320">
        <v>0.88786248938975698</v>
      </c>
      <c r="J320">
        <v>0.94215891347311598</v>
      </c>
      <c r="K320">
        <v>1</v>
      </c>
      <c r="L320">
        <v>1.0732653599076301</v>
      </c>
      <c r="M320">
        <v>1.1440582980817899</v>
      </c>
      <c r="N320">
        <v>1.20249869308653</v>
      </c>
      <c r="O320">
        <v>1.2530310704548</v>
      </c>
      <c r="P320">
        <v>1.29290800969368</v>
      </c>
      <c r="Q320">
        <v>1.3367246226245799</v>
      </c>
    </row>
    <row r="321" spans="4:17">
      <c r="D321" t="s">
        <v>798</v>
      </c>
      <c r="F321">
        <v>4910.8775533546204</v>
      </c>
      <c r="G321">
        <v>5078.2216518587302</v>
      </c>
      <c r="H321">
        <v>4899.5528846259504</v>
      </c>
      <c r="I321">
        <v>5020.67235236938</v>
      </c>
      <c r="J321">
        <v>4965.9268292152401</v>
      </c>
      <c r="K321">
        <v>5069.3965563202401</v>
      </c>
      <c r="L321">
        <v>4997.6915397912298</v>
      </c>
      <c r="M321">
        <v>4782.1573418978296</v>
      </c>
      <c r="N321">
        <v>4442.2897655822999</v>
      </c>
      <c r="O321">
        <v>4235.2642262997597</v>
      </c>
      <c r="P321">
        <v>3028.4072153259499</v>
      </c>
      <c r="Q321">
        <v>3012.66870385333</v>
      </c>
    </row>
    <row r="322" spans="4:17">
      <c r="D322" t="s">
        <v>799</v>
      </c>
      <c r="F322">
        <v>6.6459866880738102E-3</v>
      </c>
      <c r="G322">
        <v>6.6028291129268E-3</v>
      </c>
      <c r="H322">
        <v>6.0793020540893302E-3</v>
      </c>
      <c r="I322">
        <v>6.0386618839808996E-3</v>
      </c>
      <c r="J322">
        <v>5.8599472974392997E-3</v>
      </c>
      <c r="K322">
        <v>6.0400968040158201E-3</v>
      </c>
      <c r="L322">
        <v>5.8369076455315099E-3</v>
      </c>
      <c r="M322">
        <v>5.6007548983179603E-3</v>
      </c>
      <c r="N322">
        <v>5.1468006676521601E-3</v>
      </c>
      <c r="O322">
        <v>4.8182509243917997E-3</v>
      </c>
      <c r="P322">
        <v>3.4134671626202002E-3</v>
      </c>
      <c r="Q322">
        <v>3.37584894081296E-3</v>
      </c>
    </row>
    <row r="323" spans="4:17">
      <c r="D323" t="s">
        <v>800</v>
      </c>
      <c r="F323">
        <v>418673.35109451698</v>
      </c>
      <c r="G323">
        <v>451087.81344513502</v>
      </c>
      <c r="H323">
        <v>485441.30472167698</v>
      </c>
      <c r="I323">
        <v>533560.19532636995</v>
      </c>
      <c r="J323">
        <v>564615.94092056504</v>
      </c>
      <c r="K323">
        <v>588671.97060670203</v>
      </c>
      <c r="L323">
        <v>614536.94611557398</v>
      </c>
      <c r="M323">
        <v>622709.03909682005</v>
      </c>
      <c r="N323">
        <v>638914.79790988797</v>
      </c>
      <c r="O323">
        <v>643932.72399923403</v>
      </c>
      <c r="P323">
        <v>575180.89716156397</v>
      </c>
      <c r="Q323">
        <v>601952.15922355105</v>
      </c>
    </row>
    <row r="324" spans="4:17">
      <c r="D324" t="s">
        <v>801</v>
      </c>
      <c r="F324">
        <v>694935</v>
      </c>
      <c r="G324">
        <v>742493</v>
      </c>
      <c r="H324">
        <v>755542</v>
      </c>
      <c r="I324">
        <v>796023</v>
      </c>
      <c r="J324">
        <v>785537</v>
      </c>
      <c r="K324">
        <v>796139</v>
      </c>
      <c r="L324">
        <v>780757</v>
      </c>
      <c r="M324">
        <v>764883</v>
      </c>
      <c r="N324">
        <v>755594</v>
      </c>
      <c r="O324">
        <v>742420</v>
      </c>
      <c r="P324">
        <v>632747</v>
      </c>
      <c r="Q324">
        <v>629927</v>
      </c>
    </row>
    <row r="325" spans="4:17">
      <c r="D325" t="s">
        <v>802</v>
      </c>
      <c r="F325">
        <v>0.77218157093828899</v>
      </c>
      <c r="G325">
        <v>0.79802637869986603</v>
      </c>
      <c r="H325">
        <v>0.84658298281233901</v>
      </c>
      <c r="I325">
        <v>0.90291486552524203</v>
      </c>
      <c r="J325">
        <v>0.96309403630891999</v>
      </c>
      <c r="K325">
        <v>1</v>
      </c>
      <c r="L325">
        <v>1.0632475917602999</v>
      </c>
      <c r="M325">
        <v>1.08874559900011</v>
      </c>
      <c r="N325">
        <v>1.1301519069765</v>
      </c>
      <c r="O325">
        <v>1.1720629832170499</v>
      </c>
      <c r="P325">
        <v>1.21307410386774</v>
      </c>
      <c r="Q325">
        <v>1.2887429813295801</v>
      </c>
    </row>
    <row r="326" spans="4:17">
      <c r="D326" t="s">
        <v>803</v>
      </c>
      <c r="F326">
        <v>125901.604703441</v>
      </c>
      <c r="G326">
        <v>150608.21685747901</v>
      </c>
      <c r="H326">
        <v>153490.887476562</v>
      </c>
      <c r="I326">
        <v>167122.792998858</v>
      </c>
      <c r="J326">
        <v>158629.341716861</v>
      </c>
      <c r="K326">
        <v>164837.58129189999</v>
      </c>
      <c r="L326">
        <v>158181.143773018</v>
      </c>
      <c r="M326">
        <v>163036.16127466</v>
      </c>
      <c r="N326">
        <v>166133.59432911701</v>
      </c>
      <c r="O326">
        <v>168150.23338602399</v>
      </c>
      <c r="P326">
        <v>129069.954467355</v>
      </c>
      <c r="Q326">
        <v>134912.00307040499</v>
      </c>
    </row>
    <row r="327" spans="4:17">
      <c r="D327" t="s">
        <v>804</v>
      </c>
      <c r="F327">
        <v>0.18117033205039401</v>
      </c>
      <c r="G327">
        <v>0.20284126161119201</v>
      </c>
      <c r="H327">
        <v>0.20315334882317901</v>
      </c>
      <c r="I327">
        <v>0.20994719122294001</v>
      </c>
      <c r="J327">
        <v>0.201937453890601</v>
      </c>
      <c r="K327">
        <v>0.20704623349930101</v>
      </c>
      <c r="L327">
        <v>0.20259971255207099</v>
      </c>
      <c r="M327">
        <v>0.21315176474658201</v>
      </c>
      <c r="N327">
        <v>0.21987151079695799</v>
      </c>
      <c r="O327">
        <v>0.22648936368366199</v>
      </c>
      <c r="P327">
        <v>0.203983510735499</v>
      </c>
      <c r="Q327">
        <v>0.21417085324236701</v>
      </c>
    </row>
    <row r="328" spans="4:17">
      <c r="D328" t="s">
        <v>805</v>
      </c>
      <c r="F328">
        <v>185.177643416835</v>
      </c>
      <c r="G328">
        <v>139.21197742428299</v>
      </c>
      <c r="H328">
        <v>130.27785503914001</v>
      </c>
      <c r="I328">
        <v>120.947215055388</v>
      </c>
      <c r="J328">
        <v>125.505627641136</v>
      </c>
      <c r="K328">
        <v>139.27885754602701</v>
      </c>
      <c r="L328">
        <v>146.97031123468099</v>
      </c>
      <c r="M328">
        <v>160.430469563412</v>
      </c>
      <c r="N328">
        <v>138.075190312941</v>
      </c>
      <c r="O328">
        <v>193.81935727726301</v>
      </c>
      <c r="P328">
        <v>209.92429218240599</v>
      </c>
      <c r="Q328">
        <v>221.98036550518501</v>
      </c>
    </row>
    <row r="329" spans="4:17">
      <c r="D329" t="s">
        <v>806</v>
      </c>
      <c r="F329">
        <v>2.66467573826092E-4</v>
      </c>
      <c r="G329">
        <v>1.8749264629334299E-4</v>
      </c>
      <c r="H329">
        <v>1.7242966643699501E-4</v>
      </c>
      <c r="I329">
        <v>1.5193934729949699E-4</v>
      </c>
      <c r="J329">
        <v>1.5977048521092699E-4</v>
      </c>
      <c r="K329">
        <v>1.74942890055665E-4</v>
      </c>
      <c r="L329">
        <v>1.8824078584589199E-4</v>
      </c>
      <c r="M329">
        <v>2.0974511077303601E-4</v>
      </c>
      <c r="N329">
        <v>1.82737277311546E-4</v>
      </c>
      <c r="O329">
        <v>2.6106429955720899E-4</v>
      </c>
      <c r="P329">
        <v>3.3176655469311798E-4</v>
      </c>
      <c r="Q329">
        <v>3.52390619079964E-4</v>
      </c>
    </row>
    <row r="330" spans="4:17">
      <c r="D330" t="s">
        <v>807</v>
      </c>
      <c r="F330">
        <v>5727.3926273289999</v>
      </c>
      <c r="G330">
        <v>23743.923518795102</v>
      </c>
      <c r="H330">
        <v>17017.391494408501</v>
      </c>
      <c r="I330">
        <v>20369.102992912802</v>
      </c>
      <c r="J330">
        <v>1782.49748207169</v>
      </c>
      <c r="K330">
        <v>23231.8434720611</v>
      </c>
      <c r="L330">
        <v>-18912.825748490501</v>
      </c>
      <c r="M330">
        <v>15746.545619045501</v>
      </c>
      <c r="N330">
        <v>11308.036814932701</v>
      </c>
      <c r="O330">
        <v>17468.724332199999</v>
      </c>
      <c r="P330">
        <v>-43822.778076837101</v>
      </c>
      <c r="Q330">
        <v>-41715.372775150099</v>
      </c>
    </row>
    <row r="331" spans="4:17">
      <c r="D331" t="s">
        <v>808</v>
      </c>
      <c r="F331">
        <v>2965.07883564141</v>
      </c>
      <c r="G331">
        <v>42697.708740744703</v>
      </c>
      <c r="H331">
        <v>26575.0953229058</v>
      </c>
      <c r="I331">
        <v>24848.0882622432</v>
      </c>
      <c r="J331">
        <v>5894.4409285056399</v>
      </c>
      <c r="K331">
        <v>27597.001217467801</v>
      </c>
      <c r="L331">
        <v>-22503.4079478766</v>
      </c>
      <c r="M331">
        <v>10878.426703904101</v>
      </c>
      <c r="N331">
        <v>10182.192006228401</v>
      </c>
      <c r="O331">
        <v>18992.1165259341</v>
      </c>
      <c r="P331">
        <v>-62810.807197788097</v>
      </c>
      <c r="Q331">
        <v>-25623.617468616299</v>
      </c>
    </row>
    <row r="332" spans="4:17">
      <c r="D332" t="s">
        <v>809</v>
      </c>
      <c r="F332">
        <v>0.35041226813614201</v>
      </c>
      <c r="G332">
        <v>0.81339259234918804</v>
      </c>
      <c r="H332">
        <v>0.87175604521846495</v>
      </c>
      <c r="I332">
        <v>0.91866222298822597</v>
      </c>
      <c r="J332">
        <v>1.30987825540181</v>
      </c>
      <c r="K332">
        <v>0.99999995588405</v>
      </c>
      <c r="L332">
        <v>1.01744589321906</v>
      </c>
      <c r="M332">
        <v>0.98929746855192802</v>
      </c>
      <c r="N332">
        <v>1.30846088856411</v>
      </c>
      <c r="O332">
        <v>1.04201129837089</v>
      </c>
      <c r="P332">
        <v>1.28667348192982</v>
      </c>
      <c r="Q332">
        <v>0.61888217069361295</v>
      </c>
    </row>
    <row r="333" spans="4:17">
      <c r="D333" t="s">
        <v>810</v>
      </c>
      <c r="F333">
        <v>-4172.1520560383897</v>
      </c>
      <c r="G333">
        <v>10479.972756745799</v>
      </c>
      <c r="H333">
        <v>4085.1337338500398</v>
      </c>
      <c r="I333">
        <v>-190.771746851225</v>
      </c>
      <c r="J333">
        <v>1449.7888461636901</v>
      </c>
      <c r="K333">
        <v>1365.3131449375401</v>
      </c>
      <c r="L333">
        <v>-1113.0352009604401</v>
      </c>
      <c r="M333">
        <v>-2583.4422844577798</v>
      </c>
      <c r="N333">
        <v>-2612.0902849994</v>
      </c>
      <c r="O333">
        <v>4780.7209610923701</v>
      </c>
      <c r="P333">
        <v>-13571.642655936301</v>
      </c>
      <c r="Q333">
        <v>4382.7163502989697</v>
      </c>
    </row>
    <row r="334" spans="4:17">
      <c r="D334" t="s">
        <v>811</v>
      </c>
      <c r="F334">
        <v>-1.4070965014144501</v>
      </c>
      <c r="G334">
        <v>0.245445787744209</v>
      </c>
      <c r="H334">
        <v>0.15372037933308699</v>
      </c>
      <c r="I334">
        <v>-7.6775221030224499E-3</v>
      </c>
      <c r="J334">
        <v>0.24595866915086101</v>
      </c>
      <c r="K334">
        <v>4.94732429142829E-2</v>
      </c>
      <c r="L334">
        <v>4.9460739615017298E-2</v>
      </c>
      <c r="M334">
        <v>-0.23748308048356101</v>
      </c>
      <c r="N334">
        <v>-0.25653516290024703</v>
      </c>
      <c r="O334">
        <v>0.25172133682753101</v>
      </c>
      <c r="P334">
        <v>0.216071775884044</v>
      </c>
      <c r="Q334">
        <v>-0.171042061319675</v>
      </c>
    </row>
    <row r="335" spans="4:17">
      <c r="D335" t="s">
        <v>812</v>
      </c>
      <c r="F335">
        <v>2.3068338015110901</v>
      </c>
      <c r="G335">
        <v>3.0329984831313199</v>
      </c>
      <c r="H335">
        <v>53.916394130996103</v>
      </c>
      <c r="I335">
        <v>14.107580881294799</v>
      </c>
      <c r="J335">
        <v>-9.0640857621133293</v>
      </c>
      <c r="K335">
        <v>11.151651875019599</v>
      </c>
      <c r="L335">
        <v>-31.013113492658299</v>
      </c>
      <c r="M335">
        <v>-5.7227530511086604</v>
      </c>
      <c r="N335">
        <v>-37.678853020090997</v>
      </c>
      <c r="O335">
        <v>-28.1535787798984</v>
      </c>
      <c r="P335">
        <v>-13.720544189119799</v>
      </c>
      <c r="Q335">
        <v>4.8277405306086596</v>
      </c>
    </row>
    <row r="336" spans="4:17">
      <c r="D336" t="s">
        <v>813</v>
      </c>
      <c r="F336">
        <v>7.7800083214721002E-4</v>
      </c>
      <c r="G336">
        <v>7.1034221099481495E-5</v>
      </c>
      <c r="H336">
        <v>2.0288316363826601E-3</v>
      </c>
      <c r="I336">
        <v>5.6775317007913897E-4</v>
      </c>
      <c r="J336">
        <v>-1.53773459977845E-3</v>
      </c>
      <c r="K336">
        <v>4.0408926271166899E-4</v>
      </c>
      <c r="L336">
        <v>1.3781518587981101E-3</v>
      </c>
      <c r="M336">
        <v>-5.2606440314157299E-4</v>
      </c>
      <c r="N336">
        <v>-3.70046577368045E-3</v>
      </c>
      <c r="O336">
        <v>-1.4823823738367499E-3</v>
      </c>
      <c r="P336">
        <v>2.18442411445446E-4</v>
      </c>
      <c r="Q336">
        <v>-1.88409795631771E-4</v>
      </c>
    </row>
    <row r="337" spans="4:17">
      <c r="D337" t="s">
        <v>814</v>
      </c>
      <c r="F337">
        <v>787842</v>
      </c>
      <c r="G337">
        <v>921530</v>
      </c>
      <c r="H337">
        <v>967887</v>
      </c>
      <c r="I337">
        <v>1097889</v>
      </c>
      <c r="J337">
        <v>1198849</v>
      </c>
      <c r="K337">
        <v>1225162</v>
      </c>
      <c r="L337">
        <v>1340104</v>
      </c>
      <c r="M337">
        <v>1388381</v>
      </c>
      <c r="N337">
        <v>1474718</v>
      </c>
      <c r="O337">
        <v>1530176</v>
      </c>
      <c r="P337">
        <v>1533982</v>
      </c>
      <c r="Q337">
        <v>1934691</v>
      </c>
    </row>
    <row r="338" spans="4:17">
      <c r="D338" t="s">
        <v>815</v>
      </c>
      <c r="F338">
        <v>1061590</v>
      </c>
      <c r="G338">
        <v>1093528</v>
      </c>
      <c r="H338">
        <v>1105691</v>
      </c>
      <c r="I338">
        <v>1146967</v>
      </c>
      <c r="J338">
        <v>1188788</v>
      </c>
      <c r="K338">
        <v>1225162</v>
      </c>
      <c r="L338">
        <v>1230155</v>
      </c>
      <c r="M338">
        <v>1226794</v>
      </c>
      <c r="N338">
        <v>1260509</v>
      </c>
      <c r="O338">
        <v>1218750</v>
      </c>
      <c r="P338">
        <v>1072450</v>
      </c>
      <c r="Q338">
        <v>1175953</v>
      </c>
    </row>
    <row r="339" spans="4:17">
      <c r="D339" t="s">
        <v>816</v>
      </c>
      <c r="F339">
        <v>70156.430790973303</v>
      </c>
      <c r="G339">
        <v>73941.278794467304</v>
      </c>
      <c r="H339">
        <v>74200.0728137158</v>
      </c>
      <c r="I339">
        <v>74927.744288296104</v>
      </c>
      <c r="J339">
        <v>76744.716426538202</v>
      </c>
      <c r="K339">
        <v>73846.323165126698</v>
      </c>
      <c r="L339">
        <v>76504.983727865198</v>
      </c>
      <c r="M339">
        <v>76054.296917073007</v>
      </c>
      <c r="N339">
        <v>79305.260449686699</v>
      </c>
      <c r="O339">
        <v>76997.320129173895</v>
      </c>
      <c r="P339">
        <v>79191.691269895106</v>
      </c>
      <c r="Q339">
        <v>85239.993918384294</v>
      </c>
    </row>
    <row r="340" spans="4:17">
      <c r="D340" t="s">
        <v>817</v>
      </c>
      <c r="F340">
        <v>2.7968888666096502E-2</v>
      </c>
      <c r="G340">
        <v>2.83294127239225E-2</v>
      </c>
      <c r="H340">
        <v>2.75400856219895E-2</v>
      </c>
      <c r="I340">
        <v>2.7385393100447599E-2</v>
      </c>
      <c r="J340">
        <v>2.7848932362361099E-2</v>
      </c>
      <c r="K340">
        <v>2.6231191804610102E-2</v>
      </c>
      <c r="L340">
        <v>2.69913505630439E-2</v>
      </c>
      <c r="M340">
        <v>2.6380133835996401E-2</v>
      </c>
      <c r="N340">
        <v>2.66644771527293E-2</v>
      </c>
      <c r="O340">
        <v>2.55608353543E-2</v>
      </c>
      <c r="P340">
        <v>2.8003848068680001E-2</v>
      </c>
      <c r="Q340">
        <v>2.8396040658495499E-2</v>
      </c>
    </row>
    <row r="341" spans="4:17">
      <c r="D341" t="s">
        <v>818</v>
      </c>
      <c r="F341">
        <v>136227.04278475599</v>
      </c>
      <c r="G341">
        <v>140622.42806956</v>
      </c>
      <c r="H341">
        <v>145554.28090055101</v>
      </c>
      <c r="I341">
        <v>148511.81703741301</v>
      </c>
      <c r="J341">
        <v>154470.463832226</v>
      </c>
      <c r="K341">
        <v>145666.984032073</v>
      </c>
      <c r="L341">
        <v>148617.72438441799</v>
      </c>
      <c r="M341">
        <v>144653.63992866001</v>
      </c>
      <c r="N341">
        <v>145656.491057812</v>
      </c>
      <c r="O341">
        <v>142866.24440908601</v>
      </c>
      <c r="P341">
        <v>147793.831383743</v>
      </c>
      <c r="Q341">
        <v>139357.21396637199</v>
      </c>
    </row>
    <row r="342" spans="4:17">
      <c r="D342" t="s">
        <v>819</v>
      </c>
      <c r="F342">
        <v>3.2069977684570497E-2</v>
      </c>
      <c r="G342">
        <v>3.2443205898764899E-2</v>
      </c>
      <c r="H342">
        <v>3.2110102694529699E-2</v>
      </c>
      <c r="I342">
        <v>3.1989250703674602E-2</v>
      </c>
      <c r="J342">
        <v>3.2894575040912602E-2</v>
      </c>
      <c r="K342">
        <v>3.0360845980112398E-2</v>
      </c>
      <c r="L342">
        <v>3.08905331088579E-2</v>
      </c>
      <c r="M342">
        <v>3.0007430406297799E-2</v>
      </c>
      <c r="N342">
        <v>3.0177626366593401E-2</v>
      </c>
      <c r="O342">
        <v>2.8770078682596002E-2</v>
      </c>
      <c r="P342">
        <v>3.0676745849260698E-2</v>
      </c>
      <c r="Q342">
        <v>2.8565475607736601E-2</v>
      </c>
    </row>
    <row r="343" spans="4:17">
      <c r="D343" t="s">
        <v>820</v>
      </c>
      <c r="F343">
        <v>15975.613463383699</v>
      </c>
      <c r="G343">
        <v>16709.722282585899</v>
      </c>
      <c r="H343">
        <v>17131.589635078599</v>
      </c>
      <c r="I343">
        <v>17856.795581807801</v>
      </c>
      <c r="J343">
        <v>18464.315506291201</v>
      </c>
      <c r="K343">
        <v>16815.823819617199</v>
      </c>
      <c r="L343">
        <v>17810.7275206538</v>
      </c>
      <c r="M343">
        <v>17013.0534481535</v>
      </c>
      <c r="N343">
        <v>17076.7903710971</v>
      </c>
      <c r="O343">
        <v>17103.298595638302</v>
      </c>
      <c r="P343">
        <v>18062.8168014806</v>
      </c>
      <c r="Q343">
        <v>19265.484334773599</v>
      </c>
    </row>
    <row r="344" spans="4:17">
      <c r="D344" t="s">
        <v>821</v>
      </c>
      <c r="F344">
        <v>2.1620110307766501E-2</v>
      </c>
      <c r="G344">
        <v>2.1726393277063199E-2</v>
      </c>
      <c r="H344">
        <v>2.1256655558336699E-2</v>
      </c>
      <c r="I344">
        <v>2.1477432360033001E-2</v>
      </c>
      <c r="J344">
        <v>2.1788463558021599E-2</v>
      </c>
      <c r="K344">
        <v>2.0035758217244199E-2</v>
      </c>
      <c r="L344">
        <v>2.08015182229765E-2</v>
      </c>
      <c r="M344">
        <v>1.9925304757387199E-2</v>
      </c>
      <c r="N344">
        <v>1.9785029955558999E-2</v>
      </c>
      <c r="O344">
        <v>1.94575780554265E-2</v>
      </c>
      <c r="P344">
        <v>2.0359491849131099E-2</v>
      </c>
      <c r="Q344">
        <v>2.1587957813817601E-2</v>
      </c>
    </row>
    <row r="345" spans="4:17">
      <c r="D345" t="s">
        <v>822</v>
      </c>
      <c r="F345">
        <v>28840.622283804401</v>
      </c>
      <c r="G345">
        <v>31631.001265101499</v>
      </c>
      <c r="H345">
        <v>30494.398901178301</v>
      </c>
      <c r="I345">
        <v>32336.048650301698</v>
      </c>
      <c r="J345">
        <v>32274.096891240901</v>
      </c>
      <c r="K345">
        <v>31075.6765422311</v>
      </c>
      <c r="L345">
        <v>30568.475584803</v>
      </c>
      <c r="M345">
        <v>29288.349277563098</v>
      </c>
      <c r="N345">
        <v>28937.9271942741</v>
      </c>
      <c r="O345">
        <v>26774.910286486702</v>
      </c>
      <c r="P345">
        <v>24352.295417949601</v>
      </c>
      <c r="Q345">
        <v>25182.966055872501</v>
      </c>
    </row>
    <row r="346" spans="4:17">
      <c r="D346" t="s">
        <v>823</v>
      </c>
      <c r="F346">
        <v>4.1501179655369702E-2</v>
      </c>
      <c r="G346">
        <v>4.2601076730826498E-2</v>
      </c>
      <c r="H346">
        <v>4.0360957962864201E-2</v>
      </c>
      <c r="I346">
        <v>4.0622002945017499E-2</v>
      </c>
      <c r="J346">
        <v>4.1085393674952099E-2</v>
      </c>
      <c r="K346">
        <v>3.9032978590712301E-2</v>
      </c>
      <c r="L346">
        <v>3.9152355450931701E-2</v>
      </c>
      <c r="M346">
        <v>3.82912802056826E-2</v>
      </c>
      <c r="N346">
        <v>3.82982490521021E-2</v>
      </c>
      <c r="O346">
        <v>3.6064370957795702E-2</v>
      </c>
      <c r="P346">
        <v>3.84866232758901E-2</v>
      </c>
      <c r="Q346">
        <v>3.9977594317869299E-2</v>
      </c>
    </row>
    <row r="347" spans="4:17">
      <c r="D347" t="s">
        <v>824</v>
      </c>
      <c r="F347">
        <v>-1344.4298012223601</v>
      </c>
      <c r="G347">
        <v>2883.9042657207801</v>
      </c>
      <c r="H347">
        <v>662.57650786926501</v>
      </c>
      <c r="I347">
        <v>1761.1536687319301</v>
      </c>
      <c r="J347">
        <v>1873.1595659002001</v>
      </c>
      <c r="K347">
        <v>2682.19244095151</v>
      </c>
      <c r="L347">
        <v>-2480.23811983836</v>
      </c>
      <c r="M347">
        <v>-992.57993718012699</v>
      </c>
      <c r="N347">
        <v>3023.1899783724898</v>
      </c>
      <c r="O347">
        <v>-428.35782875150397</v>
      </c>
      <c r="P347">
        <v>-12448.1295149369</v>
      </c>
      <c r="Q347">
        <v>666.74817329579503</v>
      </c>
    </row>
    <row r="348" spans="4:17">
      <c r="D348" t="s">
        <v>825</v>
      </c>
      <c r="F348">
        <v>-0.45342126659916698</v>
      </c>
      <c r="G348">
        <v>6.7542365873335106E-2</v>
      </c>
      <c r="H348">
        <v>2.4932234478127101E-2</v>
      </c>
      <c r="I348">
        <v>7.0876827631363895E-2</v>
      </c>
      <c r="J348">
        <v>0.317784093287233</v>
      </c>
      <c r="K348">
        <v>9.7191445542053806E-2</v>
      </c>
      <c r="L348">
        <v>0.110216111514451</v>
      </c>
      <c r="M348">
        <v>-9.1242967774366399E-2</v>
      </c>
      <c r="N348">
        <v>0.29690954330101099</v>
      </c>
      <c r="O348">
        <v>-2.25545071907374E-2</v>
      </c>
      <c r="P348">
        <v>0.198184517446788</v>
      </c>
      <c r="Q348">
        <v>-2.60208447972822E-2</v>
      </c>
    </row>
    <row r="349" spans="4:17">
      <c r="D349" t="s">
        <v>826</v>
      </c>
      <c r="F349">
        <v>41089.183378738198</v>
      </c>
      <c r="G349">
        <v>41926.334499233199</v>
      </c>
      <c r="H349">
        <v>46971.752867452698</v>
      </c>
      <c r="I349">
        <v>45343.9145439247</v>
      </c>
      <c r="J349">
        <v>45654.4997534922</v>
      </c>
      <c r="K349">
        <v>51986.947664412502</v>
      </c>
      <c r="L349">
        <v>50329.701444643397</v>
      </c>
      <c r="M349">
        <v>52605.791956631299</v>
      </c>
      <c r="N349">
        <v>51962.7524107887</v>
      </c>
      <c r="O349">
        <v>58917.919392703203</v>
      </c>
      <c r="P349">
        <v>44987.703584560601</v>
      </c>
      <c r="Q349">
        <v>53069.520748409501</v>
      </c>
    </row>
    <row r="350" spans="4:17">
      <c r="D350" t="s">
        <v>827</v>
      </c>
      <c r="F350">
        <v>1.6380804757938398E-2</v>
      </c>
      <c r="G350">
        <v>1.6063401301613399E-2</v>
      </c>
      <c r="H350">
        <v>1.7434027309275901E-2</v>
      </c>
      <c r="I350">
        <v>1.6572778698910402E-2</v>
      </c>
      <c r="J350">
        <v>1.6566991642864199E-2</v>
      </c>
      <c r="K350">
        <v>1.84664521816763E-2</v>
      </c>
      <c r="L350">
        <v>1.77565767513642E-2</v>
      </c>
      <c r="M350">
        <v>1.8246803778590798E-2</v>
      </c>
      <c r="N350">
        <v>1.74712196466392E-2</v>
      </c>
      <c r="O350">
        <v>1.9559008475727301E-2</v>
      </c>
      <c r="P350">
        <v>1.5908598439288199E-2</v>
      </c>
      <c r="Q350">
        <v>1.76790752747072E-2</v>
      </c>
    </row>
    <row r="351" spans="4:17">
      <c r="D351" t="s">
        <v>828</v>
      </c>
      <c r="F351">
        <v>41936.769882325403</v>
      </c>
      <c r="G351">
        <v>42518.028166018703</v>
      </c>
      <c r="H351">
        <v>51696.106423839701</v>
      </c>
      <c r="I351">
        <v>54168.600619062301</v>
      </c>
      <c r="J351">
        <v>52183.558085163102</v>
      </c>
      <c r="K351">
        <v>72372.653451854305</v>
      </c>
      <c r="L351">
        <v>73397.422696706795</v>
      </c>
      <c r="M351">
        <v>80940.828313508493</v>
      </c>
      <c r="N351">
        <v>72926.211863350502</v>
      </c>
      <c r="O351">
        <v>81409.378536441203</v>
      </c>
      <c r="P351">
        <v>72714.550797170305</v>
      </c>
      <c r="Q351">
        <v>76866.002155393595</v>
      </c>
    </row>
    <row r="352" spans="4:17">
      <c r="D352" t="s">
        <v>829</v>
      </c>
      <c r="F352">
        <v>9.8725718975941693E-3</v>
      </c>
      <c r="G352">
        <v>9.80939641802577E-3</v>
      </c>
      <c r="H352">
        <v>1.14044552719888E-2</v>
      </c>
      <c r="I352">
        <v>1.16678455629822E-2</v>
      </c>
      <c r="J352">
        <v>1.11125190198083E-2</v>
      </c>
      <c r="K352">
        <v>1.50843720642969E-2</v>
      </c>
      <c r="L352">
        <v>1.5255821775691099E-2</v>
      </c>
      <c r="M352">
        <v>1.6790633639385402E-2</v>
      </c>
      <c r="N352">
        <v>1.51091101945449E-2</v>
      </c>
      <c r="O352">
        <v>1.6394035103828301E-2</v>
      </c>
      <c r="P352">
        <v>1.5092956001364699E-2</v>
      </c>
      <c r="Q352">
        <v>1.5756011814099399E-2</v>
      </c>
    </row>
    <row r="353" spans="4:17">
      <c r="D353" t="s">
        <v>830</v>
      </c>
      <c r="F353">
        <v>1582.23861414885</v>
      </c>
      <c r="G353">
        <v>1515.3540024215399</v>
      </c>
      <c r="H353">
        <v>3007.7957651002598</v>
      </c>
      <c r="I353">
        <v>3256.14806108023</v>
      </c>
      <c r="J353">
        <v>2778.0050840152799</v>
      </c>
      <c r="K353">
        <v>4080.4929978489999</v>
      </c>
      <c r="L353">
        <v>3456.23713325059</v>
      </c>
      <c r="M353">
        <v>4082.8062493145299</v>
      </c>
      <c r="N353">
        <v>3448.1933345858301</v>
      </c>
      <c r="O353">
        <v>4822.2936323671602</v>
      </c>
      <c r="P353">
        <v>3478.21450672132</v>
      </c>
      <c r="Q353">
        <v>4316.28328242513</v>
      </c>
    </row>
    <row r="354" spans="4:17">
      <c r="D354" t="s">
        <v>831</v>
      </c>
      <c r="F354">
        <v>2.1412744774722599E-3</v>
      </c>
      <c r="G354">
        <v>1.97030067010109E-3</v>
      </c>
      <c r="H354">
        <v>3.7320342087604902E-3</v>
      </c>
      <c r="I354">
        <v>3.9163633483798501E-3</v>
      </c>
      <c r="J354">
        <v>3.2781319468052901E-3</v>
      </c>
      <c r="K354">
        <v>4.8618356132326497E-3</v>
      </c>
      <c r="L354">
        <v>4.0366110607704701E-3</v>
      </c>
      <c r="M354">
        <v>4.7816906606959796E-3</v>
      </c>
      <c r="N354">
        <v>3.9950486557946904E-3</v>
      </c>
      <c r="O354">
        <v>5.4860852854372102E-3</v>
      </c>
      <c r="P354">
        <v>3.92046714958198E-3</v>
      </c>
      <c r="Q354">
        <v>4.8366155656566203E-3</v>
      </c>
    </row>
    <row r="355" spans="4:17">
      <c r="D355" t="s">
        <v>832</v>
      </c>
      <c r="F355">
        <v>3417.54279789046</v>
      </c>
      <c r="G355">
        <v>3695.8422655340601</v>
      </c>
      <c r="H355">
        <v>5097.8240649557401</v>
      </c>
      <c r="I355">
        <v>5071.5614129449596</v>
      </c>
      <c r="J355">
        <v>4718.9206032859302</v>
      </c>
      <c r="K355">
        <v>5843.7813336052004</v>
      </c>
      <c r="L355">
        <v>5189.7300719402501</v>
      </c>
      <c r="M355">
        <v>5261.7797105598502</v>
      </c>
      <c r="N355">
        <v>4727.4246036489903</v>
      </c>
      <c r="O355">
        <v>5448.5288636947098</v>
      </c>
      <c r="P355">
        <v>3636.6236065436501</v>
      </c>
      <c r="Q355">
        <v>4393.4255826266999</v>
      </c>
    </row>
    <row r="356" spans="4:17">
      <c r="D356" t="s">
        <v>833</v>
      </c>
      <c r="F356">
        <v>4.9177877037283402E-3</v>
      </c>
      <c r="G356">
        <v>4.9776122677709497E-3</v>
      </c>
      <c r="H356">
        <v>6.7472411394148002E-3</v>
      </c>
      <c r="I356">
        <v>6.3711242174471902E-3</v>
      </c>
      <c r="J356">
        <v>6.0072544046759499E-3</v>
      </c>
      <c r="K356">
        <v>7.3401520759631203E-3</v>
      </c>
      <c r="L356">
        <v>6.6470490459134496E-3</v>
      </c>
      <c r="M356">
        <v>6.8791955247532602E-3</v>
      </c>
      <c r="N356">
        <v>6.2565671559713203E-3</v>
      </c>
      <c r="O356">
        <v>7.3388767324354199E-3</v>
      </c>
      <c r="P356">
        <v>5.7473581171363104E-3</v>
      </c>
      <c r="Q356">
        <v>6.9744995572926698E-3</v>
      </c>
    </row>
    <row r="357" spans="4:17">
      <c r="D357" t="s">
        <v>834</v>
      </c>
      <c r="F357">
        <v>687.51815570286396</v>
      </c>
      <c r="G357">
        <v>444.53580706212</v>
      </c>
      <c r="H357">
        <v>1887.5451161649601</v>
      </c>
      <c r="I357">
        <v>778.65798488695305</v>
      </c>
      <c r="J357">
        <v>872.52495404014201</v>
      </c>
      <c r="K357">
        <v>688.12455227897703</v>
      </c>
      <c r="L357">
        <v>-629.76621019898403</v>
      </c>
      <c r="M357">
        <v>308.506268409938</v>
      </c>
      <c r="N357">
        <v>86.150514869961299</v>
      </c>
      <c r="O357">
        <v>224.577474766047</v>
      </c>
      <c r="P357">
        <v>-1527.59529903411</v>
      </c>
      <c r="Q357">
        <v>-123.62679705261699</v>
      </c>
    </row>
    <row r="358" spans="4:17">
      <c r="D358" t="s">
        <v>835</v>
      </c>
      <c r="F358">
        <v>0.23187179627010701</v>
      </c>
      <c r="G358">
        <v>1.04112332996905E-2</v>
      </c>
      <c r="H358">
        <v>7.1026842734898094E-2</v>
      </c>
      <c r="I358">
        <v>3.1336736117044697E-2</v>
      </c>
      <c r="J358">
        <v>0.14802505693467899</v>
      </c>
      <c r="K358">
        <v>2.4934758195517999E-2</v>
      </c>
      <c r="L358">
        <v>2.7985370556214199E-2</v>
      </c>
      <c r="M358">
        <v>2.8359456455152698E-2</v>
      </c>
      <c r="N358">
        <v>8.4609006407719602E-3</v>
      </c>
      <c r="O358">
        <v>1.1824773424245901E-2</v>
      </c>
      <c r="P358">
        <v>2.4320580600465599E-2</v>
      </c>
      <c r="Q358">
        <v>4.8247206782584401E-3</v>
      </c>
    </row>
    <row r="359" spans="4:17">
      <c r="D359" t="s">
        <v>836</v>
      </c>
      <c r="F359">
        <v>16639.636843670502</v>
      </c>
      <c r="G359">
        <v>20637.048969465101</v>
      </c>
      <c r="H359">
        <v>23895.735276267798</v>
      </c>
      <c r="I359">
        <v>24797.4399296265</v>
      </c>
      <c r="J359">
        <v>22796.244631265199</v>
      </c>
      <c r="K359">
        <v>22316.191803582198</v>
      </c>
      <c r="L359">
        <v>22596.845008220502</v>
      </c>
      <c r="M359">
        <v>21354.495437796599</v>
      </c>
      <c r="N359">
        <v>23275.209445058299</v>
      </c>
      <c r="O359">
        <v>23184.0924766147</v>
      </c>
      <c r="P359">
        <v>19076.339166756701</v>
      </c>
      <c r="Q359">
        <v>20305.4063663284</v>
      </c>
    </row>
    <row r="360" spans="4:17">
      <c r="D360" t="s">
        <v>837</v>
      </c>
      <c r="F360">
        <v>6.6336349366389897E-3</v>
      </c>
      <c r="G360">
        <v>7.9067536725307801E-3</v>
      </c>
      <c r="H360">
        <v>8.8691367885984692E-3</v>
      </c>
      <c r="I360">
        <v>9.0632334765699298E-3</v>
      </c>
      <c r="J360">
        <v>8.2722447148480607E-3</v>
      </c>
      <c r="K360">
        <v>7.9270068225234698E-3</v>
      </c>
      <c r="L360">
        <v>7.9722827914738698E-3</v>
      </c>
      <c r="M360">
        <v>7.4070035551507298E-3</v>
      </c>
      <c r="N360">
        <v>7.8257266536119006E-3</v>
      </c>
      <c r="O360">
        <v>7.6964337153479397E-3</v>
      </c>
      <c r="P360">
        <v>6.7457948575918901E-3</v>
      </c>
      <c r="Q360">
        <v>6.7643499050177303E-3</v>
      </c>
    </row>
    <row r="361" spans="4:17">
      <c r="D361" t="s">
        <v>838</v>
      </c>
      <c r="F361">
        <v>14748.039219206899</v>
      </c>
      <c r="G361">
        <v>16051.379475646199</v>
      </c>
      <c r="H361">
        <v>18373.842798677</v>
      </c>
      <c r="I361">
        <v>19297.234114096998</v>
      </c>
      <c r="J361">
        <v>17709.185571853199</v>
      </c>
      <c r="K361">
        <v>16501.861071663901</v>
      </c>
      <c r="L361">
        <v>15636.404330925599</v>
      </c>
      <c r="M361">
        <v>15524.5005974289</v>
      </c>
      <c r="N361">
        <v>16829.778065059501</v>
      </c>
      <c r="O361">
        <v>15790.100818348101</v>
      </c>
      <c r="P361">
        <v>13114.710601231</v>
      </c>
      <c r="Q361">
        <v>13316.501860632499</v>
      </c>
    </row>
    <row r="362" spans="4:17">
      <c r="D362" t="s">
        <v>839</v>
      </c>
      <c r="F362">
        <v>3.4719192238390202E-3</v>
      </c>
      <c r="G362">
        <v>3.7032372178213398E-3</v>
      </c>
      <c r="H362">
        <v>4.0533742842078797E-3</v>
      </c>
      <c r="I362">
        <v>4.1565989311668E-3</v>
      </c>
      <c r="J362">
        <v>3.7711813589132301E-3</v>
      </c>
      <c r="K362">
        <v>3.4394235983610899E-3</v>
      </c>
      <c r="L362">
        <v>3.2500623171874301E-3</v>
      </c>
      <c r="M362">
        <v>3.22045384754661E-3</v>
      </c>
      <c r="N362">
        <v>3.4868528727530199E-3</v>
      </c>
      <c r="O362">
        <v>3.1797745144696199E-3</v>
      </c>
      <c r="P362">
        <v>2.7221477394138499E-3</v>
      </c>
      <c r="Q362">
        <v>2.7296197897015199E-3</v>
      </c>
    </row>
    <row r="363" spans="4:17">
      <c r="D363" t="s">
        <v>840</v>
      </c>
      <c r="F363">
        <v>4558.2010304242303</v>
      </c>
      <c r="G363">
        <v>5490.7657213523098</v>
      </c>
      <c r="H363">
        <v>6364.67300369247</v>
      </c>
      <c r="I363">
        <v>6707.81437865304</v>
      </c>
      <c r="J363">
        <v>6011.8705210685803</v>
      </c>
      <c r="K363">
        <v>5849.2690831079599</v>
      </c>
      <c r="L363">
        <v>5377.7541722837896</v>
      </c>
      <c r="M363">
        <v>5186.9634394436498</v>
      </c>
      <c r="N363">
        <v>5358.6244619109302</v>
      </c>
      <c r="O363">
        <v>5110.8692086006004</v>
      </c>
      <c r="P363">
        <v>3452.0777852459801</v>
      </c>
      <c r="Q363">
        <v>3916.2816462857099</v>
      </c>
    </row>
    <row r="364" spans="4:17">
      <c r="D364" t="s">
        <v>841</v>
      </c>
      <c r="F364">
        <v>6.5591760818266799E-3</v>
      </c>
      <c r="G364">
        <v>7.3950403860404204E-3</v>
      </c>
      <c r="H364">
        <v>8.4239830528183395E-3</v>
      </c>
      <c r="I364">
        <v>8.4266590018793903E-3</v>
      </c>
      <c r="J364">
        <v>7.6531984121290001E-3</v>
      </c>
      <c r="K364">
        <v>7.3470450299607899E-3</v>
      </c>
      <c r="L364">
        <v>6.8878718631837999E-3</v>
      </c>
      <c r="M364">
        <v>6.78138151775324E-3</v>
      </c>
      <c r="N364">
        <v>7.0919362275387804E-3</v>
      </c>
      <c r="O364">
        <v>6.8840672511524502E-3</v>
      </c>
      <c r="P364">
        <v>5.4556999641973501E-3</v>
      </c>
      <c r="Q364">
        <v>6.2170404606973701E-3</v>
      </c>
    </row>
    <row r="365" spans="4:17">
      <c r="D365" t="s">
        <v>842</v>
      </c>
      <c r="F365">
        <v>402.81622053012302</v>
      </c>
      <c r="G365">
        <v>7.4435146115942699</v>
      </c>
      <c r="H365">
        <v>324.39705957653803</v>
      </c>
      <c r="I365">
        <v>296.629236103111</v>
      </c>
      <c r="J365">
        <v>-146.12859007618201</v>
      </c>
      <c r="K365">
        <v>-359.32195835410499</v>
      </c>
      <c r="L365">
        <v>-529.04325437494401</v>
      </c>
      <c r="M365">
        <v>80.929656860756396</v>
      </c>
      <c r="N365">
        <v>-5.1944479895774203</v>
      </c>
      <c r="O365">
        <v>32.646853942069498</v>
      </c>
      <c r="P365">
        <v>-579.97074251069705</v>
      </c>
      <c r="Q365">
        <v>206.40523596569801</v>
      </c>
    </row>
    <row r="366" spans="4:17">
      <c r="D366" t="s">
        <v>843</v>
      </c>
      <c r="F366">
        <v>0.135853460517883</v>
      </c>
      <c r="G366">
        <v>1.74330539767143E-4</v>
      </c>
      <c r="H366">
        <v>1.22068069986161E-2</v>
      </c>
      <c r="I366">
        <v>1.1937708566249801E-2</v>
      </c>
      <c r="J366">
        <v>-2.47909160255557E-2</v>
      </c>
      <c r="K366">
        <v>-1.3020326213076701E-2</v>
      </c>
      <c r="L366">
        <v>2.3509472680774898E-2</v>
      </c>
      <c r="M366">
        <v>7.4394633584020002E-3</v>
      </c>
      <c r="N366">
        <v>-5.1015026886155499E-4</v>
      </c>
      <c r="O366">
        <v>1.71896870459327E-3</v>
      </c>
      <c r="P366">
        <v>9.2336139015758607E-3</v>
      </c>
      <c r="Q366">
        <v>-8.0552730783817802E-3</v>
      </c>
    </row>
    <row r="367" spans="4:17">
      <c r="D367" t="s">
        <v>844</v>
      </c>
      <c r="F367">
        <v>0.98994813040206298</v>
      </c>
      <c r="G367">
        <v>0.98872499006947001</v>
      </c>
      <c r="H367">
        <v>0.99380875052776696</v>
      </c>
      <c r="I367">
        <v>0.98603790981401096</v>
      </c>
      <c r="J367">
        <v>0.98298275826206305</v>
      </c>
      <c r="K367">
        <v>1.00000005240513</v>
      </c>
      <c r="L367">
        <v>0.998309928451099</v>
      </c>
      <c r="M367">
        <v>0.99958581809298996</v>
      </c>
      <c r="N367">
        <v>0.99541616646818298</v>
      </c>
      <c r="O367">
        <v>0.99428716045878296</v>
      </c>
      <c r="P367">
        <v>0.98212092952888597</v>
      </c>
      <c r="Q367">
        <v>0.94944379675875901</v>
      </c>
    </row>
    <row r="368" spans="4:17">
      <c r="D368" t="s">
        <v>845</v>
      </c>
      <c r="F368">
        <v>1.0151644805262401</v>
      </c>
      <c r="G368">
        <v>0.99555445036221402</v>
      </c>
      <c r="H368">
        <v>1.00154820403074</v>
      </c>
      <c r="I368">
        <v>0.99495125904349702</v>
      </c>
      <c r="J368">
        <v>0.99579650651243701</v>
      </c>
      <c r="K368">
        <v>1.00000005240513</v>
      </c>
      <c r="L368">
        <v>0.99349538369540602</v>
      </c>
      <c r="M368">
        <v>0.98882223189125396</v>
      </c>
      <c r="N368">
        <v>0.99055257160680499</v>
      </c>
      <c r="O368">
        <v>0.985110122559268</v>
      </c>
      <c r="P368">
        <v>0.96393265976752196</v>
      </c>
      <c r="Q368">
        <v>0.96100136813747605</v>
      </c>
    </row>
    <row r="369" spans="4:17">
      <c r="D369" t="s">
        <v>846</v>
      </c>
      <c r="F369">
        <v>1.0141729909617001</v>
      </c>
      <c r="G369">
        <v>1.0168439624550201</v>
      </c>
      <c r="H369">
        <v>1.01194483090454</v>
      </c>
      <c r="I369">
        <v>1.0020957965067701</v>
      </c>
      <c r="J369">
        <v>1.0049079077496801</v>
      </c>
      <c r="K369">
        <v>1.00000005240513</v>
      </c>
      <c r="L369">
        <v>0.99253184174835496</v>
      </c>
      <c r="M369">
        <v>0.99393359318457997</v>
      </c>
      <c r="N369">
        <v>0.99913355383468505</v>
      </c>
      <c r="O369">
        <v>0.98982413677828196</v>
      </c>
      <c r="P369">
        <v>0.97423202488341898</v>
      </c>
      <c r="Q369">
        <v>0.976912483171688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1:S2"/>
  <sheetViews>
    <sheetView workbookViewId="0">
      <selection activeCell="F4" sqref="F4"/>
    </sheetView>
  </sheetViews>
  <sheetFormatPr baseColWidth="10" defaultRowHeight="14"/>
  <sheetData>
    <row r="1" spans="2:19" ht="18">
      <c r="B1" s="48" t="s">
        <v>866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>
        <v>2010</v>
      </c>
      <c r="G2" s="1">
        <v>2011</v>
      </c>
      <c r="H2" s="1">
        <v>2012</v>
      </c>
      <c r="I2" s="1">
        <v>2013</v>
      </c>
      <c r="J2" s="1">
        <v>2014</v>
      </c>
      <c r="K2" s="1">
        <v>2015</v>
      </c>
      <c r="L2" s="1">
        <v>2016</v>
      </c>
      <c r="M2" s="1">
        <v>2017</v>
      </c>
      <c r="N2" s="1">
        <v>2018</v>
      </c>
      <c r="O2" s="1">
        <v>2019</v>
      </c>
      <c r="P2" s="1">
        <v>2020</v>
      </c>
      <c r="Q2" s="1">
        <v>2021</v>
      </c>
      <c r="R2" s="1">
        <v>2022</v>
      </c>
      <c r="S2" s="1">
        <v>2023</v>
      </c>
    </row>
  </sheetData>
  <mergeCells count="1">
    <mergeCell ref="B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1:S1"/>
  <sheetViews>
    <sheetView workbookViewId="0">
      <selection sqref="A1:XFD1"/>
    </sheetView>
  </sheetViews>
  <sheetFormatPr baseColWidth="10" defaultRowHeight="14"/>
  <sheetData>
    <row r="1" spans="2:19">
      <c r="B1" s="1" t="s">
        <v>0</v>
      </c>
      <c r="C1" s="1" t="s">
        <v>1</v>
      </c>
      <c r="D1" s="1" t="s">
        <v>2</v>
      </c>
      <c r="E1" s="1" t="s">
        <v>3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  <c r="S1" s="1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AE48"/>
  <sheetViews>
    <sheetView tabSelected="1" zoomScale="70" zoomScaleNormal="70" workbookViewId="0">
      <selection activeCell="F2" sqref="F2:Q2"/>
    </sheetView>
  </sheetViews>
  <sheetFormatPr baseColWidth="10" defaultRowHeight="14"/>
  <cols>
    <col min="1" max="1" width="10.6640625" style="30"/>
    <col min="2" max="2" width="31.1640625" style="30" customWidth="1"/>
    <col min="3" max="3" width="17.5" style="30" customWidth="1"/>
    <col min="4" max="4" width="24.5" style="30" customWidth="1"/>
    <col min="5" max="5" width="15.5" style="30" customWidth="1"/>
    <col min="6" max="6" width="11.75" style="30" bestFit="1" customWidth="1"/>
    <col min="7" max="15" width="10.75" style="30" bestFit="1" customWidth="1"/>
    <col min="16" max="17" width="10.83203125" style="30" bestFit="1" customWidth="1"/>
    <col min="18" max="16384" width="10.6640625" style="30"/>
  </cols>
  <sheetData>
    <row r="1" spans="2:31" ht="15.5" customHeight="1">
      <c r="B1" s="29" t="s">
        <v>0</v>
      </c>
      <c r="C1" s="29" t="s">
        <v>1</v>
      </c>
      <c r="D1" s="29" t="s">
        <v>3</v>
      </c>
      <c r="E1" s="29" t="s">
        <v>2</v>
      </c>
      <c r="F1" s="42">
        <v>2010</v>
      </c>
      <c r="G1" s="42">
        <v>2011</v>
      </c>
      <c r="H1" s="42">
        <v>2012</v>
      </c>
      <c r="I1" s="42">
        <v>2013</v>
      </c>
      <c r="J1" s="42">
        <v>2014</v>
      </c>
      <c r="K1" s="42">
        <v>2015</v>
      </c>
      <c r="L1" s="42">
        <v>2016</v>
      </c>
      <c r="M1" s="42">
        <v>2017</v>
      </c>
      <c r="N1" s="42">
        <v>2018</v>
      </c>
      <c r="O1" s="42">
        <v>2019</v>
      </c>
      <c r="P1" s="42">
        <v>2020</v>
      </c>
      <c r="Q1" s="42">
        <v>2021</v>
      </c>
      <c r="R1" s="42">
        <v>2022</v>
      </c>
      <c r="S1" s="42">
        <v>2023</v>
      </c>
      <c r="V1" s="50" t="s">
        <v>854</v>
      </c>
      <c r="W1" s="50"/>
      <c r="X1" s="50"/>
      <c r="Y1" s="50"/>
      <c r="Z1" s="50"/>
      <c r="AA1" s="50"/>
      <c r="AB1" s="50"/>
      <c r="AC1" s="50"/>
      <c r="AD1" s="50"/>
      <c r="AE1" s="50"/>
    </row>
    <row r="2" spans="2:31" s="31" customFormat="1">
      <c r="B2" s="31" t="s">
        <v>235</v>
      </c>
      <c r="C2" s="31" t="s">
        <v>13</v>
      </c>
      <c r="D2" s="31" t="s">
        <v>237</v>
      </c>
      <c r="E2" s="31" t="s">
        <v>236</v>
      </c>
      <c r="F2" s="31">
        <v>2422924.504433522</v>
      </c>
      <c r="G2" s="31">
        <v>2655476.188768866</v>
      </c>
      <c r="H2" s="31">
        <v>2800321.7621384123</v>
      </c>
      <c r="I2" s="31">
        <v>2938262.4121837085</v>
      </c>
      <c r="J2" s="31">
        <v>3169491.1469966257</v>
      </c>
      <c r="K2" s="31">
        <v>3384695.428072751</v>
      </c>
      <c r="L2" s="31">
        <v>3658137.0792099871</v>
      </c>
      <c r="M2" s="31">
        <v>3877313.1810850571</v>
      </c>
      <c r="N2" s="31">
        <v>4073681.4816659652</v>
      </c>
      <c r="O2" s="31">
        <v>4291451.6752440548</v>
      </c>
      <c r="P2" s="31">
        <v>4053260.5362023995</v>
      </c>
      <c r="Q2" s="31">
        <v>4812589.0000000009</v>
      </c>
    </row>
    <row r="3" spans="2:31" s="31" customFormat="1">
      <c r="B3" s="49" t="s">
        <v>855</v>
      </c>
      <c r="C3" s="49"/>
      <c r="D3" s="49"/>
      <c r="E3" s="49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3"/>
      <c r="S3" s="33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2:31" s="31" customFormat="1">
      <c r="B4" s="35" t="s">
        <v>613</v>
      </c>
      <c r="C4" s="35" t="s">
        <v>13</v>
      </c>
      <c r="D4" s="35" t="s">
        <v>615</v>
      </c>
      <c r="E4" s="35" t="s">
        <v>614</v>
      </c>
      <c r="F4" s="35">
        <v>438662</v>
      </c>
      <c r="G4" s="35">
        <v>499842</v>
      </c>
      <c r="H4" s="35">
        <v>552852</v>
      </c>
      <c r="I4" s="35">
        <v>604759</v>
      </c>
      <c r="J4" s="35">
        <v>650280</v>
      </c>
      <c r="K4" s="35">
        <v>711746</v>
      </c>
      <c r="L4" s="35">
        <v>760176</v>
      </c>
      <c r="M4" s="35">
        <v>802773</v>
      </c>
      <c r="N4" s="35">
        <v>860896</v>
      </c>
      <c r="O4" s="35">
        <v>900751</v>
      </c>
      <c r="P4" s="35">
        <v>831368</v>
      </c>
      <c r="Q4" s="35">
        <v>1059208</v>
      </c>
      <c r="R4" s="33"/>
      <c r="S4" s="33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2:31" s="31" customFormat="1">
      <c r="B5" s="35" t="s">
        <v>634</v>
      </c>
      <c r="C5" s="35" t="s">
        <v>13</v>
      </c>
      <c r="D5" s="35" t="s">
        <v>636</v>
      </c>
      <c r="E5" s="35" t="s">
        <v>635</v>
      </c>
      <c r="F5" s="35">
        <v>798608</v>
      </c>
      <c r="G5" s="35">
        <v>883319</v>
      </c>
      <c r="H5" s="35">
        <v>971698</v>
      </c>
      <c r="I5" s="35">
        <v>1063386</v>
      </c>
      <c r="J5" s="35">
        <v>1159241</v>
      </c>
      <c r="K5" s="35">
        <v>1243342</v>
      </c>
      <c r="L5" s="35">
        <v>1353975</v>
      </c>
      <c r="M5" s="35">
        <v>1411656</v>
      </c>
      <c r="N5" s="35">
        <v>1491261</v>
      </c>
      <c r="O5" s="35">
        <v>1579848</v>
      </c>
      <c r="P5" s="35">
        <v>1758301</v>
      </c>
      <c r="Q5" s="35">
        <v>1729353</v>
      </c>
      <c r="R5" s="33"/>
      <c r="S5" s="33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2:31" s="33" customFormat="1">
      <c r="B6" s="46" t="s">
        <v>888</v>
      </c>
      <c r="C6" s="46"/>
      <c r="D6" s="46" t="s">
        <v>889</v>
      </c>
      <c r="E6" s="46"/>
      <c r="F6" s="46">
        <f>F5-F4</f>
        <v>359946</v>
      </c>
      <c r="G6" s="46">
        <f t="shared" ref="G6:Q6" si="0">G5-G4</f>
        <v>383477</v>
      </c>
      <c r="H6" s="46">
        <f t="shared" si="0"/>
        <v>418846</v>
      </c>
      <c r="I6" s="46">
        <f t="shared" si="0"/>
        <v>458627</v>
      </c>
      <c r="J6" s="46">
        <f t="shared" si="0"/>
        <v>508961</v>
      </c>
      <c r="K6" s="46">
        <f t="shared" si="0"/>
        <v>531596</v>
      </c>
      <c r="L6" s="46">
        <f t="shared" si="0"/>
        <v>593799</v>
      </c>
      <c r="M6" s="46">
        <f t="shared" si="0"/>
        <v>608883</v>
      </c>
      <c r="N6" s="46">
        <f t="shared" si="0"/>
        <v>630365</v>
      </c>
      <c r="O6" s="46">
        <f t="shared" si="0"/>
        <v>679097</v>
      </c>
      <c r="P6" s="46">
        <f t="shared" si="0"/>
        <v>926933</v>
      </c>
      <c r="Q6" s="46">
        <f t="shared" si="0"/>
        <v>670145</v>
      </c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2:31" s="31" customFormat="1">
      <c r="B7" s="35" t="s">
        <v>610</v>
      </c>
      <c r="C7" s="35" t="s">
        <v>13</v>
      </c>
      <c r="D7" s="35" t="s">
        <v>612</v>
      </c>
      <c r="E7" s="35" t="s">
        <v>611</v>
      </c>
      <c r="F7" s="35">
        <v>835541.31787362241</v>
      </c>
      <c r="G7" s="35">
        <v>941834.38035248441</v>
      </c>
      <c r="H7" s="35">
        <v>1035275.2067657262</v>
      </c>
      <c r="I7" s="35">
        <v>1137961.502296123</v>
      </c>
      <c r="J7" s="35">
        <v>1239316.0898563561</v>
      </c>
      <c r="K7" s="35">
        <v>1366055.1804947471</v>
      </c>
      <c r="L7" s="35">
        <v>1470791.475080807</v>
      </c>
      <c r="M7" s="35">
        <v>1556167.3128067693</v>
      </c>
      <c r="N7" s="35">
        <v>1662425.2153543183</v>
      </c>
      <c r="O7" s="35">
        <v>1763354.0741506924</v>
      </c>
      <c r="P7" s="35">
        <v>1642467.5315097049</v>
      </c>
      <c r="Q7" s="35">
        <v>1921831.2088677657</v>
      </c>
      <c r="R7" s="33"/>
      <c r="S7" s="33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2:31" s="31" customFormat="1">
      <c r="B8" s="35" t="s">
        <v>663</v>
      </c>
      <c r="C8" s="35" t="s">
        <v>13</v>
      </c>
      <c r="D8" s="35" t="s">
        <v>665</v>
      </c>
      <c r="E8" s="35" t="s">
        <v>664</v>
      </c>
      <c r="F8" s="35">
        <v>-35244.907871302108</v>
      </c>
      <c r="G8" s="35">
        <v>-56437.635099087689</v>
      </c>
      <c r="H8" s="35">
        <v>-61557.925672116784</v>
      </c>
      <c r="I8" s="35">
        <v>-72488.127665677399</v>
      </c>
      <c r="J8" s="35">
        <v>-78882.217571552144</v>
      </c>
      <c r="K8" s="35">
        <v>-120376.33365698822</v>
      </c>
      <c r="L8" s="35">
        <v>-114293.06684666491</v>
      </c>
      <c r="M8" s="35">
        <v>-140311.87558977003</v>
      </c>
      <c r="N8" s="35">
        <v>-167783.51027310424</v>
      </c>
      <c r="O8" s="35">
        <v>-180303.1010395709</v>
      </c>
      <c r="P8" s="35">
        <v>116421.07648536819</v>
      </c>
      <c r="Q8" s="35">
        <v>-197456.38694240962</v>
      </c>
      <c r="R8" s="33"/>
      <c r="S8" s="33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2:31" s="26" customFormat="1">
      <c r="B9" s="24" t="s">
        <v>864</v>
      </c>
      <c r="C9" s="24"/>
      <c r="D9" s="24" t="s">
        <v>877</v>
      </c>
      <c r="E9" s="24"/>
      <c r="F9" s="24">
        <f>-(F8/F2)</f>
        <v>1.4546432547448416E-2</v>
      </c>
      <c r="G9" s="24">
        <f t="shared" ref="G9:Q9" si="1">-(G8/G2)</f>
        <v>2.1253301135889059E-2</v>
      </c>
      <c r="H9" s="24">
        <f t="shared" si="1"/>
        <v>2.1982447340304655E-2</v>
      </c>
      <c r="I9" s="24">
        <f t="shared" si="1"/>
        <v>2.4670406348017235E-2</v>
      </c>
      <c r="J9" s="24">
        <f t="shared" si="1"/>
        <v>2.4887975360429717E-2</v>
      </c>
      <c r="K9" s="24">
        <f t="shared" si="1"/>
        <v>3.5564893862704401E-2</v>
      </c>
      <c r="L9" s="24">
        <f t="shared" si="1"/>
        <v>3.1243516678535099E-2</v>
      </c>
      <c r="M9" s="24">
        <f t="shared" si="1"/>
        <v>3.6187913907564227E-2</v>
      </c>
      <c r="N9" s="24">
        <f t="shared" si="1"/>
        <v>4.1187194194792033E-2</v>
      </c>
      <c r="O9" s="24">
        <f t="shared" si="1"/>
        <v>4.2014477776757694E-2</v>
      </c>
      <c r="P9" s="24">
        <f t="shared" si="1"/>
        <v>-2.8722820910605955E-2</v>
      </c>
      <c r="Q9" s="24">
        <f t="shared" si="1"/>
        <v>4.102913981277221E-2</v>
      </c>
    </row>
    <row r="10" spans="2:31" s="31" customFormat="1">
      <c r="B10" s="35" t="s">
        <v>857</v>
      </c>
      <c r="C10" s="35"/>
      <c r="D10" s="35" t="s">
        <v>856</v>
      </c>
      <c r="E10" s="35" t="s">
        <v>860</v>
      </c>
      <c r="F10" s="35">
        <f>F4/F2</f>
        <v>0.18104649946679163</v>
      </c>
      <c r="G10" s="35">
        <f t="shared" ref="G10:P10" si="2">G4/G2</f>
        <v>0.18823064658385702</v>
      </c>
      <c r="H10" s="35">
        <f t="shared" si="2"/>
        <v>0.19742445581604348</v>
      </c>
      <c r="I10" s="35">
        <f t="shared" si="2"/>
        <v>0.20582198427625964</v>
      </c>
      <c r="J10" s="35">
        <f t="shared" si="2"/>
        <v>0.20516858064620186</v>
      </c>
      <c r="K10" s="35">
        <f>K4/K2</f>
        <v>0.21028361786905858</v>
      </c>
      <c r="L10" s="35">
        <f t="shared" si="2"/>
        <v>0.20780413186817154</v>
      </c>
      <c r="M10" s="35">
        <f t="shared" si="2"/>
        <v>0.20704363111966773</v>
      </c>
      <c r="N10" s="35">
        <f t="shared" si="2"/>
        <v>0.21133120099707195</v>
      </c>
      <c r="O10" s="35">
        <f t="shared" si="2"/>
        <v>0.20989424282606522</v>
      </c>
      <c r="P10" s="35">
        <f t="shared" si="2"/>
        <v>0.20511092059700889</v>
      </c>
      <c r="Q10" s="35">
        <f>Q4/Q2</f>
        <v>0.22009109857500814</v>
      </c>
      <c r="R10" s="33"/>
      <c r="S10" s="33"/>
      <c r="V10" s="34"/>
      <c r="W10" s="34"/>
      <c r="X10" s="34"/>
      <c r="Y10" s="34"/>
      <c r="Z10" s="34"/>
      <c r="AA10" s="34"/>
      <c r="AB10" s="34"/>
      <c r="AC10" s="34"/>
      <c r="AD10" s="34"/>
      <c r="AE10" s="34"/>
    </row>
    <row r="11" spans="2:31" s="38" customFormat="1">
      <c r="B11" s="36" t="s">
        <v>858</v>
      </c>
      <c r="C11" s="36"/>
      <c r="D11" s="36" t="s">
        <v>859</v>
      </c>
      <c r="E11" s="36"/>
      <c r="F11" s="36">
        <f>F5/F10</f>
        <v>4411065.6784418207</v>
      </c>
      <c r="G11" s="36">
        <f t="shared" ref="G11:P11" si="3">G5/G10</f>
        <v>4692748.0515585439</v>
      </c>
      <c r="H11" s="36">
        <f t="shared" si="3"/>
        <v>4921872.5004637241</v>
      </c>
      <c r="I11" s="36">
        <f t="shared" si="3"/>
        <v>5166532.6410063934</v>
      </c>
      <c r="J11" s="36">
        <f t="shared" si="3"/>
        <v>5650187.744872232</v>
      </c>
      <c r="K11" s="36">
        <f t="shared" si="3"/>
        <v>5912690.7392958021</v>
      </c>
      <c r="L11" s="36">
        <f t="shared" si="3"/>
        <v>6515630.7905318532</v>
      </c>
      <c r="M11" s="36">
        <f t="shared" si="3"/>
        <v>6818157.0829584543</v>
      </c>
      <c r="N11" s="36">
        <f t="shared" si="3"/>
        <v>7056511.2627200838</v>
      </c>
      <c r="O11" s="36">
        <f t="shared" si="3"/>
        <v>7526876.2912624786</v>
      </c>
      <c r="P11" s="36">
        <f t="shared" si="3"/>
        <v>8572439.7066824976</v>
      </c>
      <c r="Q11" s="36">
        <f>Q5/Q10</f>
        <v>7857441.8102176357</v>
      </c>
      <c r="V11" s="39"/>
      <c r="W11" s="39"/>
      <c r="X11" s="39"/>
      <c r="Y11" s="39"/>
      <c r="Z11" s="39"/>
      <c r="AA11" s="39"/>
      <c r="AB11" s="39"/>
      <c r="AC11" s="39"/>
      <c r="AD11" s="39"/>
      <c r="AE11" s="39"/>
    </row>
    <row r="12" spans="2:31" s="31" customFormat="1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3"/>
      <c r="S12" s="33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2:31" s="31" customFormat="1">
      <c r="B13" s="35" t="s">
        <v>878</v>
      </c>
      <c r="C13" s="35"/>
      <c r="D13" s="35" t="s">
        <v>861</v>
      </c>
      <c r="E13" s="35" t="s">
        <v>863</v>
      </c>
      <c r="F13" s="35">
        <f t="shared" ref="F13:Q13" si="4">F7/F2</f>
        <v>0.34484826759757886</v>
      </c>
      <c r="G13" s="35">
        <f t="shared" si="4"/>
        <v>0.35467626647751582</v>
      </c>
      <c r="H13" s="35">
        <f t="shared" si="4"/>
        <v>0.36969866133353119</v>
      </c>
      <c r="I13" s="35">
        <f t="shared" si="4"/>
        <v>0.38729063053643092</v>
      </c>
      <c r="J13" s="35">
        <f t="shared" si="4"/>
        <v>0.39101421407367493</v>
      </c>
      <c r="K13" s="35">
        <f t="shared" si="4"/>
        <v>0.40359766765560362</v>
      </c>
      <c r="L13" s="35">
        <f t="shared" si="4"/>
        <v>0.40206024083669378</v>
      </c>
      <c r="M13" s="35">
        <f t="shared" si="4"/>
        <v>0.40135197754938112</v>
      </c>
      <c r="N13" s="35">
        <f t="shared" si="4"/>
        <v>0.40808915052299471</v>
      </c>
      <c r="O13" s="35">
        <f t="shared" si="4"/>
        <v>0.41089920325163876</v>
      </c>
      <c r="P13" s="35">
        <f t="shared" si="4"/>
        <v>0.40522130685647301</v>
      </c>
      <c r="Q13" s="35">
        <f t="shared" si="4"/>
        <v>0.39933416480563066</v>
      </c>
      <c r="R13" s="33"/>
      <c r="S13" s="33"/>
      <c r="V13" s="34"/>
      <c r="W13" s="34"/>
      <c r="X13" s="34"/>
      <c r="Y13" s="34"/>
      <c r="Z13" s="34"/>
      <c r="AA13" s="34"/>
      <c r="AB13" s="34"/>
      <c r="AC13" s="34"/>
      <c r="AD13" s="34"/>
      <c r="AE13" s="34"/>
    </row>
    <row r="14" spans="2:31" s="38" customFormat="1">
      <c r="B14" s="40" t="s">
        <v>879</v>
      </c>
      <c r="C14" s="40"/>
      <c r="D14" s="40" t="s">
        <v>862</v>
      </c>
      <c r="E14" s="40"/>
      <c r="F14" s="40">
        <f t="shared" ref="F14:Q14" si="5">F5/F13</f>
        <v>2315824.3060450479</v>
      </c>
      <c r="G14" s="40">
        <f t="shared" si="5"/>
        <v>2490493.679694795</v>
      </c>
      <c r="H14" s="40">
        <f t="shared" si="5"/>
        <v>2628351.4159748685</v>
      </c>
      <c r="I14" s="40">
        <f t="shared" si="5"/>
        <v>2745705.4629158434</v>
      </c>
      <c r="J14" s="40">
        <f t="shared" si="5"/>
        <v>2964702.9654568406</v>
      </c>
      <c r="K14" s="40">
        <f t="shared" si="5"/>
        <v>3080647.1385780252</v>
      </c>
      <c r="L14" s="40">
        <f t="shared" si="5"/>
        <v>3367592.3716862835</v>
      </c>
      <c r="M14" s="40">
        <f t="shared" si="5"/>
        <v>3517251.8860364011</v>
      </c>
      <c r="N14" s="40">
        <f t="shared" si="5"/>
        <v>3654252.9937119009</v>
      </c>
      <c r="O14" s="40">
        <f t="shared" si="5"/>
        <v>3844855.3501635422</v>
      </c>
      <c r="P14" s="40">
        <f t="shared" si="5"/>
        <v>4339112.9001584798</v>
      </c>
      <c r="Q14" s="40">
        <f t="shared" si="5"/>
        <v>4330591.150000236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</row>
    <row r="15" spans="2:31" s="38" customFormat="1">
      <c r="B15" s="40" t="s">
        <v>875</v>
      </c>
      <c r="C15" s="40"/>
      <c r="D15" s="40" t="s">
        <v>876</v>
      </c>
      <c r="E15" s="40"/>
      <c r="F15" s="43">
        <f t="shared" ref="F15:Q15" si="6">-(F5-F4)/F2</f>
        <v>-0.14855848762161705</v>
      </c>
      <c r="G15" s="43">
        <f t="shared" si="6"/>
        <v>-0.14440988084242168</v>
      </c>
      <c r="H15" s="43">
        <f t="shared" si="6"/>
        <v>-0.14957066922200976</v>
      </c>
      <c r="I15" s="43">
        <f t="shared" si="6"/>
        <v>-0.15608782867665985</v>
      </c>
      <c r="J15" s="43">
        <f t="shared" si="6"/>
        <v>-0.16058129724775719</v>
      </c>
      <c r="K15" s="43">
        <f t="shared" si="6"/>
        <v>-0.15705874023137475</v>
      </c>
      <c r="L15" s="43">
        <f t="shared" si="6"/>
        <v>-0.16232278538021247</v>
      </c>
      <c r="M15" s="43">
        <f t="shared" si="6"/>
        <v>-0.15703735333280597</v>
      </c>
      <c r="N15" s="43">
        <f t="shared" si="6"/>
        <v>-0.15474086593098269</v>
      </c>
      <c r="O15" s="43">
        <f t="shared" si="6"/>
        <v>-0.1582441214280666</v>
      </c>
      <c r="P15" s="43">
        <f t="shared" si="6"/>
        <v>-0.22868823548867317</v>
      </c>
      <c r="Q15" s="43">
        <f t="shared" si="6"/>
        <v>-0.13924833390094185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</row>
    <row r="16" spans="2:31" s="33" customFormat="1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1:17">
      <c r="B17" s="49" t="s">
        <v>865</v>
      </c>
      <c r="C17" s="49"/>
      <c r="D17" s="49"/>
      <c r="E17" s="49"/>
    </row>
    <row r="18" spans="1:17">
      <c r="B18" s="30" t="s">
        <v>157</v>
      </c>
      <c r="C18" s="30" t="s">
        <v>13</v>
      </c>
      <c r="D18" s="30" t="s">
        <v>159</v>
      </c>
      <c r="E18" s="30" t="s">
        <v>158</v>
      </c>
      <c r="F18" s="30">
        <v>787842</v>
      </c>
      <c r="G18" s="30">
        <v>921530</v>
      </c>
      <c r="H18" s="30">
        <v>967887</v>
      </c>
      <c r="I18" s="30">
        <v>1097889</v>
      </c>
      <c r="J18" s="30">
        <v>1198849</v>
      </c>
      <c r="K18" s="30">
        <v>1225162</v>
      </c>
      <c r="L18" s="30">
        <v>1340104</v>
      </c>
      <c r="M18" s="30">
        <v>1388381</v>
      </c>
      <c r="N18" s="30">
        <v>1474218</v>
      </c>
      <c r="O18" s="30">
        <v>1532389</v>
      </c>
      <c r="P18" s="30">
        <v>1533726</v>
      </c>
      <c r="Q18" s="30">
        <v>1931676</v>
      </c>
    </row>
    <row r="19" spans="1:17">
      <c r="B19" s="30" t="s">
        <v>168</v>
      </c>
      <c r="C19" s="30" t="s">
        <v>13</v>
      </c>
      <c r="D19" s="30" t="s">
        <v>170</v>
      </c>
      <c r="E19" s="30" t="s">
        <v>169</v>
      </c>
      <c r="F19" s="30">
        <v>752374</v>
      </c>
      <c r="G19" s="30">
        <v>896247</v>
      </c>
      <c r="H19" s="30">
        <v>1014404</v>
      </c>
      <c r="I19" s="30">
        <v>1179768</v>
      </c>
      <c r="J19" s="30">
        <v>1260788</v>
      </c>
      <c r="K19" s="30">
        <v>1282606</v>
      </c>
      <c r="L19" s="30">
        <v>1318643</v>
      </c>
      <c r="M19" s="30">
        <v>1330275</v>
      </c>
      <c r="N19" s="30">
        <v>1447605</v>
      </c>
      <c r="O19" s="30">
        <v>1502065</v>
      </c>
      <c r="P19" s="30">
        <v>1289242</v>
      </c>
      <c r="Q19" s="30">
        <v>1549621</v>
      </c>
    </row>
    <row r="20" spans="1:17" s="44" customFormat="1">
      <c r="B20" s="44" t="s">
        <v>847</v>
      </c>
      <c r="C20" s="44" t="s">
        <v>13</v>
      </c>
      <c r="D20" s="44" t="s">
        <v>716</v>
      </c>
      <c r="E20" s="44" t="s">
        <v>848</v>
      </c>
      <c r="F20" s="47">
        <f>F18-F19</f>
        <v>35468</v>
      </c>
      <c r="G20" s="23">
        <f t="shared" ref="G20:Q20" si="7">((G18-G19)/G2)</f>
        <v>9.5210795362927828E-3</v>
      </c>
      <c r="H20" s="23">
        <f>((H18-H19)/H2)</f>
        <v>-1.6611305396733472E-2</v>
      </c>
      <c r="I20" s="23">
        <f t="shared" si="7"/>
        <v>-2.7866469536717706E-2</v>
      </c>
      <c r="J20" s="23">
        <f t="shared" si="7"/>
        <v>-1.9542253670180684E-2</v>
      </c>
      <c r="K20" s="23">
        <f t="shared" si="7"/>
        <v>-1.6971689542154365E-2</v>
      </c>
      <c r="L20" s="23">
        <f t="shared" si="7"/>
        <v>5.8666472948670162E-3</v>
      </c>
      <c r="M20" s="23">
        <f t="shared" si="7"/>
        <v>1.4986150792116093E-2</v>
      </c>
      <c r="N20" s="23">
        <f t="shared" si="7"/>
        <v>6.532911352980007E-3</v>
      </c>
      <c r="O20" s="23">
        <f t="shared" si="7"/>
        <v>7.0661403866968805E-3</v>
      </c>
      <c r="P20" s="23">
        <f t="shared" si="7"/>
        <v>6.0317859613599659E-2</v>
      </c>
      <c r="Q20" s="23">
        <f t="shared" si="7"/>
        <v>7.9386583811748707E-2</v>
      </c>
    </row>
    <row r="21" spans="1:17" s="28" customFormat="1">
      <c r="B21" s="28" t="s">
        <v>850</v>
      </c>
      <c r="D21" s="28" t="s">
        <v>849</v>
      </c>
      <c r="E21" s="28" t="s">
        <v>75</v>
      </c>
      <c r="F21" s="28">
        <f t="shared" ref="F21:Q21" si="8">F19/F2</f>
        <v>0.31052308836832887</v>
      </c>
      <c r="G21" s="28">
        <f t="shared" si="8"/>
        <v>0.33750895744823783</v>
      </c>
      <c r="H21" s="28">
        <f t="shared" si="8"/>
        <v>0.36224551539583427</v>
      </c>
      <c r="I21" s="28">
        <f t="shared" si="8"/>
        <v>0.40151893687507634</v>
      </c>
      <c r="J21" s="28">
        <f t="shared" si="8"/>
        <v>0.39778877476742869</v>
      </c>
      <c r="K21" s="28">
        <f t="shared" si="8"/>
        <v>0.3789428110316907</v>
      </c>
      <c r="L21" s="28">
        <f t="shared" si="8"/>
        <v>0.36046844922628618</v>
      </c>
      <c r="M21" s="28">
        <f t="shared" si="8"/>
        <v>0.34309196545937143</v>
      </c>
      <c r="N21" s="28">
        <f t="shared" si="8"/>
        <v>0.35535547060198486</v>
      </c>
      <c r="O21" s="28">
        <f t="shared" si="8"/>
        <v>0.35001326210077333</v>
      </c>
      <c r="P21" s="28">
        <f t="shared" si="8"/>
        <v>0.31807528494280379</v>
      </c>
      <c r="Q21" s="28">
        <f t="shared" si="8"/>
        <v>0.32199321404757392</v>
      </c>
    </row>
    <row r="22" spans="1:17" s="37" customFormat="1">
      <c r="B22" s="37" t="s">
        <v>852</v>
      </c>
      <c r="D22" s="37" t="s">
        <v>851</v>
      </c>
      <c r="E22" s="37" t="s">
        <v>853</v>
      </c>
      <c r="F22" s="38">
        <f t="shared" ref="F22:Q22" si="9">F18/F21</f>
        <v>2537144.6746191587</v>
      </c>
      <c r="G22" s="38">
        <f t="shared" si="9"/>
        <v>2730386.7931900169</v>
      </c>
      <c r="H22" s="38">
        <f t="shared" si="9"/>
        <v>2671908.8542541843</v>
      </c>
      <c r="I22" s="38">
        <f t="shared" si="9"/>
        <v>2734339.2781037963</v>
      </c>
      <c r="J22" s="38">
        <f t="shared" si="9"/>
        <v>3013782.8818847877</v>
      </c>
      <c r="K22" s="38">
        <f t="shared" si="9"/>
        <v>3233105.271648868</v>
      </c>
      <c r="L22" s="38">
        <f t="shared" si="9"/>
        <v>3717673.4964638799</v>
      </c>
      <c r="M22" s="38">
        <f t="shared" si="9"/>
        <v>4046673.019990643</v>
      </c>
      <c r="N22" s="38">
        <f t="shared" si="9"/>
        <v>4148572.6883636322</v>
      </c>
      <c r="O22" s="38">
        <f t="shared" si="9"/>
        <v>4378088.3924301285</v>
      </c>
      <c r="P22" s="38">
        <f t="shared" si="9"/>
        <v>4821896.1755415676</v>
      </c>
      <c r="Q22" s="38">
        <f t="shared" si="9"/>
        <v>5999120.2165974788</v>
      </c>
    </row>
    <row r="23" spans="1:17" s="26" customFormat="1">
      <c r="B23" s="26" t="s">
        <v>869</v>
      </c>
      <c r="D23" s="26" t="s">
        <v>870</v>
      </c>
      <c r="F23" s="27">
        <f t="shared" ref="F23:Q23" si="10">F20/F2</f>
        <v>1.4638508106670205E-2</v>
      </c>
      <c r="G23" s="27">
        <f t="shared" si="10"/>
        <v>3.585450917075236E-9</v>
      </c>
      <c r="H23" s="27">
        <f t="shared" si="10"/>
        <v>-5.9319274025312593E-9</v>
      </c>
      <c r="I23" s="27">
        <f t="shared" si="10"/>
        <v>-9.4839961948828882E-9</v>
      </c>
      <c r="J23" s="27">
        <f t="shared" si="10"/>
        <v>-6.1657385251568552E-9</v>
      </c>
      <c r="K23" s="27">
        <f t="shared" si="10"/>
        <v>-5.0142442363914739E-9</v>
      </c>
      <c r="L23" s="27">
        <f t="shared" si="10"/>
        <v>1.6037253847616831E-9</v>
      </c>
      <c r="M23" s="27">
        <f t="shared" si="10"/>
        <v>3.865086489588714E-9</v>
      </c>
      <c r="N23" s="27">
        <f t="shared" si="10"/>
        <v>1.6036873237100313E-9</v>
      </c>
      <c r="O23" s="27">
        <f t="shared" si="10"/>
        <v>1.6465617980645278E-9</v>
      </c>
      <c r="P23" s="27">
        <f t="shared" si="10"/>
        <v>1.4881318157286026E-8</v>
      </c>
      <c r="Q23" s="27">
        <f t="shared" si="10"/>
        <v>1.6495608457682277E-8</v>
      </c>
    </row>
    <row r="25" spans="1:17">
      <c r="B25" s="49" t="s">
        <v>867</v>
      </c>
      <c r="C25" s="49"/>
      <c r="D25" s="49"/>
      <c r="E25" s="49"/>
    </row>
    <row r="26" spans="1:17" s="37" customFormat="1">
      <c r="B26" s="37" t="s">
        <v>867</v>
      </c>
      <c r="D26" s="37" t="s">
        <v>868</v>
      </c>
      <c r="E26" s="37" t="s">
        <v>873</v>
      </c>
      <c r="F26" s="37">
        <f t="shared" ref="F26:Q26" si="11">(F5+F18)/(F10+F21)</f>
        <v>3227315.1945521049</v>
      </c>
      <c r="G26" s="37">
        <f t="shared" si="11"/>
        <v>3432971.3534189435</v>
      </c>
      <c r="H26" s="37">
        <f t="shared" si="11"/>
        <v>3465587.0419492619</v>
      </c>
      <c r="I26" s="37">
        <f t="shared" si="11"/>
        <v>3558586.1659097029</v>
      </c>
      <c r="J26" s="37">
        <f t="shared" si="11"/>
        <v>3910873.5946712904</v>
      </c>
      <c r="K26" s="37">
        <f t="shared" si="11"/>
        <v>4189397.961332452</v>
      </c>
      <c r="L26" s="37">
        <f t="shared" si="11"/>
        <v>4740821.7282124907</v>
      </c>
      <c r="M26" s="37">
        <f t="shared" si="11"/>
        <v>5089721.5475816112</v>
      </c>
      <c r="N26" s="37">
        <f t="shared" si="11"/>
        <v>5233013.4951508809</v>
      </c>
      <c r="O26" s="37">
        <f t="shared" si="11"/>
        <v>5558484.1649991227</v>
      </c>
      <c r="P26" s="37">
        <f t="shared" si="11"/>
        <v>6292266.4342867276</v>
      </c>
      <c r="Q26" s="37">
        <f t="shared" si="11"/>
        <v>6753615.4704202553</v>
      </c>
    </row>
    <row r="27" spans="1:17" s="37" customFormat="1">
      <c r="B27" s="37" t="s">
        <v>871</v>
      </c>
      <c r="D27" s="37" t="s">
        <v>872</v>
      </c>
      <c r="E27" s="37" t="s">
        <v>874</v>
      </c>
      <c r="F27" s="37">
        <f t="shared" ref="F27:Q27" si="12">(F5+F18)/(F13+F21)</f>
        <v>2420688.6455417904</v>
      </c>
      <c r="G27" s="37">
        <f t="shared" si="12"/>
        <v>2607465.3685378218</v>
      </c>
      <c r="H27" s="37">
        <f t="shared" si="12"/>
        <v>2649908.3696066574</v>
      </c>
      <c r="I27" s="37">
        <f t="shared" si="12"/>
        <v>2739919.8606227138</v>
      </c>
      <c r="J27" s="37">
        <f t="shared" si="12"/>
        <v>2989453.6828067387</v>
      </c>
      <c r="K27" s="37">
        <f t="shared" si="12"/>
        <v>3154474.5188656524</v>
      </c>
      <c r="L27" s="37">
        <f t="shared" si="12"/>
        <v>3533085.4236808931</v>
      </c>
      <c r="M27" s="37">
        <f t="shared" si="12"/>
        <v>3761246.26480718</v>
      </c>
      <c r="N27" s="37">
        <f t="shared" si="12"/>
        <v>3884340.681620359</v>
      </c>
      <c r="O27" s="37">
        <f t="shared" si="12"/>
        <v>4090138.0141782616</v>
      </c>
      <c r="P27" s="37">
        <f t="shared" si="12"/>
        <v>4551420.5891814511</v>
      </c>
      <c r="Q27" s="37">
        <f t="shared" si="12"/>
        <v>5075405.5749560641</v>
      </c>
    </row>
    <row r="29" spans="1:17">
      <c r="B29" s="49" t="s">
        <v>890</v>
      </c>
      <c r="C29" s="49"/>
      <c r="D29" s="49"/>
      <c r="E29" s="49"/>
    </row>
    <row r="30" spans="1:17" s="2" customFormat="1" ht="15" customHeight="1">
      <c r="B30" s="2" t="s">
        <v>145</v>
      </c>
      <c r="C30" s="2" t="s">
        <v>13</v>
      </c>
      <c r="D30" s="2" t="s">
        <v>146</v>
      </c>
      <c r="F30" s="2">
        <v>333930</v>
      </c>
      <c r="G30" s="2">
        <v>368709</v>
      </c>
      <c r="H30" s="2">
        <v>410087</v>
      </c>
      <c r="I30" s="2">
        <v>468629</v>
      </c>
      <c r="J30" s="2">
        <v>479559</v>
      </c>
      <c r="K30" s="2">
        <v>493847</v>
      </c>
      <c r="L30" s="2">
        <v>506978</v>
      </c>
      <c r="M30" s="2">
        <v>513453</v>
      </c>
      <c r="N30" s="2">
        <v>531468</v>
      </c>
      <c r="O30" s="2">
        <v>548490</v>
      </c>
      <c r="P30" s="2">
        <v>491445</v>
      </c>
      <c r="Q30" s="2">
        <v>499892</v>
      </c>
    </row>
    <row r="31" spans="1:17" s="2" customFormat="1" ht="15" customHeight="1">
      <c r="B31" s="2" t="s">
        <v>149</v>
      </c>
      <c r="C31" s="2" t="s">
        <v>5</v>
      </c>
      <c r="D31" s="2" t="s">
        <v>150</v>
      </c>
      <c r="F31" s="2">
        <v>96481</v>
      </c>
      <c r="G31" s="2">
        <v>113754</v>
      </c>
      <c r="H31" s="2">
        <v>115045</v>
      </c>
      <c r="I31" s="2">
        <v>123640</v>
      </c>
      <c r="J31" s="2">
        <v>137350</v>
      </c>
      <c r="K31" s="2">
        <v>154293</v>
      </c>
      <c r="L31" s="2">
        <v>164523</v>
      </c>
      <c r="M31" s="2">
        <v>154493</v>
      </c>
      <c r="N31" s="2">
        <v>152684</v>
      </c>
      <c r="O31" s="2">
        <v>147813</v>
      </c>
      <c r="P31" s="2">
        <v>144480</v>
      </c>
      <c r="Q31" s="2">
        <v>151089</v>
      </c>
    </row>
    <row r="32" spans="1:17" s="2" customFormat="1" ht="15" customHeight="1">
      <c r="B32" s="25" t="s">
        <v>881</v>
      </c>
      <c r="D32" s="25" t="s">
        <v>882</v>
      </c>
      <c r="F32" s="25">
        <f>F30+F31</f>
        <v>430411</v>
      </c>
      <c r="G32" s="25">
        <f t="shared" ref="G32:Q32" si="13">G30+G31</f>
        <v>482463</v>
      </c>
      <c r="H32" s="25">
        <f t="shared" si="13"/>
        <v>525132</v>
      </c>
      <c r="I32" s="25">
        <f t="shared" si="13"/>
        <v>592269</v>
      </c>
      <c r="J32" s="25">
        <f t="shared" si="13"/>
        <v>616909</v>
      </c>
      <c r="K32" s="25">
        <f t="shared" si="13"/>
        <v>648140</v>
      </c>
      <c r="L32" s="25">
        <f t="shared" si="13"/>
        <v>671501</v>
      </c>
      <c r="M32" s="25">
        <f t="shared" si="13"/>
        <v>667946</v>
      </c>
      <c r="N32" s="25">
        <f t="shared" si="13"/>
        <v>684152</v>
      </c>
      <c r="O32" s="25">
        <f t="shared" si="13"/>
        <v>696303</v>
      </c>
      <c r="P32" s="25">
        <f t="shared" si="13"/>
        <v>635925</v>
      </c>
      <c r="Q32" s="25">
        <f t="shared" si="13"/>
        <v>650981</v>
      </c>
    </row>
    <row r="33" spans="1:17" s="2" customFormat="1">
      <c r="B33" s="2" t="s">
        <v>313</v>
      </c>
      <c r="C33" s="2" t="s">
        <v>13</v>
      </c>
      <c r="D33" s="2" t="s">
        <v>315</v>
      </c>
      <c r="E33" s="2" t="s">
        <v>314</v>
      </c>
    </row>
    <row r="34" spans="1:17" s="2" customFormat="1">
      <c r="B34" s="2" t="s">
        <v>597</v>
      </c>
      <c r="C34" s="2" t="s">
        <v>13</v>
      </c>
      <c r="D34" s="2" t="s">
        <v>599</v>
      </c>
      <c r="E34" s="2" t="s">
        <v>598</v>
      </c>
    </row>
    <row r="35" spans="1:17">
      <c r="B35" s="37" t="s">
        <v>880</v>
      </c>
      <c r="D35" s="37" t="s">
        <v>883</v>
      </c>
    </row>
    <row r="36" spans="1:17" s="37" customFormat="1">
      <c r="B36" s="37" t="s">
        <v>884</v>
      </c>
      <c r="D36" s="37" t="s">
        <v>885</v>
      </c>
    </row>
    <row r="37" spans="1:17" s="45" customFormat="1">
      <c r="B37" s="45" t="s">
        <v>886</v>
      </c>
      <c r="D37" s="45" t="s">
        <v>887</v>
      </c>
      <c r="F37" s="45">
        <f t="shared" ref="F37:Q37" si="14">(F4-F5)-(F20)</f>
        <v>-395414</v>
      </c>
      <c r="G37" s="45">
        <f t="shared" si="14"/>
        <v>-383477.00952107954</v>
      </c>
      <c r="H37" s="45">
        <f t="shared" si="14"/>
        <v>-418845.98338869459</v>
      </c>
      <c r="I37" s="45">
        <f t="shared" si="14"/>
        <v>-458626.97213353048</v>
      </c>
      <c r="J37" s="45">
        <f t="shared" si="14"/>
        <v>-508960.98045774631</v>
      </c>
      <c r="K37" s="45">
        <f t="shared" si="14"/>
        <v>-531595.98302831047</v>
      </c>
      <c r="L37" s="45">
        <f t="shared" si="14"/>
        <v>-593799.00586664735</v>
      </c>
      <c r="M37" s="45">
        <f t="shared" si="14"/>
        <v>-608883.01498615078</v>
      </c>
      <c r="N37" s="45">
        <f t="shared" si="14"/>
        <v>-630365.00653291133</v>
      </c>
      <c r="O37" s="45">
        <f t="shared" si="14"/>
        <v>-679097.00706614042</v>
      </c>
      <c r="P37" s="45">
        <f t="shared" si="14"/>
        <v>-926933.06031785964</v>
      </c>
      <c r="Q37" s="45">
        <f t="shared" si="14"/>
        <v>-670145.07938658376</v>
      </c>
    </row>
    <row r="38" spans="1:17" s="45" customFormat="1"/>
    <row r="39" spans="1:17">
      <c r="B39" s="49" t="s">
        <v>891</v>
      </c>
      <c r="C39" s="49"/>
      <c r="D39" s="49"/>
      <c r="E39" s="49"/>
    </row>
    <row r="40" spans="1:17" s="2" customFormat="1">
      <c r="B40" s="2" t="s">
        <v>25</v>
      </c>
      <c r="C40" s="2" t="s">
        <v>5</v>
      </c>
      <c r="D40" s="2" t="s">
        <v>26</v>
      </c>
      <c r="F40" s="2">
        <v>1677037.6523592859</v>
      </c>
      <c r="G40" s="2">
        <v>1847772.5627169893</v>
      </c>
      <c r="H40" s="2">
        <v>2025399.6779469363</v>
      </c>
      <c r="I40" s="2">
        <v>2169392.0471919104</v>
      </c>
      <c r="J40" s="2">
        <v>2319019.6567186634</v>
      </c>
      <c r="K40" s="2">
        <v>2477811.7398439739</v>
      </c>
      <c r="L40" s="2">
        <v>2648177.5156985405</v>
      </c>
      <c r="M40" s="2">
        <v>2806312.3019627878</v>
      </c>
      <c r="N40" s="2">
        <v>2989188.0102678253</v>
      </c>
      <c r="O40" s="2">
        <v>3135934.6976309814</v>
      </c>
      <c r="P40" s="2">
        <v>3048706.0020765816</v>
      </c>
      <c r="Q40" s="2">
        <v>3345828.0938829612</v>
      </c>
    </row>
    <row r="41" spans="1:17" s="2" customFormat="1" ht="15" customHeight="1">
      <c r="B41" s="2" t="s">
        <v>142</v>
      </c>
      <c r="C41" s="2" t="s">
        <v>13</v>
      </c>
      <c r="D41" s="2" t="s">
        <v>144</v>
      </c>
      <c r="E41" s="2" t="s">
        <v>143</v>
      </c>
      <c r="F41" s="2">
        <v>536616</v>
      </c>
      <c r="G41" s="2">
        <v>592526</v>
      </c>
      <c r="H41" s="2">
        <v>639629</v>
      </c>
      <c r="I41" s="2">
        <v>718742</v>
      </c>
      <c r="J41" s="2">
        <v>756548</v>
      </c>
      <c r="K41" s="2">
        <v>796138</v>
      </c>
      <c r="L41" s="2">
        <v>830138</v>
      </c>
      <c r="M41" s="2">
        <v>832762</v>
      </c>
      <c r="N41" s="2">
        <v>852813</v>
      </c>
      <c r="O41" s="2">
        <v>865499</v>
      </c>
      <c r="P41" s="2">
        <v>764730</v>
      </c>
      <c r="Q41" s="2">
        <v>810714</v>
      </c>
    </row>
    <row r="42" spans="1:17" s="2" customFormat="1" ht="15" customHeight="1">
      <c r="B42" s="2" t="s">
        <v>149</v>
      </c>
      <c r="C42" s="2" t="s">
        <v>5</v>
      </c>
      <c r="D42" s="2" t="s">
        <v>150</v>
      </c>
      <c r="F42" s="2">
        <v>96481</v>
      </c>
      <c r="G42" s="2">
        <v>113754</v>
      </c>
      <c r="H42" s="2">
        <v>115045</v>
      </c>
      <c r="I42" s="2">
        <v>123640</v>
      </c>
      <c r="J42" s="2">
        <v>137350</v>
      </c>
      <c r="K42" s="2">
        <v>154293</v>
      </c>
      <c r="L42" s="2">
        <v>164523</v>
      </c>
      <c r="M42" s="2">
        <v>154493</v>
      </c>
      <c r="N42" s="2">
        <v>152684</v>
      </c>
      <c r="O42" s="2">
        <v>147813</v>
      </c>
      <c r="P42" s="2">
        <v>144480</v>
      </c>
      <c r="Q42" s="2">
        <v>151089</v>
      </c>
    </row>
    <row r="43" spans="1:17" s="2" customFormat="1" ht="15" customHeight="1">
      <c r="B43" s="2" t="s">
        <v>112</v>
      </c>
      <c r="C43" s="2" t="s">
        <v>13</v>
      </c>
      <c r="D43" s="2" t="s">
        <v>110</v>
      </c>
      <c r="E43" s="2" t="s">
        <v>113</v>
      </c>
      <c r="F43" s="2">
        <v>1039.2464703000001</v>
      </c>
      <c r="G43" s="2">
        <v>34729.731617700003</v>
      </c>
      <c r="H43" s="2">
        <v>23167.308618800002</v>
      </c>
      <c r="I43" s="2">
        <v>22826.760222000001</v>
      </c>
      <c r="J43" s="2">
        <v>7721.3117349000004</v>
      </c>
      <c r="K43" s="2">
        <v>27597.066760000002</v>
      </c>
      <c r="L43" s="2">
        <v>-22895.527642900001</v>
      </c>
      <c r="M43" s="2">
        <v>10761.7252429</v>
      </c>
      <c r="N43" s="2">
        <v>13043.006636100001</v>
      </c>
      <c r="O43" s="2">
        <v>24451.004712099999</v>
      </c>
      <c r="P43" s="2">
        <v>-75671.126915200002</v>
      </c>
      <c r="Q43" s="2">
        <v>-18227</v>
      </c>
    </row>
    <row r="44" spans="1:17" s="25" customFormat="1" ht="15" customHeight="1">
      <c r="B44" s="25" t="s">
        <v>893</v>
      </c>
      <c r="F44" s="25">
        <f xml:space="preserve"> SUM(F40:F43)</f>
        <v>2311173.8988295859</v>
      </c>
      <c r="G44" s="25">
        <f t="shared" ref="G44:Q44" si="15" xml:space="preserve"> SUM(G40:G43)</f>
        <v>2588782.2943346892</v>
      </c>
      <c r="H44" s="25">
        <f t="shared" si="15"/>
        <v>2803240.9865657361</v>
      </c>
      <c r="I44" s="25">
        <f t="shared" si="15"/>
        <v>3034600.8074139105</v>
      </c>
      <c r="J44" s="25">
        <f t="shared" si="15"/>
        <v>3220638.9684535633</v>
      </c>
      <c r="K44" s="25">
        <f t="shared" si="15"/>
        <v>3455839.8066039737</v>
      </c>
      <c r="L44" s="25">
        <f t="shared" si="15"/>
        <v>3619942.9880556404</v>
      </c>
      <c r="M44" s="25">
        <f t="shared" si="15"/>
        <v>3804329.0272056879</v>
      </c>
      <c r="N44" s="25">
        <f t="shared" si="15"/>
        <v>4007728.0169039252</v>
      </c>
      <c r="O44" s="25">
        <f t="shared" si="15"/>
        <v>4173697.7023430816</v>
      </c>
      <c r="P44" s="25">
        <f t="shared" si="15"/>
        <v>3882244.8751613814</v>
      </c>
      <c r="Q44" s="25">
        <f t="shared" si="15"/>
        <v>4289404.0938829612</v>
      </c>
    </row>
    <row r="45" spans="1:17" s="2" customFormat="1" ht="15" customHeight="1"/>
    <row r="46" spans="1:17" s="2" customFormat="1" ht="15" customHeight="1">
      <c r="B46" s="49" t="s">
        <v>892</v>
      </c>
      <c r="C46" s="49"/>
      <c r="D46" s="49"/>
      <c r="E46" s="49"/>
    </row>
    <row r="47" spans="1:17" s="2" customFormat="1">
      <c r="B47" s="2" t="s">
        <v>268</v>
      </c>
      <c r="C47" s="2" t="s">
        <v>13</v>
      </c>
      <c r="D47" s="2" t="s">
        <v>269</v>
      </c>
      <c r="E47" s="2" t="s">
        <v>270</v>
      </c>
    </row>
    <row r="48" spans="1:17" s="2" customFormat="1">
      <c r="B48" s="2" t="s">
        <v>543</v>
      </c>
      <c r="C48" s="2" t="s">
        <v>13</v>
      </c>
      <c r="D48" s="2" t="s">
        <v>544</v>
      </c>
    </row>
  </sheetData>
  <mergeCells count="7">
    <mergeCell ref="B46:E46"/>
    <mergeCell ref="V1:AE1"/>
    <mergeCell ref="B3:E3"/>
    <mergeCell ref="B17:E17"/>
    <mergeCell ref="B25:E25"/>
    <mergeCell ref="B29:E29"/>
    <mergeCell ref="B39:E3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rawData</vt:lpstr>
      <vt:lpstr>Non_Financial</vt:lpstr>
      <vt:lpstr>Financial</vt:lpstr>
      <vt:lpstr>First_steps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DEMBA Safiyatou</cp:lastModifiedBy>
  <dcterms:created xsi:type="dcterms:W3CDTF">2025-05-27T11:25:11Z</dcterms:created>
  <dcterms:modified xsi:type="dcterms:W3CDTF">2025-06-03T17:28:46Z</dcterms:modified>
</cp:coreProperties>
</file>