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ork\TUT\Survey Tuts\study\Excel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C36" i="1" l="1"/>
  <c r="D36" i="1" s="1"/>
  <c r="D27" i="1"/>
  <c r="B29" i="1" s="1"/>
  <c r="B31" i="1" s="1"/>
  <c r="D26" i="1"/>
  <c r="E36" i="1" s="1"/>
  <c r="E27" i="1"/>
  <c r="E26" i="1"/>
  <c r="E11" i="1"/>
  <c r="G11" i="1"/>
  <c r="G12" i="1"/>
  <c r="C12" i="1"/>
  <c r="B12" i="1"/>
  <c r="E12" i="1" s="1"/>
  <c r="F12" i="1" s="1"/>
  <c r="C11" i="1"/>
  <c r="B11" i="1"/>
  <c r="D11" i="1" s="1"/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G36" i="1"/>
  <c r="F36" i="1"/>
  <c r="D12" i="1"/>
  <c r="B47" i="1"/>
  <c r="C47" i="1" s="1"/>
  <c r="D47" i="1" s="1"/>
  <c r="B37" i="1"/>
  <c r="C37" i="1" s="1"/>
  <c r="B46" i="1"/>
  <c r="C46" i="1" s="1"/>
  <c r="D46" i="1" s="1"/>
  <c r="B42" i="1"/>
  <c r="C42" i="1" s="1"/>
  <c r="D42" i="1" s="1"/>
  <c r="B39" i="1"/>
  <c r="C39" i="1" s="1"/>
  <c r="D39" i="1" s="1"/>
  <c r="B53" i="1"/>
  <c r="C53" i="1" s="1"/>
  <c r="D53" i="1" s="1"/>
  <c r="B41" i="1"/>
  <c r="C41" i="1" s="1"/>
  <c r="D41" i="1" s="1"/>
  <c r="B55" i="1"/>
  <c r="C55" i="1" s="1"/>
  <c r="D55" i="1" s="1"/>
  <c r="B52" i="1"/>
  <c r="C52" i="1" s="1"/>
  <c r="D52" i="1" s="1"/>
  <c r="B48" i="1"/>
  <c r="C48" i="1" s="1"/>
  <c r="D48" i="1" s="1"/>
  <c r="B40" i="1"/>
  <c r="C40" i="1" s="1"/>
  <c r="D40" i="1" s="1"/>
  <c r="F11" i="1"/>
  <c r="B14" i="1" s="1"/>
  <c r="B56" i="1" l="1"/>
  <c r="C56" i="1" s="1"/>
  <c r="D56" i="1" s="1"/>
  <c r="B45" i="1"/>
  <c r="C45" i="1" s="1"/>
  <c r="D45" i="1" s="1"/>
  <c r="B51" i="1"/>
  <c r="C51" i="1" s="1"/>
  <c r="D51" i="1" s="1"/>
  <c r="B50" i="1"/>
  <c r="C50" i="1" s="1"/>
  <c r="D50" i="1" s="1"/>
  <c r="B44" i="1"/>
  <c r="C44" i="1" s="1"/>
  <c r="D44" i="1" s="1"/>
  <c r="B43" i="1"/>
  <c r="C43" i="1" s="1"/>
  <c r="D43" i="1" s="1"/>
  <c r="B49" i="1"/>
  <c r="C49" i="1" s="1"/>
  <c r="D49" i="1" s="1"/>
  <c r="B38" i="1"/>
  <c r="C38" i="1" s="1"/>
  <c r="D38" i="1" s="1"/>
  <c r="B54" i="1"/>
  <c r="C54" i="1" s="1"/>
  <c r="D54" i="1" s="1"/>
  <c r="B57" i="1"/>
  <c r="C57" i="1" s="1"/>
  <c r="D57" i="1" s="1"/>
  <c r="A58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D37" i="1"/>
  <c r="B17" i="1"/>
  <c r="B16" i="1"/>
  <c r="B18" i="1" s="1"/>
  <c r="B19" i="1" s="1"/>
  <c r="B58" i="1" l="1"/>
  <c r="C58" i="1" s="1"/>
  <c r="D58" i="1" s="1"/>
  <c r="A59" i="1"/>
  <c r="E58" i="1"/>
  <c r="G37" i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B59" i="1" l="1"/>
  <c r="C59" i="1" s="1"/>
  <c r="D59" i="1" s="1"/>
  <c r="A60" i="1"/>
  <c r="E59" i="1" l="1"/>
  <c r="E60" i="1" s="1"/>
  <c r="F59" i="1"/>
  <c r="F60" i="1" s="1"/>
  <c r="B60" i="1"/>
  <c r="C60" i="1" s="1"/>
  <c r="D60" i="1" s="1"/>
  <c r="A61" i="1"/>
  <c r="B61" i="1" l="1"/>
  <c r="C61" i="1" s="1"/>
  <c r="D61" i="1" s="1"/>
  <c r="A62" i="1"/>
  <c r="G59" i="1"/>
  <c r="G60" i="1" s="1"/>
  <c r="E61" i="1" l="1"/>
  <c r="B62" i="1"/>
  <c r="C62" i="1" s="1"/>
  <c r="D62" i="1" s="1"/>
  <c r="A63" i="1"/>
  <c r="A64" i="1" l="1"/>
  <c r="B63" i="1"/>
  <c r="C63" i="1" s="1"/>
  <c r="D63" i="1" s="1"/>
  <c r="E62" i="1"/>
  <c r="E63" i="1" s="1"/>
  <c r="G61" i="1"/>
  <c r="G62" i="1" s="1"/>
  <c r="G63" i="1" s="1"/>
  <c r="F61" i="1"/>
  <c r="E64" i="1" l="1"/>
  <c r="F62" i="1"/>
  <c r="F63" i="1" s="1"/>
  <c r="F64" i="1" s="1"/>
  <c r="A65" i="1"/>
  <c r="B64" i="1"/>
  <c r="C64" i="1" s="1"/>
  <c r="D64" i="1" s="1"/>
  <c r="G64" i="1" s="1"/>
  <c r="E65" i="1" l="1"/>
  <c r="F65" i="1" s="1"/>
  <c r="A66" i="1"/>
  <c r="B65" i="1"/>
  <c r="C65" i="1" s="1"/>
  <c r="D65" i="1" s="1"/>
  <c r="G65" i="1" s="1"/>
  <c r="B66" i="1" l="1"/>
  <c r="C66" i="1" s="1"/>
  <c r="D66" i="1" s="1"/>
  <c r="A67" i="1"/>
  <c r="A68" i="1" l="1"/>
  <c r="B67" i="1"/>
  <c r="C67" i="1" s="1"/>
  <c r="D67" i="1" s="1"/>
  <c r="F66" i="1"/>
  <c r="E66" i="1"/>
  <c r="B68" i="1" l="1"/>
  <c r="C68" i="1" s="1"/>
  <c r="D68" i="1" s="1"/>
  <c r="A69" i="1"/>
  <c r="E67" i="1"/>
  <c r="E68" i="1" s="1"/>
  <c r="G66" i="1"/>
  <c r="G67" i="1" s="1"/>
  <c r="G68" i="1" s="1"/>
  <c r="A70" i="1" l="1"/>
  <c r="B69" i="1"/>
  <c r="C69" i="1" s="1"/>
  <c r="D69" i="1" s="1"/>
  <c r="G69" i="1" s="1"/>
  <c r="E69" i="1"/>
  <c r="F67" i="1"/>
  <c r="F68" i="1" s="1"/>
  <c r="A71" i="1" l="1"/>
  <c r="B70" i="1"/>
  <c r="C70" i="1" s="1"/>
  <c r="D70" i="1" s="1"/>
  <c r="F69" i="1"/>
  <c r="B71" i="1" l="1"/>
  <c r="C71" i="1" s="1"/>
  <c r="D71" i="1" s="1"/>
  <c r="A72" i="1"/>
  <c r="E70" i="1"/>
  <c r="E71" i="1" s="1"/>
  <c r="B72" i="1" l="1"/>
  <c r="C72" i="1" s="1"/>
  <c r="D72" i="1" s="1"/>
  <c r="A73" i="1"/>
  <c r="E72" i="1"/>
  <c r="F70" i="1"/>
  <c r="F71" i="1" s="1"/>
  <c r="F72" i="1" s="1"/>
  <c r="G70" i="1"/>
  <c r="G71" i="1" s="1"/>
  <c r="A74" i="1" l="1"/>
  <c r="B73" i="1"/>
  <c r="C73" i="1" s="1"/>
  <c r="D73" i="1" s="1"/>
  <c r="G72" i="1"/>
  <c r="A75" i="1" l="1"/>
  <c r="B74" i="1"/>
  <c r="C74" i="1" s="1"/>
  <c r="D74" i="1" s="1"/>
  <c r="G73" i="1"/>
  <c r="E73" i="1"/>
  <c r="A76" i="1" l="1"/>
  <c r="B75" i="1"/>
  <c r="C75" i="1" s="1"/>
  <c r="D75" i="1" s="1"/>
  <c r="E74" i="1"/>
  <c r="E75" i="1" s="1"/>
  <c r="F73" i="1"/>
  <c r="A77" i="1" l="1"/>
  <c r="B76" i="1"/>
  <c r="C76" i="1" s="1"/>
  <c r="D76" i="1" s="1"/>
  <c r="F74" i="1"/>
  <c r="F75" i="1" s="1"/>
  <c r="G74" i="1"/>
  <c r="G75" i="1" s="1"/>
  <c r="B77" i="1" l="1"/>
  <c r="C77" i="1" s="1"/>
  <c r="D77" i="1" s="1"/>
  <c r="A78" i="1"/>
  <c r="E76" i="1"/>
  <c r="B78" i="1" l="1"/>
  <c r="C78" i="1" s="1"/>
  <c r="D78" i="1" s="1"/>
  <c r="A79" i="1"/>
  <c r="B79" i="1" s="1"/>
  <c r="C79" i="1" s="1"/>
  <c r="D79" i="1" s="1"/>
  <c r="G76" i="1"/>
  <c r="E77" i="1"/>
  <c r="E78" i="1" s="1"/>
  <c r="E79" i="1" s="1"/>
  <c r="F76" i="1"/>
  <c r="G77" i="1" l="1"/>
  <c r="G78" i="1" s="1"/>
  <c r="G79" i="1" s="1"/>
  <c r="F77" i="1"/>
  <c r="F78" i="1" s="1"/>
  <c r="F79" i="1" s="1"/>
</calcChain>
</file>

<file path=xl/sharedStrings.xml><?xml version="1.0" encoding="utf-8"?>
<sst xmlns="http://schemas.openxmlformats.org/spreadsheetml/2006/main" count="35" uniqueCount="28">
  <si>
    <t>R</t>
  </si>
  <si>
    <t>Chainage of IP</t>
  </si>
  <si>
    <t>E</t>
  </si>
  <si>
    <t>N</t>
  </si>
  <si>
    <t>PI</t>
  </si>
  <si>
    <t>A</t>
  </si>
  <si>
    <t>B</t>
  </si>
  <si>
    <t>PI-B</t>
  </si>
  <si>
    <t>PI-A</t>
  </si>
  <si>
    <t>Bearing</t>
  </si>
  <si>
    <t>Azimuth</t>
  </si>
  <si>
    <t>Distance</t>
  </si>
  <si>
    <t>Change in E</t>
  </si>
  <si>
    <t>Changein N</t>
  </si>
  <si>
    <t>Quadrantal Bearing</t>
  </si>
  <si>
    <t>I</t>
  </si>
  <si>
    <t xml:space="preserve">Tangent Length </t>
  </si>
  <si>
    <t>Chainage of BC</t>
  </si>
  <si>
    <t>Chainage of EC</t>
  </si>
  <si>
    <t>Arc Length</t>
  </si>
  <si>
    <t>IP</t>
  </si>
  <si>
    <t>ϴ</t>
  </si>
  <si>
    <t>TL</t>
  </si>
  <si>
    <t>Interval</t>
  </si>
  <si>
    <t>Chainage</t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</si>
  <si>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</si>
  <si>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t>Targential Angle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</si>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</sst>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</c:f>
              <c:numCache>
                <c:formatCode>General</c:formatCode>
                <c:ptCount val="3"/>
                <c:pt idx="0">
                  <c:v>5583.8090000000002</c:v>
                </c:pt>
                <c:pt idx="1">
                  <c:v>5389.3450000000003</c:v>
                </c:pt>
                <c:pt idx="2">
                  <c:v>5369.51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6382.0389999999998</c:v>
                </c:pt>
                <c:pt idx="1">
                  <c:v>5540.0870000000004</c:v>
                </c:pt>
                <c:pt idx="2">
                  <c:v>7131.63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4-41E4-8609-E2624CEE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23279"/>
        <c:axId val="920578543"/>
      </c:scatterChart>
      <c:valAx>
        <c:axId val="92352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78543"/>
        <c:crosses val="autoZero"/>
        <c:crossBetween val="midCat"/>
      </c:valAx>
      <c:valAx>
        <c:axId val="9205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2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Sheet1!$G$36:$G$79</c:f>
              <c:numCache>
                <c:formatCode>General</c:formatCode>
                <c:ptCount val="44"/>
                <c:pt idx="0">
                  <c:v>6130.4178977063511</c:v>
                </c:pt>
                <c:pt idx="1">
                  <c:v>6137.1388140714334</c:v>
                </c:pt>
                <c:pt idx="2">
                  <c:v>6148.8647721648058</c:v>
                </c:pt>
                <c:pt idx="3">
                  <c:v>6160.6204798029303</c:v>
                </c:pt>
                <c:pt idx="4">
                  <c:v>6172.4042441842212</c:v>
                </c:pt>
                <c:pt idx="5">
                  <c:v>6184.2143684669691</c:v>
                </c:pt>
                <c:pt idx="6">
                  <c:v>6196.0491520136857</c:v>
                </c:pt>
                <c:pt idx="7">
                  <c:v>6207.9068906359898</c:v>
                </c:pt>
                <c:pt idx="8">
                  <c:v>6219.785876840011</c:v>
                </c:pt>
                <c:pt idx="9">
                  <c:v>6231.6844000722622</c:v>
                </c:pt>
                <c:pt idx="10">
                  <c:v>6243.600746965958</c:v>
                </c:pt>
                <c:pt idx="11">
                  <c:v>6255.5332015877375</c:v>
                </c:pt>
                <c:pt idx="12">
                  <c:v>6267.4800456847543</c:v>
                </c:pt>
                <c:pt idx="13">
                  <c:v>6279.439558932103</c:v>
                </c:pt>
                <c:pt idx="14">
                  <c:v>6291.410019180541</c:v>
                </c:pt>
                <c:pt idx="15">
                  <c:v>6303.3897027044777</c:v>
                </c:pt>
                <c:pt idx="16">
                  <c:v>6315.3768844501865</c:v>
                </c:pt>
                <c:pt idx="17">
                  <c:v>6327.3698382842103</c:v>
                </c:pt>
                <c:pt idx="18">
                  <c:v>6339.3668372419197</c:v>
                </c:pt>
                <c:pt idx="19">
                  <c:v>6351.3661537761964</c:v>
                </c:pt>
                <c:pt idx="20">
                  <c:v>6363.3660600061939</c:v>
                </c:pt>
                <c:pt idx="21">
                  <c:v>6375.3648279661502</c:v>
                </c:pt>
                <c:pt idx="22">
                  <c:v>6387.3607298542138</c:v>
                </c:pt>
                <c:pt idx="23">
                  <c:v>6399.3520382812412</c:v>
                </c:pt>
                <c:pt idx="24">
                  <c:v>6411.3370265195399</c:v>
                </c:pt>
                <c:pt idx="25">
                  <c:v>6423.3139687515131</c:v>
                </c:pt>
                <c:pt idx="26">
                  <c:v>6435.2811403181759</c:v>
                </c:pt>
                <c:pt idx="27">
                  <c:v>6447.2368179675022</c:v>
                </c:pt>
                <c:pt idx="28">
                  <c:v>6459.1792801025695</c:v>
                </c:pt>
                <c:pt idx="29">
                  <c:v>6471.1068070294659</c:v>
                </c:pt>
                <c:pt idx="30">
                  <c:v>6483.0176812049258</c:v>
                </c:pt>
                <c:pt idx="31">
                  <c:v>6494.9101874836497</c:v>
                </c:pt>
                <c:pt idx="32">
                  <c:v>6506.7826133652834</c:v>
                </c:pt>
                <c:pt idx="33">
                  <c:v>6518.6332492410156</c:v>
                </c:pt>
                <c:pt idx="34">
                  <c:v>6530.4603886397572</c:v>
                </c:pt>
                <c:pt idx="35">
                  <c:v>6542.2623284738729</c:v>
                </c:pt>
                <c:pt idx="36">
                  <c:v>6554.0373692844196</c:v>
                </c:pt>
                <c:pt idx="37">
                  <c:v>6565.7838154858682</c:v>
                </c:pt>
                <c:pt idx="38">
                  <c:v>6577.4999756102634</c:v>
                </c:pt>
                <c:pt idx="39">
                  <c:v>6589.1841625507923</c:v>
                </c:pt>
                <c:pt idx="40">
                  <c:v>6600.8346938047262</c:v>
                </c:pt>
                <c:pt idx="41">
                  <c:v>6612.4498917156961</c:v>
                </c:pt>
                <c:pt idx="42">
                  <c:v>6624.0280837152741</c:v>
                </c:pt>
                <c:pt idx="43">
                  <c:v>6630.3367685840458</c:v>
                </c:pt>
              </c:numCache>
            </c:numRef>
          </c:xVal>
          <c:yVal>
            <c:numRef>
              <c:f>Sheet1!$F$36:$F$79</c:f>
              <c:numCache>
                <c:formatCode>General</c:formatCode>
                <c:ptCount val="44"/>
                <c:pt idx="0">
                  <c:v>5525.6925681411385</c:v>
                </c:pt>
                <c:pt idx="1">
                  <c:v>5527.2205070122891</c:v>
                </c:pt>
                <c:pt idx="2">
                  <c:v>5529.7700518345582</c:v>
                </c:pt>
                <c:pt idx="3">
                  <c:v>5532.1787049717341</c:v>
                </c:pt>
                <c:pt idx="4">
                  <c:v>5534.4461195819267</c:v>
                </c:pt>
                <c:pt idx="5">
                  <c:v>5536.5719691613513</c:v>
                </c:pt>
                <c:pt idx="6">
                  <c:v>5538.5559475913406</c:v>
                </c:pt>
                <c:pt idx="7">
                  <c:v>5540.3977691824302</c:v>
                </c:pt>
                <c:pt idx="8">
                  <c:v>5542.0971687154934</c:v>
                </c:pt>
                <c:pt idx="9">
                  <c:v>5543.6539014799328</c:v>
                </c:pt>
                <c:pt idx="10">
                  <c:v>5545.0677433089213</c:v>
                </c:pt>
                <c:pt idx="11">
                  <c:v>5546.3384906116789</c:v>
                </c:pt>
                <c:pt idx="12">
                  <c:v>5547.4659604027893</c:v>
                </c:pt>
                <c:pt idx="13">
                  <c:v>5548.4499903285505</c:v>
                </c:pt>
                <c:pt idx="14">
                  <c:v>5549.2904386903547</c:v>
                </c:pt>
                <c:pt idx="15">
                  <c:v>5549.9871844650888</c:v>
                </c:pt>
                <c:pt idx="16">
                  <c:v>5550.5401273225661</c:v>
                </c:pt>
                <c:pt idx="17">
                  <c:v>5550.9491876399707</c:v>
                </c:pt>
                <c:pt idx="18">
                  <c:v>5551.2143065133232</c:v>
                </c:pt>
                <c:pt idx="19">
                  <c:v>5551.3354457659643</c:v>
                </c:pt>
                <c:pt idx="20">
                  <c:v>5551.3125879540512</c:v>
                </c:pt>
                <c:pt idx="21">
                  <c:v>5551.1457363690688</c:v>
                </c:pt>
                <c:pt idx="22">
                  <c:v>5550.834915037357</c:v>
                </c:pt>
                <c:pt idx="23">
                  <c:v>5550.3801687166506</c:v>
                </c:pt>
                <c:pt idx="24">
                  <c:v>5549.7815628896342</c:v>
                </c:pt>
                <c:pt idx="25">
                  <c:v>5549.0391837545121</c:v>
                </c:pt>
                <c:pt idx="26">
                  <c:v>5548.1531382125977</c:v>
                </c:pt>
                <c:pt idx="27">
                  <c:v>5547.1235538529172</c:v>
                </c:pt>
                <c:pt idx="28">
                  <c:v>5545.9505789338391</c:v>
                </c:pt>
                <c:pt idx="29">
                  <c:v>5544.6343823617253</c:v>
                </c:pt>
                <c:pt idx="30">
                  <c:v>5543.1751536666079</c:v>
                </c:pt>
                <c:pt idx="31">
                  <c:v>5541.5731029748977</c:v>
                </c:pt>
                <c:pt idx="32">
                  <c:v>5539.8284609791253</c:v>
                </c:pt>
                <c:pt idx="33">
                  <c:v>5537.9414789047232</c:v>
                </c:pt>
                <c:pt idx="34">
                  <c:v>5535.91242847385</c:v>
                </c:pt>
                <c:pt idx="35">
                  <c:v>5533.7416018662616</c:v>
                </c:pt>
                <c:pt idx="36">
                  <c:v>5531.4293116772378</c:v>
                </c:pt>
                <c:pt idx="37">
                  <c:v>5528.9758908725707</c:v>
                </c:pt>
                <c:pt idx="38">
                  <c:v>5526.3816927406169</c:v>
                </c:pt>
                <c:pt idx="39">
                  <c:v>5523.647090841424</c:v>
                </c:pt>
                <c:pt idx="40">
                  <c:v>5520.7724789529411</c:v>
                </c:pt>
                <c:pt idx="41">
                  <c:v>5517.7582710143115</c:v>
                </c:pt>
                <c:pt idx="42">
                  <c:v>5514.6049010662709</c:v>
                </c:pt>
                <c:pt idx="43">
                  <c:v>5512.8236713210335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6-4C10-BF4A-414C8824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22447"/>
        <c:axId val="796506895"/>
      </c:scatterChart>
      <c:valAx>
        <c:axId val="92352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06895"/>
        <c:crosses val="autoZero"/>
        <c:crossBetween val="midCat"/>
      </c:valAx>
      <c:valAx>
        <c:axId val="7965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2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3</xdr:row>
      <xdr:rowOff>185736</xdr:rowOff>
    </xdr:from>
    <xdr:to>
      <xdr:col>18</xdr:col>
      <xdr:colOff>376237</xdr:colOff>
      <xdr:row>34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17</xdr:row>
      <xdr:rowOff>71437</xdr:rowOff>
    </xdr:from>
    <xdr:to>
      <xdr:col>19</xdr:col>
      <xdr:colOff>381000</xdr:colOff>
      <xdr:row>40</xdr:row>
      <xdr:rowOff>57151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topLeftCell="A10" workbookViewId="0">
      <selection activeCell="F30" sqref="F30"/>
    </sheetView>
  </sheetViews>
  <sheetFormatPr defaultRowHeight="15" x14ac:dyDescent="0.25"/>
  <cols>
    <col min="1" max="1" width="15.140625" bestFit="1" customWidth="1"/>
    <col min="2" max="2" width="12" bestFit="1" customWidth="1"/>
    <col min="3" max="3" width="15.5703125" bestFit="1" customWidth="1"/>
    <col min="4" max="4" width="10.5703125" customWidth="1"/>
    <col min="5" max="5" width="18.28515625" bestFit="1" customWidth="1"/>
    <col min="6" max="6" width="11.140625" customWidth="1"/>
    <col min="7" max="7" width="13.7109375" customWidth="1"/>
  </cols>
  <sheetData>
    <row r="1" spans="1:7" x14ac:dyDescent="0.25">
      <c r="D1" t="s">
        <v>2</v>
      </c>
      <c r="E1" t="s">
        <v>3</v>
      </c>
    </row>
    <row r="2" spans="1:7" x14ac:dyDescent="0.25">
      <c r="A2" t="s">
        <v>4</v>
      </c>
      <c r="D2">
        <v>5583.8090000000002</v>
      </c>
      <c r="E2">
        <v>6382.0389999999998</v>
      </c>
    </row>
    <row r="3" spans="1:7" x14ac:dyDescent="0.25">
      <c r="A3" t="s">
        <v>5</v>
      </c>
      <c r="D3">
        <v>5389.3450000000003</v>
      </c>
      <c r="E3">
        <v>5540.0870000000004</v>
      </c>
    </row>
    <row r="4" spans="1:7" x14ac:dyDescent="0.25">
      <c r="A4" t="s">
        <v>6</v>
      </c>
      <c r="D4">
        <v>5369.51</v>
      </c>
      <c r="E4">
        <v>7131.63</v>
      </c>
    </row>
    <row r="6" spans="1:7" x14ac:dyDescent="0.25">
      <c r="A6" t="s">
        <v>0</v>
      </c>
      <c r="D6">
        <v>100</v>
      </c>
    </row>
    <row r="7" spans="1:7" x14ac:dyDescent="0.25">
      <c r="A7" t="s">
        <v>1</v>
      </c>
      <c r="D7">
        <v>1511.3530000000001</v>
      </c>
    </row>
    <row r="10" spans="1:7" x14ac:dyDescent="0.25">
      <c r="B10" t="s">
        <v>12</v>
      </c>
      <c r="C10" t="s">
        <v>13</v>
      </c>
      <c r="D10" t="s">
        <v>11</v>
      </c>
      <c r="E10" t="s">
        <v>14</v>
      </c>
      <c r="F10" t="s">
        <v>10</v>
      </c>
    </row>
    <row r="11" spans="1:7" x14ac:dyDescent="0.25">
      <c r="A11" t="s">
        <v>8</v>
      </c>
      <c r="B11">
        <f>D2-D3</f>
        <v>194.46399999999994</v>
      </c>
      <c r="C11">
        <f>E2-E3</f>
        <v>841.95199999999932</v>
      </c>
      <c r="D11">
        <f>SQRT((B11^2)+(C11^2))</f>
        <v>864.11771050013715</v>
      </c>
      <c r="E11">
        <f>ABS(ATAN(B11/C11)*180/PI())</f>
        <v>13.005431097030462</v>
      </c>
      <c r="F11">
        <f>180+E11</f>
        <v>193.00543109703045</v>
      </c>
      <c r="G11">
        <f>346+59/60+40.45/3600</f>
        <v>346.99456944444444</v>
      </c>
    </row>
    <row r="12" spans="1:7" x14ac:dyDescent="0.25">
      <c r="A12" t="s">
        <v>7</v>
      </c>
      <c r="B12">
        <f>D2-D4</f>
        <v>214.29899999999998</v>
      </c>
      <c r="C12">
        <f>E2-E4</f>
        <v>-749.59100000000035</v>
      </c>
      <c r="D12">
        <f>SQRT((B12^2)+(C12^2))</f>
        <v>779.62217046592548</v>
      </c>
      <c r="E12">
        <f>ABS(ATAN(B12/C12)*180/PI())</f>
        <v>15.954592323005304</v>
      </c>
      <c r="F12">
        <f>180--E12</f>
        <v>195.9545923230053</v>
      </c>
      <c r="G12">
        <f>195+57/60+16.53/3600</f>
        <v>195.95459166666666</v>
      </c>
    </row>
    <row r="14" spans="1:7" x14ac:dyDescent="0.25">
      <c r="A14" t="s">
        <v>15</v>
      </c>
      <c r="B14">
        <f>ABS(F12-F11)</f>
        <v>2.9491612259748479</v>
      </c>
    </row>
    <row r="16" spans="1:7" x14ac:dyDescent="0.25">
      <c r="A16" t="s">
        <v>16</v>
      </c>
      <c r="B16">
        <f>D6*TAN(RADIANS(B14/2))</f>
        <v>2.574197048714657</v>
      </c>
    </row>
    <row r="17" spans="1:6" x14ac:dyDescent="0.25">
      <c r="A17" t="s">
        <v>19</v>
      </c>
      <c r="B17">
        <f>(B14/360)*2*PI()*D6</f>
        <v>5.1472573565413615</v>
      </c>
    </row>
    <row r="18" spans="1:6" x14ac:dyDescent="0.25">
      <c r="A18" t="s">
        <v>17</v>
      </c>
      <c r="B18">
        <f>D7-B16</f>
        <v>1508.7788029512853</v>
      </c>
    </row>
    <row r="19" spans="1:6" x14ac:dyDescent="0.25">
      <c r="A19" t="s">
        <v>18</v>
      </c>
      <c r="B19">
        <f>B18+B17</f>
        <v>1513.9260603078267</v>
      </c>
    </row>
    <row r="24" spans="1:6" x14ac:dyDescent="0.25">
      <c r="A24" s="1" t="s">
        <v>20</v>
      </c>
      <c r="B24" s="1" t="s">
        <v>3</v>
      </c>
      <c r="C24" s="1" t="s">
        <v>2</v>
      </c>
      <c r="D24" s="1" t="s">
        <v>9</v>
      </c>
      <c r="E24" s="1" t="s">
        <v>11</v>
      </c>
    </row>
    <row r="25" spans="1:6" x14ac:dyDescent="0.25">
      <c r="A25">
        <v>1</v>
      </c>
      <c r="B25">
        <v>5389.3450000000003</v>
      </c>
      <c r="C25">
        <v>5540.0870000000004</v>
      </c>
    </row>
    <row r="26" spans="1:6" x14ac:dyDescent="0.25">
      <c r="A26">
        <v>2</v>
      </c>
      <c r="B26">
        <v>5583.8090000000002</v>
      </c>
      <c r="C26">
        <v>6382.0389999999998</v>
      </c>
      <c r="D26">
        <f>IF(DEGREES(ATAN2(B26-B25,C26-C25))&lt;0,360+DEGREES(ATAN2(B26-B25,C26-C25)),DEGREES(ATAN2(B26-B25,C26-C25)))</f>
        <v>76.994568902969547</v>
      </c>
      <c r="E26">
        <f>SQRT(SUMSQ(B26-B25,C26-C25))</f>
        <v>864.11771050013715</v>
      </c>
      <c r="F26">
        <v>1511.3530000000001</v>
      </c>
    </row>
    <row r="27" spans="1:6" x14ac:dyDescent="0.25">
      <c r="A27">
        <v>3</v>
      </c>
      <c r="B27">
        <v>5369.51</v>
      </c>
      <c r="C27">
        <v>7131.63</v>
      </c>
      <c r="D27">
        <f>IF(DEGREES(ATAN2(B27-B26,C27-C26))&lt;0,360+DEGREES(ATAN2(B27-B26,C27-C26)),DEGREES(ATAN2(B27-B26,C27-C26)))</f>
        <v>105.9545923230053</v>
      </c>
      <c r="E27">
        <f>SQRT(SUMSQ(B27-B26,C27-C26))</f>
        <v>779.62217046592548</v>
      </c>
    </row>
    <row r="29" spans="1:6" x14ac:dyDescent="0.25">
      <c r="A29" s="2" t="s">
        <v>21</v>
      </c>
      <c r="B29">
        <f>D27-D26</f>
        <v>28.960023420035753</v>
      </c>
    </row>
    <row r="30" spans="1:6" x14ac:dyDescent="0.25">
      <c r="A30" s="3" t="s">
        <v>0</v>
      </c>
      <c r="B30">
        <v>1000</v>
      </c>
      <c r="F30">
        <f>F26-E26</f>
        <v>647.23528949986292</v>
      </c>
    </row>
    <row r="31" spans="1:6" x14ac:dyDescent="0.25">
      <c r="A31" s="3" t="s">
        <v>22</v>
      </c>
      <c r="B31">
        <f>B30*TAN(RADIANS(B29/2))</f>
        <v>258.24542352474833</v>
      </c>
    </row>
    <row r="33" spans="1:7" x14ac:dyDescent="0.25">
      <c r="A33" s="3" t="s">
        <v>23</v>
      </c>
      <c r="B33">
        <v>12</v>
      </c>
    </row>
    <row r="35" spans="1:7" ht="18" x14ac:dyDescent="0.35">
      <c r="A35" s="1" t="s">
        <v>24</v>
      </c>
      <c r="B35" s="1" t="s">
        <v>25</v>
      </c>
      <c r="C35" s="1" t="s">
        <v>26</v>
      </c>
      <c r="D35" s="1" t="s">
        <v>27</v>
      </c>
      <c r="E35" s="1" t="s">
        <v>9</v>
      </c>
      <c r="F35" s="1" t="s">
        <v>3</v>
      </c>
      <c r="G35" s="1" t="s">
        <v>2</v>
      </c>
    </row>
    <row r="36" spans="1:7" x14ac:dyDescent="0.25">
      <c r="A36">
        <f>F26-B31</f>
        <v>1253.1075764752518</v>
      </c>
      <c r="B36">
        <v>0</v>
      </c>
      <c r="C36">
        <f>90*B36/(PI()*$B$30)</f>
        <v>0</v>
      </c>
      <c r="D36">
        <f>2*$B$30*SIN(RADIANS(C36))</f>
        <v>0</v>
      </c>
      <c r="E36">
        <f>D26</f>
        <v>76.994568902969547</v>
      </c>
      <c r="F36">
        <f>B26-B31*COS(RADIANS(D26))</f>
        <v>5525.6925681411385</v>
      </c>
      <c r="G36">
        <f>C26-B31*SIN(RADIANS(D26))</f>
        <v>6130.4178977063511</v>
      </c>
    </row>
    <row r="37" spans="1:7" x14ac:dyDescent="0.25">
      <c r="A37">
        <f>ROUNDUP(A36/B33,0)*B33</f>
        <v>1260</v>
      </c>
      <c r="B37">
        <f>A37-A36</f>
        <v>6.8924235247482102</v>
      </c>
      <c r="C37">
        <f t="shared" ref="C37:C79" si="0">90*B37/(PI()*$B$30)</f>
        <v>0.1974533892923776</v>
      </c>
      <c r="D37">
        <f t="shared" ref="D37:D79" si="1">2*$B$30*SIN(RADIANS(C37))</f>
        <v>6.8924098819213189</v>
      </c>
      <c r="E37">
        <f>E36+C36+C37</f>
        <v>77.192022292261925</v>
      </c>
      <c r="F37">
        <f>F36+D37*COS(RADIANS(E37))</f>
        <v>5527.2205070122891</v>
      </c>
      <c r="G37">
        <f>G36+D37*SIN(RADIANS(E37))</f>
        <v>6137.1388140714334</v>
      </c>
    </row>
    <row r="38" spans="1:7" x14ac:dyDescent="0.25">
      <c r="A38">
        <f>IF(A37+$B$33&gt;$A$36+RADIANS($B$29)*$B$30,$A$36+RADIANS($B$29)*$B$30,A37+$B$33)</f>
        <v>1272</v>
      </c>
      <c r="B38">
        <f t="shared" ref="B38:B79" si="2">A38-A37</f>
        <v>12</v>
      </c>
      <c r="C38">
        <f t="shared" si="0"/>
        <v>0.34377467707849396</v>
      </c>
      <c r="D38">
        <f t="shared" si="1"/>
        <v>11.9999280001296</v>
      </c>
      <c r="E38">
        <f t="shared" ref="E38:E57" si="3">E37+C37+C38</f>
        <v>77.733250358632802</v>
      </c>
      <c r="F38">
        <f t="shared" ref="F38:F57" si="4">F37+D38*COS(RADIANS(E38))</f>
        <v>5529.7700518345582</v>
      </c>
      <c r="G38">
        <f t="shared" ref="G38:G57" si="5">G37+D38*SIN(RADIANS(E38))</f>
        <v>6148.8647721648058</v>
      </c>
    </row>
    <row r="39" spans="1:7" x14ac:dyDescent="0.25">
      <c r="A39">
        <f t="shared" ref="A39:A57" si="6">IF(A38+$B$33&gt;$A$36+RADIANS($B$29)*$B$30,$A$36+RADIANS($B$29)*$B$30,A38+$B$33)</f>
        <v>1284</v>
      </c>
      <c r="B39">
        <f t="shared" si="2"/>
        <v>12</v>
      </c>
      <c r="C39">
        <f t="shared" si="0"/>
        <v>0.34377467707849396</v>
      </c>
      <c r="D39">
        <f t="shared" si="1"/>
        <v>11.9999280001296</v>
      </c>
      <c r="E39">
        <f t="shared" si="3"/>
        <v>78.420799712789801</v>
      </c>
      <c r="F39">
        <f t="shared" si="4"/>
        <v>5532.1787049717341</v>
      </c>
      <c r="G39">
        <f t="shared" si="5"/>
        <v>6160.6204798029303</v>
      </c>
    </row>
    <row r="40" spans="1:7" x14ac:dyDescent="0.25">
      <c r="A40">
        <f t="shared" si="6"/>
        <v>1296</v>
      </c>
      <c r="B40">
        <f t="shared" si="2"/>
        <v>12</v>
      </c>
      <c r="C40">
        <f t="shared" si="0"/>
        <v>0.34377467707849396</v>
      </c>
      <c r="D40">
        <f t="shared" si="1"/>
        <v>11.9999280001296</v>
      </c>
      <c r="E40">
        <f t="shared" si="3"/>
        <v>79.108349066946801</v>
      </c>
      <c r="F40">
        <f t="shared" si="4"/>
        <v>5534.4461195819267</v>
      </c>
      <c r="G40">
        <f t="shared" si="5"/>
        <v>6172.4042441842212</v>
      </c>
    </row>
    <row r="41" spans="1:7" x14ac:dyDescent="0.25">
      <c r="A41">
        <f t="shared" si="6"/>
        <v>1308</v>
      </c>
      <c r="B41">
        <f t="shared" si="2"/>
        <v>12</v>
      </c>
      <c r="C41">
        <f t="shared" si="0"/>
        <v>0.34377467707849396</v>
      </c>
      <c r="D41">
        <f t="shared" si="1"/>
        <v>11.9999280001296</v>
      </c>
      <c r="E41">
        <f t="shared" si="3"/>
        <v>79.7958984211038</v>
      </c>
      <c r="F41">
        <f t="shared" si="4"/>
        <v>5536.5719691613513</v>
      </c>
      <c r="G41">
        <f t="shared" si="5"/>
        <v>6184.2143684669691</v>
      </c>
    </row>
    <row r="42" spans="1:7" x14ac:dyDescent="0.25">
      <c r="A42">
        <f t="shared" si="6"/>
        <v>1320</v>
      </c>
      <c r="B42">
        <f t="shared" si="2"/>
        <v>12</v>
      </c>
      <c r="C42">
        <f t="shared" si="0"/>
        <v>0.34377467707849396</v>
      </c>
      <c r="D42">
        <f t="shared" si="1"/>
        <v>11.9999280001296</v>
      </c>
      <c r="E42">
        <f t="shared" si="3"/>
        <v>80.4834477752608</v>
      </c>
      <c r="F42">
        <f t="shared" si="4"/>
        <v>5538.5559475913406</v>
      </c>
      <c r="G42">
        <f t="shared" si="5"/>
        <v>6196.0491520136857</v>
      </c>
    </row>
    <row r="43" spans="1:7" x14ac:dyDescent="0.25">
      <c r="A43">
        <f t="shared" si="6"/>
        <v>1332</v>
      </c>
      <c r="B43">
        <f t="shared" si="2"/>
        <v>12</v>
      </c>
      <c r="C43">
        <f t="shared" si="0"/>
        <v>0.34377467707849396</v>
      </c>
      <c r="D43">
        <f t="shared" si="1"/>
        <v>11.9999280001296</v>
      </c>
      <c r="E43">
        <f t="shared" si="3"/>
        <v>81.170997129417799</v>
      </c>
      <c r="F43">
        <f t="shared" si="4"/>
        <v>5540.3977691824302</v>
      </c>
      <c r="G43">
        <f t="shared" si="5"/>
        <v>6207.9068906359898</v>
      </c>
    </row>
    <row r="44" spans="1:7" x14ac:dyDescent="0.25">
      <c r="A44">
        <f t="shared" si="6"/>
        <v>1344</v>
      </c>
      <c r="B44">
        <f t="shared" si="2"/>
        <v>12</v>
      </c>
      <c r="C44">
        <f t="shared" si="0"/>
        <v>0.34377467707849396</v>
      </c>
      <c r="D44">
        <f t="shared" si="1"/>
        <v>11.9999280001296</v>
      </c>
      <c r="E44">
        <f t="shared" si="3"/>
        <v>81.858546483574798</v>
      </c>
      <c r="F44">
        <f t="shared" si="4"/>
        <v>5542.0971687154934</v>
      </c>
      <c r="G44">
        <f t="shared" si="5"/>
        <v>6219.785876840011</v>
      </c>
    </row>
    <row r="45" spans="1:7" x14ac:dyDescent="0.25">
      <c r="A45">
        <f t="shared" si="6"/>
        <v>1356</v>
      </c>
      <c r="B45">
        <f t="shared" si="2"/>
        <v>12</v>
      </c>
      <c r="C45">
        <f t="shared" si="0"/>
        <v>0.34377467707849396</v>
      </c>
      <c r="D45">
        <f t="shared" si="1"/>
        <v>11.9999280001296</v>
      </c>
      <c r="E45">
        <f t="shared" si="3"/>
        <v>82.546095837731798</v>
      </c>
      <c r="F45">
        <f t="shared" si="4"/>
        <v>5543.6539014799328</v>
      </c>
      <c r="G45">
        <f t="shared" si="5"/>
        <v>6231.6844000722622</v>
      </c>
    </row>
    <row r="46" spans="1:7" x14ac:dyDescent="0.25">
      <c r="A46">
        <f t="shared" si="6"/>
        <v>1368</v>
      </c>
      <c r="B46">
        <f t="shared" si="2"/>
        <v>12</v>
      </c>
      <c r="C46">
        <f t="shared" si="0"/>
        <v>0.34377467707849396</v>
      </c>
      <c r="D46">
        <f t="shared" si="1"/>
        <v>11.9999280001296</v>
      </c>
      <c r="E46">
        <f t="shared" si="3"/>
        <v>83.233645191888797</v>
      </c>
      <c r="F46">
        <f t="shared" si="4"/>
        <v>5545.0677433089213</v>
      </c>
      <c r="G46">
        <f t="shared" si="5"/>
        <v>6243.600746965958</v>
      </c>
    </row>
    <row r="47" spans="1:7" x14ac:dyDescent="0.25">
      <c r="A47">
        <f t="shared" si="6"/>
        <v>1380</v>
      </c>
      <c r="B47">
        <f t="shared" si="2"/>
        <v>12</v>
      </c>
      <c r="C47">
        <f t="shared" si="0"/>
        <v>0.34377467707849396</v>
      </c>
      <c r="D47">
        <f t="shared" si="1"/>
        <v>11.9999280001296</v>
      </c>
      <c r="E47">
        <f t="shared" si="3"/>
        <v>83.921194546045797</v>
      </c>
      <c r="F47">
        <f t="shared" si="4"/>
        <v>5546.3384906116789</v>
      </c>
      <c r="G47">
        <f t="shared" si="5"/>
        <v>6255.5332015877375</v>
      </c>
    </row>
    <row r="48" spans="1:7" x14ac:dyDescent="0.25">
      <c r="A48">
        <f t="shared" si="6"/>
        <v>1392</v>
      </c>
      <c r="B48">
        <f t="shared" si="2"/>
        <v>12</v>
      </c>
      <c r="C48">
        <f t="shared" si="0"/>
        <v>0.34377467707849396</v>
      </c>
      <c r="D48">
        <f t="shared" si="1"/>
        <v>11.9999280001296</v>
      </c>
      <c r="E48">
        <f t="shared" si="3"/>
        <v>84.608743900202796</v>
      </c>
      <c r="F48">
        <f t="shared" si="4"/>
        <v>5547.4659604027893</v>
      </c>
      <c r="G48">
        <f t="shared" si="5"/>
        <v>6267.4800456847543</v>
      </c>
    </row>
    <row r="49" spans="1:7" x14ac:dyDescent="0.25">
      <c r="A49">
        <f t="shared" si="6"/>
        <v>1404</v>
      </c>
      <c r="B49">
        <f t="shared" si="2"/>
        <v>12</v>
      </c>
      <c r="C49">
        <f t="shared" si="0"/>
        <v>0.34377467707849396</v>
      </c>
      <c r="D49">
        <f t="shared" si="1"/>
        <v>11.9999280001296</v>
      </c>
      <c r="E49">
        <f t="shared" si="3"/>
        <v>85.296293254359796</v>
      </c>
      <c r="F49">
        <f t="shared" si="4"/>
        <v>5548.4499903285505</v>
      </c>
      <c r="G49">
        <f t="shared" si="5"/>
        <v>6279.439558932103</v>
      </c>
    </row>
    <row r="50" spans="1:7" x14ac:dyDescent="0.25">
      <c r="A50">
        <f t="shared" si="6"/>
        <v>1416</v>
      </c>
      <c r="B50">
        <f t="shared" si="2"/>
        <v>12</v>
      </c>
      <c r="C50">
        <f t="shared" si="0"/>
        <v>0.34377467707849396</v>
      </c>
      <c r="D50">
        <f t="shared" si="1"/>
        <v>11.9999280001296</v>
      </c>
      <c r="E50">
        <f t="shared" si="3"/>
        <v>85.983842608516795</v>
      </c>
      <c r="F50">
        <f t="shared" si="4"/>
        <v>5549.2904386903547</v>
      </c>
      <c r="G50">
        <f t="shared" si="5"/>
        <v>6291.410019180541</v>
      </c>
    </row>
    <row r="51" spans="1:7" x14ac:dyDescent="0.25">
      <c r="A51">
        <f t="shared" si="6"/>
        <v>1428</v>
      </c>
      <c r="B51">
        <f t="shared" si="2"/>
        <v>12</v>
      </c>
      <c r="C51">
        <f t="shared" si="0"/>
        <v>0.34377467707849396</v>
      </c>
      <c r="D51">
        <f t="shared" si="1"/>
        <v>11.9999280001296</v>
      </c>
      <c r="E51">
        <f t="shared" si="3"/>
        <v>86.671391962673795</v>
      </c>
      <c r="F51">
        <f t="shared" si="4"/>
        <v>5549.9871844650888</v>
      </c>
      <c r="G51">
        <f t="shared" si="5"/>
        <v>6303.3897027044777</v>
      </c>
    </row>
    <row r="52" spans="1:7" x14ac:dyDescent="0.25">
      <c r="A52">
        <f t="shared" si="6"/>
        <v>1440</v>
      </c>
      <c r="B52">
        <f t="shared" si="2"/>
        <v>12</v>
      </c>
      <c r="C52">
        <f t="shared" si="0"/>
        <v>0.34377467707849396</v>
      </c>
      <c r="D52">
        <f t="shared" si="1"/>
        <v>11.9999280001296</v>
      </c>
      <c r="E52">
        <f t="shared" si="3"/>
        <v>87.358941316830794</v>
      </c>
      <c r="F52">
        <f t="shared" si="4"/>
        <v>5550.5401273225661</v>
      </c>
      <c r="G52">
        <f t="shared" si="5"/>
        <v>6315.3768844501865</v>
      </c>
    </row>
    <row r="53" spans="1:7" x14ac:dyDescent="0.25">
      <c r="A53">
        <f t="shared" si="6"/>
        <v>1452</v>
      </c>
      <c r="B53">
        <f t="shared" si="2"/>
        <v>12</v>
      </c>
      <c r="C53">
        <f t="shared" si="0"/>
        <v>0.34377467707849396</v>
      </c>
      <c r="D53">
        <f t="shared" si="1"/>
        <v>11.9999280001296</v>
      </c>
      <c r="E53">
        <f t="shared" si="3"/>
        <v>88.046490670987794</v>
      </c>
      <c r="F53">
        <f t="shared" si="4"/>
        <v>5550.9491876399707</v>
      </c>
      <c r="G53">
        <f t="shared" si="5"/>
        <v>6327.3698382842103</v>
      </c>
    </row>
    <row r="54" spans="1:7" x14ac:dyDescent="0.25">
      <c r="A54">
        <f t="shared" si="6"/>
        <v>1464</v>
      </c>
      <c r="B54">
        <f t="shared" si="2"/>
        <v>12</v>
      </c>
      <c r="C54">
        <f t="shared" si="0"/>
        <v>0.34377467707849396</v>
      </c>
      <c r="D54">
        <f t="shared" si="1"/>
        <v>11.9999280001296</v>
      </c>
      <c r="E54">
        <f t="shared" si="3"/>
        <v>88.734040025144793</v>
      </c>
      <c r="F54">
        <f t="shared" si="4"/>
        <v>5551.2143065133232</v>
      </c>
      <c r="G54">
        <f t="shared" si="5"/>
        <v>6339.3668372419197</v>
      </c>
    </row>
    <row r="55" spans="1:7" x14ac:dyDescent="0.25">
      <c r="A55">
        <f t="shared" si="6"/>
        <v>1476</v>
      </c>
      <c r="B55">
        <f t="shared" si="2"/>
        <v>12</v>
      </c>
      <c r="C55">
        <f t="shared" si="0"/>
        <v>0.34377467707849396</v>
      </c>
      <c r="D55">
        <f t="shared" si="1"/>
        <v>11.9999280001296</v>
      </c>
      <c r="E55">
        <f t="shared" si="3"/>
        <v>89.421589379301793</v>
      </c>
      <c r="F55">
        <f t="shared" si="4"/>
        <v>5551.3354457659643</v>
      </c>
      <c r="G55">
        <f t="shared" si="5"/>
        <v>6351.3661537761964</v>
      </c>
    </row>
    <row r="56" spans="1:7" x14ac:dyDescent="0.25">
      <c r="A56">
        <f t="shared" si="6"/>
        <v>1488</v>
      </c>
      <c r="B56">
        <f t="shared" si="2"/>
        <v>12</v>
      </c>
      <c r="C56">
        <f t="shared" si="0"/>
        <v>0.34377467707849396</v>
      </c>
      <c r="D56">
        <f t="shared" si="1"/>
        <v>11.9999280001296</v>
      </c>
      <c r="E56">
        <f t="shared" si="3"/>
        <v>90.109138733458792</v>
      </c>
      <c r="F56">
        <f t="shared" si="4"/>
        <v>5551.3125879540512</v>
      </c>
      <c r="G56">
        <f t="shared" si="5"/>
        <v>6363.3660600061939</v>
      </c>
    </row>
    <row r="57" spans="1:7" x14ac:dyDescent="0.25">
      <c r="A57">
        <f t="shared" si="6"/>
        <v>1500</v>
      </c>
      <c r="B57">
        <f t="shared" si="2"/>
        <v>12</v>
      </c>
      <c r="C57">
        <f t="shared" si="0"/>
        <v>0.34377467707849396</v>
      </c>
      <c r="D57">
        <f t="shared" si="1"/>
        <v>11.9999280001296</v>
      </c>
      <c r="E57">
        <f t="shared" si="3"/>
        <v>90.796688087615792</v>
      </c>
      <c r="F57">
        <f t="shared" si="4"/>
        <v>5551.1457363690688</v>
      </c>
      <c r="G57">
        <f t="shared" si="5"/>
        <v>6375.3648279661502</v>
      </c>
    </row>
    <row r="58" spans="1:7" x14ac:dyDescent="0.25">
      <c r="A58">
        <f t="shared" ref="A58:A79" si="7">IF(A57+$B$33&gt;$A$36+RADIANS($B$29)*$B$30,$A$36+RADIANS($B$29)*$B$30,A57+$B$33)</f>
        <v>1512</v>
      </c>
      <c r="B58">
        <f t="shared" si="2"/>
        <v>12</v>
      </c>
      <c r="C58">
        <f t="shared" si="0"/>
        <v>0.34377467707849396</v>
      </c>
      <c r="D58">
        <f t="shared" si="1"/>
        <v>11.9999280001296</v>
      </c>
      <c r="E58">
        <f t="shared" ref="E58:E79" si="8">E57+C57+C58</f>
        <v>91.484237441772791</v>
      </c>
      <c r="F58">
        <f t="shared" ref="F58:F79" si="9">F57+D58*COS(RADIANS(E58))</f>
        <v>5550.834915037357</v>
      </c>
      <c r="G58">
        <f t="shared" ref="G58:G79" si="10">G57+D58*SIN(RADIANS(E58))</f>
        <v>6387.3607298542138</v>
      </c>
    </row>
    <row r="59" spans="1:7" x14ac:dyDescent="0.25">
      <c r="A59">
        <f t="shared" si="7"/>
        <v>1524</v>
      </c>
      <c r="B59">
        <f t="shared" si="2"/>
        <v>12</v>
      </c>
      <c r="C59">
        <f t="shared" si="0"/>
        <v>0.34377467707849396</v>
      </c>
      <c r="D59">
        <f t="shared" si="1"/>
        <v>11.9999280001296</v>
      </c>
      <c r="E59">
        <f t="shared" si="8"/>
        <v>92.171786795929791</v>
      </c>
      <c r="F59">
        <f t="shared" si="9"/>
        <v>5550.3801687166506</v>
      </c>
      <c r="G59">
        <f t="shared" si="10"/>
        <v>6399.3520382812412</v>
      </c>
    </row>
    <row r="60" spans="1:7" x14ac:dyDescent="0.25">
      <c r="A60">
        <f t="shared" si="7"/>
        <v>1536</v>
      </c>
      <c r="B60">
        <f t="shared" si="2"/>
        <v>12</v>
      </c>
      <c r="C60">
        <f t="shared" si="0"/>
        <v>0.34377467707849396</v>
      </c>
      <c r="D60">
        <f t="shared" si="1"/>
        <v>11.9999280001296</v>
      </c>
      <c r="E60">
        <f t="shared" si="8"/>
        <v>92.85933615008679</v>
      </c>
      <c r="F60">
        <f t="shared" si="9"/>
        <v>5549.7815628896342</v>
      </c>
      <c r="G60">
        <f t="shared" si="10"/>
        <v>6411.3370265195399</v>
      </c>
    </row>
    <row r="61" spans="1:7" x14ac:dyDescent="0.25">
      <c r="A61">
        <f t="shared" si="7"/>
        <v>1548</v>
      </c>
      <c r="B61">
        <f t="shared" si="2"/>
        <v>12</v>
      </c>
      <c r="C61">
        <f t="shared" si="0"/>
        <v>0.34377467707849396</v>
      </c>
      <c r="D61">
        <f t="shared" si="1"/>
        <v>11.9999280001296</v>
      </c>
      <c r="E61">
        <f t="shared" si="8"/>
        <v>93.546885504243789</v>
      </c>
      <c r="F61">
        <f t="shared" si="9"/>
        <v>5549.0391837545121</v>
      </c>
      <c r="G61">
        <f t="shared" si="10"/>
        <v>6423.3139687515131</v>
      </c>
    </row>
    <row r="62" spans="1:7" x14ac:dyDescent="0.25">
      <c r="A62">
        <f t="shared" si="7"/>
        <v>1560</v>
      </c>
      <c r="B62">
        <f t="shared" si="2"/>
        <v>12</v>
      </c>
      <c r="C62">
        <f t="shared" si="0"/>
        <v>0.34377467707849396</v>
      </c>
      <c r="D62">
        <f t="shared" si="1"/>
        <v>11.9999280001296</v>
      </c>
      <c r="E62">
        <f t="shared" si="8"/>
        <v>94.234434858400789</v>
      </c>
      <c r="F62">
        <f t="shared" si="9"/>
        <v>5548.1531382125977</v>
      </c>
      <c r="G62">
        <f t="shared" si="10"/>
        <v>6435.2811403181759</v>
      </c>
    </row>
    <row r="63" spans="1:7" x14ac:dyDescent="0.25">
      <c r="A63">
        <f t="shared" si="7"/>
        <v>1572</v>
      </c>
      <c r="B63">
        <f t="shared" si="2"/>
        <v>12</v>
      </c>
      <c r="C63">
        <f t="shared" si="0"/>
        <v>0.34377467707849396</v>
      </c>
      <c r="D63">
        <f t="shared" si="1"/>
        <v>11.9999280001296</v>
      </c>
      <c r="E63">
        <f t="shared" si="8"/>
        <v>94.921984212557788</v>
      </c>
      <c r="F63">
        <f t="shared" si="9"/>
        <v>5547.1235538529172</v>
      </c>
      <c r="G63">
        <f t="shared" si="10"/>
        <v>6447.2368179675022</v>
      </c>
    </row>
    <row r="64" spans="1:7" x14ac:dyDescent="0.25">
      <c r="A64">
        <f t="shared" si="7"/>
        <v>1584</v>
      </c>
      <c r="B64">
        <f t="shared" si="2"/>
        <v>12</v>
      </c>
      <c r="C64">
        <f t="shared" si="0"/>
        <v>0.34377467707849396</v>
      </c>
      <c r="D64">
        <f t="shared" si="1"/>
        <v>11.9999280001296</v>
      </c>
      <c r="E64">
        <f t="shared" si="8"/>
        <v>95.609533566714788</v>
      </c>
      <c r="F64">
        <f t="shared" si="9"/>
        <v>5545.9505789338391</v>
      </c>
      <c r="G64">
        <f t="shared" si="10"/>
        <v>6459.1792801025695</v>
      </c>
    </row>
    <row r="65" spans="1:7" x14ac:dyDescent="0.25">
      <c r="A65">
        <f t="shared" si="7"/>
        <v>1596</v>
      </c>
      <c r="B65">
        <f t="shared" si="2"/>
        <v>12</v>
      </c>
      <c r="C65">
        <f t="shared" si="0"/>
        <v>0.34377467707849396</v>
      </c>
      <c r="D65">
        <f t="shared" si="1"/>
        <v>11.9999280001296</v>
      </c>
      <c r="E65">
        <f t="shared" si="8"/>
        <v>96.297082920871787</v>
      </c>
      <c r="F65">
        <f t="shared" si="9"/>
        <v>5544.6343823617253</v>
      </c>
      <c r="G65">
        <f t="shared" si="10"/>
        <v>6471.1068070294659</v>
      </c>
    </row>
    <row r="66" spans="1:7" x14ac:dyDescent="0.25">
      <c r="A66">
        <f t="shared" si="7"/>
        <v>1608</v>
      </c>
      <c r="B66">
        <f t="shared" si="2"/>
        <v>12</v>
      </c>
      <c r="C66">
        <f t="shared" si="0"/>
        <v>0.34377467707849396</v>
      </c>
      <c r="D66">
        <f t="shared" si="1"/>
        <v>11.9999280001296</v>
      </c>
      <c r="E66">
        <f t="shared" si="8"/>
        <v>96.984632275028787</v>
      </c>
      <c r="F66">
        <f t="shared" si="9"/>
        <v>5543.1751536666079</v>
      </c>
      <c r="G66">
        <f t="shared" si="10"/>
        <v>6483.0176812049258</v>
      </c>
    </row>
    <row r="67" spans="1:7" x14ac:dyDescent="0.25">
      <c r="A67">
        <f t="shared" si="7"/>
        <v>1620</v>
      </c>
      <c r="B67">
        <f t="shared" si="2"/>
        <v>12</v>
      </c>
      <c r="C67">
        <f t="shared" si="0"/>
        <v>0.34377467707849396</v>
      </c>
      <c r="D67">
        <f t="shared" si="1"/>
        <v>11.9999280001296</v>
      </c>
      <c r="E67">
        <f t="shared" si="8"/>
        <v>97.672181629185786</v>
      </c>
      <c r="F67">
        <f t="shared" si="9"/>
        <v>5541.5731029748977</v>
      </c>
      <c r="G67">
        <f t="shared" si="10"/>
        <v>6494.9101874836497</v>
      </c>
    </row>
    <row r="68" spans="1:7" x14ac:dyDescent="0.25">
      <c r="A68">
        <f t="shared" si="7"/>
        <v>1632</v>
      </c>
      <c r="B68">
        <f t="shared" si="2"/>
        <v>12</v>
      </c>
      <c r="C68">
        <f t="shared" si="0"/>
        <v>0.34377467707849396</v>
      </c>
      <c r="D68">
        <f t="shared" si="1"/>
        <v>11.9999280001296</v>
      </c>
      <c r="E68">
        <f t="shared" si="8"/>
        <v>98.359730983342786</v>
      </c>
      <c r="F68">
        <f t="shared" si="9"/>
        <v>5539.8284609791253</v>
      </c>
      <c r="G68">
        <f t="shared" si="10"/>
        <v>6506.7826133652834</v>
      </c>
    </row>
    <row r="69" spans="1:7" x14ac:dyDescent="0.25">
      <c r="A69">
        <f t="shared" si="7"/>
        <v>1644</v>
      </c>
      <c r="B69">
        <f t="shared" si="2"/>
        <v>12</v>
      </c>
      <c r="C69">
        <f t="shared" si="0"/>
        <v>0.34377467707849396</v>
      </c>
      <c r="D69">
        <f t="shared" si="1"/>
        <v>11.9999280001296</v>
      </c>
      <c r="E69">
        <f t="shared" si="8"/>
        <v>99.047280337499785</v>
      </c>
      <c r="F69">
        <f t="shared" si="9"/>
        <v>5537.9414789047232</v>
      </c>
      <c r="G69">
        <f t="shared" si="10"/>
        <v>6518.6332492410156</v>
      </c>
    </row>
    <row r="70" spans="1:7" x14ac:dyDescent="0.25">
      <c r="A70">
        <f t="shared" si="7"/>
        <v>1656</v>
      </c>
      <c r="B70">
        <f t="shared" si="2"/>
        <v>12</v>
      </c>
      <c r="C70">
        <f t="shared" si="0"/>
        <v>0.34377467707849396</v>
      </c>
      <c r="D70">
        <f t="shared" si="1"/>
        <v>11.9999280001296</v>
      </c>
      <c r="E70">
        <f t="shared" si="8"/>
        <v>99.734829691656785</v>
      </c>
      <c r="F70">
        <f t="shared" si="9"/>
        <v>5535.91242847385</v>
      </c>
      <c r="G70">
        <f t="shared" si="10"/>
        <v>6530.4603886397572</v>
      </c>
    </row>
    <row r="71" spans="1:7" x14ac:dyDescent="0.25">
      <c r="A71">
        <f t="shared" si="7"/>
        <v>1668</v>
      </c>
      <c r="B71">
        <f t="shared" si="2"/>
        <v>12</v>
      </c>
      <c r="C71">
        <f t="shared" si="0"/>
        <v>0.34377467707849396</v>
      </c>
      <c r="D71">
        <f t="shared" si="1"/>
        <v>11.9999280001296</v>
      </c>
      <c r="E71">
        <f t="shared" si="8"/>
        <v>100.42237904581378</v>
      </c>
      <c r="F71">
        <f t="shared" si="9"/>
        <v>5533.7416018662616</v>
      </c>
      <c r="G71">
        <f t="shared" si="10"/>
        <v>6542.2623284738729</v>
      </c>
    </row>
    <row r="72" spans="1:7" x14ac:dyDescent="0.25">
      <c r="A72">
        <f t="shared" si="7"/>
        <v>1680</v>
      </c>
      <c r="B72">
        <f t="shared" si="2"/>
        <v>12</v>
      </c>
      <c r="C72">
        <f t="shared" si="0"/>
        <v>0.34377467707849396</v>
      </c>
      <c r="D72">
        <f t="shared" si="1"/>
        <v>11.9999280001296</v>
      </c>
      <c r="E72">
        <f t="shared" si="8"/>
        <v>101.10992839997078</v>
      </c>
      <c r="F72">
        <f t="shared" si="9"/>
        <v>5531.4293116772378</v>
      </c>
      <c r="G72">
        <f t="shared" si="10"/>
        <v>6554.0373692844196</v>
      </c>
    </row>
    <row r="73" spans="1:7" x14ac:dyDescent="0.25">
      <c r="A73">
        <f t="shared" si="7"/>
        <v>1692</v>
      </c>
      <c r="B73">
        <f t="shared" si="2"/>
        <v>12</v>
      </c>
      <c r="C73">
        <f t="shared" si="0"/>
        <v>0.34377467707849396</v>
      </c>
      <c r="D73">
        <f t="shared" si="1"/>
        <v>11.9999280001296</v>
      </c>
      <c r="E73">
        <f t="shared" si="8"/>
        <v>101.79747775412778</v>
      </c>
      <c r="F73">
        <f t="shared" si="9"/>
        <v>5528.9758908725707</v>
      </c>
      <c r="G73">
        <f t="shared" si="10"/>
        <v>6565.7838154858682</v>
      </c>
    </row>
    <row r="74" spans="1:7" x14ac:dyDescent="0.25">
      <c r="A74">
        <f t="shared" si="7"/>
        <v>1704</v>
      </c>
      <c r="B74">
        <f t="shared" si="2"/>
        <v>12</v>
      </c>
      <c r="C74">
        <f t="shared" si="0"/>
        <v>0.34377467707849396</v>
      </c>
      <c r="D74">
        <f t="shared" si="1"/>
        <v>11.9999280001296</v>
      </c>
      <c r="E74">
        <f t="shared" si="8"/>
        <v>102.48502710828478</v>
      </c>
      <c r="F74">
        <f t="shared" si="9"/>
        <v>5526.3816927406169</v>
      </c>
      <c r="G74">
        <f t="shared" si="10"/>
        <v>6577.4999756102634</v>
      </c>
    </row>
    <row r="75" spans="1:7" x14ac:dyDescent="0.25">
      <c r="A75">
        <f t="shared" si="7"/>
        <v>1716</v>
      </c>
      <c r="B75">
        <f t="shared" si="2"/>
        <v>12</v>
      </c>
      <c r="C75">
        <f t="shared" si="0"/>
        <v>0.34377467707849396</v>
      </c>
      <c r="D75">
        <f t="shared" si="1"/>
        <v>11.9999280001296</v>
      </c>
      <c r="E75">
        <f t="shared" si="8"/>
        <v>103.17257646244178</v>
      </c>
      <c r="F75">
        <f t="shared" si="9"/>
        <v>5523.647090841424</v>
      </c>
      <c r="G75">
        <f t="shared" si="10"/>
        <v>6589.1841625507923</v>
      </c>
    </row>
    <row r="76" spans="1:7" x14ac:dyDescent="0.25">
      <c r="A76">
        <f t="shared" si="7"/>
        <v>1728</v>
      </c>
      <c r="B76">
        <f t="shared" si="2"/>
        <v>12</v>
      </c>
      <c r="C76">
        <f t="shared" si="0"/>
        <v>0.34377467707849396</v>
      </c>
      <c r="D76">
        <f t="shared" si="1"/>
        <v>11.9999280001296</v>
      </c>
      <c r="E76">
        <f t="shared" si="8"/>
        <v>103.86012581659878</v>
      </c>
      <c r="F76">
        <f t="shared" si="9"/>
        <v>5520.7724789529411</v>
      </c>
      <c r="G76">
        <f t="shared" si="10"/>
        <v>6600.8346938047262</v>
      </c>
    </row>
    <row r="77" spans="1:7" x14ac:dyDescent="0.25">
      <c r="A77">
        <f t="shared" si="7"/>
        <v>1740</v>
      </c>
      <c r="B77">
        <f t="shared" si="2"/>
        <v>12</v>
      </c>
      <c r="C77">
        <f t="shared" si="0"/>
        <v>0.34377467707849396</v>
      </c>
      <c r="D77">
        <f t="shared" si="1"/>
        <v>11.9999280001296</v>
      </c>
      <c r="E77">
        <f t="shared" si="8"/>
        <v>104.54767517075578</v>
      </c>
      <c r="F77">
        <f t="shared" si="9"/>
        <v>5517.7582710143115</v>
      </c>
      <c r="G77">
        <f t="shared" si="10"/>
        <v>6612.4498917156961</v>
      </c>
    </row>
    <row r="78" spans="1:7" x14ac:dyDescent="0.25">
      <c r="A78">
        <f t="shared" si="7"/>
        <v>1752</v>
      </c>
      <c r="B78">
        <f t="shared" si="2"/>
        <v>12</v>
      </c>
      <c r="C78">
        <f t="shared" si="0"/>
        <v>0.34377467707849396</v>
      </c>
      <c r="D78">
        <f t="shared" si="1"/>
        <v>11.9999280001296</v>
      </c>
      <c r="E78">
        <f t="shared" si="8"/>
        <v>105.23522452491278</v>
      </c>
      <c r="F78">
        <f t="shared" si="9"/>
        <v>5514.6049010662709</v>
      </c>
      <c r="G78">
        <f t="shared" si="10"/>
        <v>6624.0280837152741</v>
      </c>
    </row>
    <row r="79" spans="1:7" x14ac:dyDescent="0.25">
      <c r="A79">
        <f t="shared" si="7"/>
        <v>1758.5553366095446</v>
      </c>
      <c r="B79">
        <f t="shared" si="2"/>
        <v>6.5553366095446108</v>
      </c>
      <c r="C79">
        <f t="shared" si="0"/>
        <v>0.18779656050725232</v>
      </c>
      <c r="D79">
        <f t="shared" si="1"/>
        <v>6.555324872101064</v>
      </c>
      <c r="E79">
        <f t="shared" si="8"/>
        <v>105.76679576249853</v>
      </c>
      <c r="F79">
        <f t="shared" si="9"/>
        <v>5512.8236713210335</v>
      </c>
      <c r="G79">
        <f t="shared" si="10"/>
        <v>6630.3367685840458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Kwesi Safo</dc:creator>
  <cp:lastModifiedBy>Nana Kwesi Safo</cp:lastModifiedBy>
  <dcterms:created xsi:type="dcterms:W3CDTF">2023-05-03T11:34:22Z</dcterms:created>
  <dcterms:modified xsi:type="dcterms:W3CDTF">2023-05-03T16:21:02Z</dcterms:modified>
</cp:coreProperties>
</file>