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ork\TUT\Survey Tuts\study\Excel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F3" i="1"/>
  <c r="J19" i="1"/>
  <c r="J20" i="1"/>
  <c r="J21" i="1"/>
  <c r="J22" i="1"/>
  <c r="J23" i="1"/>
  <c r="J24" i="1"/>
  <c r="J25" i="1"/>
  <c r="J26" i="1"/>
  <c r="J18" i="1"/>
  <c r="E3" i="1"/>
  <c r="E17" i="1" l="1"/>
  <c r="F17" i="1" s="1"/>
  <c r="G17" i="1" s="1"/>
  <c r="D17" i="1"/>
  <c r="B12" i="1"/>
  <c r="H17" i="1" l="1"/>
  <c r="B2" i="1" l="1"/>
  <c r="B11" i="1" l="1"/>
  <c r="B6" i="1"/>
  <c r="B7" i="1"/>
  <c r="B8" i="1" s="1"/>
  <c r="B13" i="1"/>
  <c r="C17" i="1" l="1"/>
  <c r="B9" i="1"/>
  <c r="C26" i="1" s="1"/>
  <c r="E7" i="1"/>
  <c r="E8" i="1" s="1"/>
  <c r="C18" i="1" s="1"/>
  <c r="C19" i="1" l="1"/>
  <c r="B18" i="1"/>
  <c r="E18" i="1" l="1"/>
  <c r="D18" i="1"/>
  <c r="B19" i="1"/>
  <c r="E19" i="1" s="1"/>
  <c r="C20" i="1"/>
  <c r="B20" i="1" l="1"/>
  <c r="E20" i="1" s="1"/>
  <c r="C21" i="1"/>
  <c r="D19" i="1"/>
  <c r="D20" i="1" s="1"/>
  <c r="F19" i="1"/>
  <c r="G19" i="1" s="1"/>
  <c r="F18" i="1"/>
  <c r="G18" i="1" s="1"/>
  <c r="H18" i="1"/>
  <c r="H19" i="1" s="1"/>
  <c r="H20" i="1" s="1"/>
  <c r="L19" i="1" l="1"/>
  <c r="I19" i="1"/>
  <c r="K19" i="1" s="1"/>
  <c r="B21" i="1"/>
  <c r="E21" i="1" s="1"/>
  <c r="F21" i="1" s="1"/>
  <c r="G21" i="1" s="1"/>
  <c r="C22" i="1"/>
  <c r="L18" i="1"/>
  <c r="K18" i="1"/>
  <c r="F20" i="1"/>
  <c r="G20" i="1" s="1"/>
  <c r="H21" i="1" l="1"/>
  <c r="D21" i="1"/>
  <c r="L21" i="1"/>
  <c r="I21" i="1"/>
  <c r="K21" i="1" s="1"/>
  <c r="L20" i="1"/>
  <c r="I20" i="1"/>
  <c r="K20" i="1" s="1"/>
  <c r="B22" i="1"/>
  <c r="E22" i="1" s="1"/>
  <c r="F22" i="1" s="1"/>
  <c r="G22" i="1" s="1"/>
  <c r="C23" i="1"/>
  <c r="I22" i="1" l="1"/>
  <c r="K22" i="1" s="1"/>
  <c r="L22" i="1"/>
  <c r="D22" i="1"/>
  <c r="C24" i="1"/>
  <c r="B23" i="1"/>
  <c r="E23" i="1" s="1"/>
  <c r="H22" i="1"/>
  <c r="H23" i="1" l="1"/>
  <c r="F23" i="1"/>
  <c r="G23" i="1" s="1"/>
  <c r="C25" i="1"/>
  <c r="B24" i="1"/>
  <c r="E24" i="1" s="1"/>
  <c r="F24" i="1" s="1"/>
  <c r="G24" i="1" s="1"/>
  <c r="D23" i="1"/>
  <c r="L23" i="1" l="1"/>
  <c r="I23" i="1"/>
  <c r="K23" i="1" s="1"/>
  <c r="L24" i="1"/>
  <c r="B26" i="1"/>
  <c r="E26" i="1" s="1"/>
  <c r="B25" i="1"/>
  <c r="E25" i="1" s="1"/>
  <c r="F25" i="1" s="1"/>
  <c r="G25" i="1" s="1"/>
  <c r="D24" i="1"/>
  <c r="D25" i="1" s="1"/>
  <c r="D26" i="1" s="1"/>
  <c r="H24" i="1"/>
  <c r="H25" i="1" s="1"/>
  <c r="H26" i="1" s="1"/>
  <c r="I24" i="1" l="1"/>
  <c r="K24" i="1" s="1"/>
  <c r="L25" i="1"/>
  <c r="I25" i="1"/>
  <c r="K25" i="1" s="1"/>
  <c r="F26" i="1"/>
  <c r="F31" i="1" l="1"/>
  <c r="G26" i="1"/>
  <c r="I26" i="1" l="1"/>
  <c r="K26" i="1" s="1"/>
  <c r="L26" i="1"/>
</calcChain>
</file>

<file path=xl/sharedStrings.xml><?xml version="1.0" encoding="utf-8"?>
<sst xmlns="http://schemas.openxmlformats.org/spreadsheetml/2006/main" count="36" uniqueCount="32">
  <si>
    <t>Radius</t>
  </si>
  <si>
    <t>Deflection Angle</t>
  </si>
  <si>
    <t>Chainage of PI</t>
  </si>
  <si>
    <t>Intervals</t>
  </si>
  <si>
    <t>Sub Chords</t>
  </si>
  <si>
    <t>Chainage</t>
  </si>
  <si>
    <t>Cumulative</t>
  </si>
  <si>
    <t>Tangential Angles</t>
  </si>
  <si>
    <t>Cumulative(Tangential Angles)</t>
  </si>
  <si>
    <t>Chord Distances</t>
  </si>
  <si>
    <t>Bearings</t>
  </si>
  <si>
    <t>E</t>
  </si>
  <si>
    <t>N</t>
  </si>
  <si>
    <t>Length of Curve</t>
  </si>
  <si>
    <t xml:space="preserve">Tangent Length </t>
  </si>
  <si>
    <t>Chainage of BC</t>
  </si>
  <si>
    <t>Chainage of EC</t>
  </si>
  <si>
    <t>Length of Chord</t>
  </si>
  <si>
    <t>BC</t>
  </si>
  <si>
    <t>P1</t>
  </si>
  <si>
    <t>P2</t>
  </si>
  <si>
    <t>P3</t>
  </si>
  <si>
    <t>P4</t>
  </si>
  <si>
    <t>P5</t>
  </si>
  <si>
    <t>P6</t>
  </si>
  <si>
    <t>P7</t>
  </si>
  <si>
    <t>P8</t>
  </si>
  <si>
    <t>EC</t>
  </si>
  <si>
    <t>X</t>
  </si>
  <si>
    <t>Y</t>
  </si>
  <si>
    <t>Az(BC-PI)</t>
  </si>
  <si>
    <t>Az(BC-EC)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</si>
</sst>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Sheet1!$K$17:$K$26</c:f>
              <c:numCache>
                <c:formatCode>General</c:formatCode>
                <c:ptCount val="10"/>
                <c:pt idx="0">
                  <c:v>1359.67</c:v>
                </c:pt>
                <c:pt idx="1">
                  <c:v>1360.822772870187</c:v>
                </c:pt>
                <c:pt idx="2">
                  <c:v>1384.1081655888286</c:v>
                </c:pt>
                <c:pt idx="3">
                  <c:v>1407.0774877450087</c:v>
                </c:pt>
                <c:pt idx="4">
                  <c:v>1429.7052202326768</c:v>
                </c:pt>
                <c:pt idx="5">
                  <c:v>1451.9662234547159</c:v>
                </c:pt>
                <c:pt idx="6">
                  <c:v>1473.8357652532436</c:v>
                </c:pt>
                <c:pt idx="7">
                  <c:v>1495.2895483872423</c:v>
                </c:pt>
                <c:pt idx="8">
                  <c:v>1516.3037375269939</c:v>
                </c:pt>
                <c:pt idx="9">
                  <c:v>1528.632289613269</c:v>
                </c:pt>
              </c:numCache>
            </c:numRef>
          </c:xVal>
          <c:yVal>
            <c:numRef>
              <c:f>Sheet1!$L$17:$L$26</c:f>
              <c:numCache>
                <c:formatCode>General</c:formatCode>
                <c:ptCount val="10"/>
                <c:pt idx="0">
                  <c:v>2165.44</c:v>
                </c:pt>
                <c:pt idx="1">
                  <c:v>2165.0127816572731</c:v>
                </c:pt>
                <c:pt idx="2">
                  <c:v>2155.9170344251006</c:v>
                </c:pt>
                <c:pt idx="3">
                  <c:v>2146.0503038896827</c:v>
                </c:pt>
                <c:pt idx="4">
                  <c:v>2135.4235520698899</c:v>
                </c:pt>
                <c:pt idx="5">
                  <c:v>2124.0485853744972</c:v>
                </c:pt>
                <c:pt idx="6">
                  <c:v>2111.9380414851676</c:v>
                </c:pt>
                <c:pt idx="7">
                  <c:v>2099.1053753158835</c:v>
                </c:pt>
                <c:pt idx="8">
                  <c:v>2085.5648440644263</c:v>
                </c:pt>
                <c:pt idx="9">
                  <c:v>2077.1482810241278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5-43C2-85C0-B9BE1C77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21231"/>
        <c:axId val="795625807"/>
      </c:scatterChart>
      <c:valAx>
        <c:axId val="7956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25807"/>
        <c:crosses val="autoZero"/>
        <c:crossBetween val="midCat"/>
      </c:valAx>
      <c:valAx>
        <c:axId val="7956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4</xdr:row>
      <xdr:rowOff>33336</xdr:rowOff>
    </xdr:from>
    <xdr:to>
      <xdr:col>25</xdr:col>
      <xdr:colOff>85725</xdr:colOff>
      <xdr:row>33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K19" sqref="K19"/>
    </sheetView>
  </sheetViews>
  <sheetFormatPr defaultRowHeight="15" x14ac:dyDescent="0.25"/>
  <cols>
    <col min="1" max="1" width="22.140625" bestFit="1" customWidth="1"/>
    <col min="2" max="2" width="12" bestFit="1" customWidth="1"/>
    <col min="4" max="4" width="11.140625" bestFit="1" customWidth="1"/>
    <col min="5" max="5" width="16.85546875" bestFit="1" customWidth="1"/>
    <col min="6" max="6" width="28.85546875" bestFit="1" customWidth="1"/>
    <col min="7" max="7" width="15.28515625" bestFit="1" customWidth="1"/>
    <col min="8" max="8" width="14.140625" customWidth="1"/>
    <col min="9" max="12" width="12" bestFit="1" customWidth="1"/>
  </cols>
  <sheetData>
    <row r="1" spans="1:12" x14ac:dyDescent="0.25">
      <c r="A1" t="s">
        <v>0</v>
      </c>
      <c r="B1">
        <v>750</v>
      </c>
      <c r="E1" t="s">
        <v>28</v>
      </c>
      <c r="F1" t="s">
        <v>29</v>
      </c>
    </row>
    <row r="2" spans="1:12" x14ac:dyDescent="0.25">
      <c r="A2" t="s">
        <v>1</v>
      </c>
      <c r="B2">
        <f>14+36/60+12/3600</f>
        <v>14.603333333333333</v>
      </c>
      <c r="D2" t="s">
        <v>18</v>
      </c>
      <c r="E2">
        <v>1359.67</v>
      </c>
      <c r="F2">
        <v>2165.44</v>
      </c>
    </row>
    <row r="3" spans="1:12" x14ac:dyDescent="0.25">
      <c r="A3" t="s">
        <v>2</v>
      </c>
      <c r="B3">
        <v>2319.87</v>
      </c>
      <c r="D3" t="s">
        <v>27</v>
      </c>
      <c r="E3">
        <f>E2+B11*SIN(RADIANS(B13))</f>
        <v>1528.632289613269</v>
      </c>
      <c r="F3">
        <f>F2+B11*COS(RADIANS(B13))</f>
        <v>2077.1482810241282</v>
      </c>
    </row>
    <row r="4" spans="1:12" x14ac:dyDescent="0.25">
      <c r="A4" t="s">
        <v>3</v>
      </c>
      <c r="B4">
        <v>25</v>
      </c>
    </row>
    <row r="6" spans="1:12" x14ac:dyDescent="0.25">
      <c r="A6" t="s">
        <v>13</v>
      </c>
      <c r="B6">
        <f>(B2/360)*2*PI()*B1</f>
        <v>191.15718632467897</v>
      </c>
    </row>
    <row r="7" spans="1:12" x14ac:dyDescent="0.25">
      <c r="A7" t="s">
        <v>14</v>
      </c>
      <c r="B7">
        <f>B1*TAN(RADIANS(B2/2))</f>
        <v>96.099390556747849</v>
      </c>
      <c r="E7">
        <f>ROUNDUP(B8/B4,0)</f>
        <v>89</v>
      </c>
    </row>
    <row r="8" spans="1:12" x14ac:dyDescent="0.25">
      <c r="A8" t="s">
        <v>15</v>
      </c>
      <c r="B8">
        <f>B3-B7</f>
        <v>2223.7706094432519</v>
      </c>
      <c r="E8">
        <f>E7*B4</f>
        <v>2225</v>
      </c>
    </row>
    <row r="9" spans="1:12" x14ac:dyDescent="0.25">
      <c r="A9" t="s">
        <v>16</v>
      </c>
      <c r="B9">
        <f>B8+B6</f>
        <v>2414.927795767931</v>
      </c>
    </row>
    <row r="11" spans="1:12" x14ac:dyDescent="0.25">
      <c r="A11" t="s">
        <v>17</v>
      </c>
      <c r="B11">
        <f>2*B1*SIN(RADIANS(B2/2))</f>
        <v>190.64019238102048</v>
      </c>
    </row>
    <row r="12" spans="1:12" x14ac:dyDescent="0.25">
      <c r="A12" t="s">
        <v>30</v>
      </c>
      <c r="B12">
        <f>110+17/60+16/3600</f>
        <v>110.28777777777778</v>
      </c>
    </row>
    <row r="13" spans="1:12" x14ac:dyDescent="0.25">
      <c r="A13" t="s">
        <v>31</v>
      </c>
      <c r="B13">
        <f>B12+(B2/2)</f>
        <v>117.58944444444444</v>
      </c>
    </row>
    <row r="16" spans="1:12" x14ac:dyDescent="0.25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  <c r="J16" t="s">
        <v>12</v>
      </c>
      <c r="K16" t="s">
        <v>28</v>
      </c>
      <c r="L16" t="s">
        <v>29</v>
      </c>
    </row>
    <row r="17" spans="1:12" x14ac:dyDescent="0.25">
      <c r="A17" t="s">
        <v>18</v>
      </c>
      <c r="B17">
        <v>0</v>
      </c>
      <c r="C17">
        <f>B8</f>
        <v>2223.7706094432519</v>
      </c>
      <c r="D17">
        <f>B17</f>
        <v>0</v>
      </c>
      <c r="E17">
        <f>(B17/90)*PI()*$B$1</f>
        <v>0</v>
      </c>
      <c r="F17">
        <f>E17</f>
        <v>0</v>
      </c>
      <c r="G17">
        <f>2*$B$1*SIN(RADIANS(F17))</f>
        <v>0</v>
      </c>
      <c r="H17">
        <f>B12</f>
        <v>110.28777777777778</v>
      </c>
      <c r="K17">
        <v>1359.67</v>
      </c>
      <c r="L17">
        <v>2165.44</v>
      </c>
    </row>
    <row r="18" spans="1:12" x14ac:dyDescent="0.25">
      <c r="A18" t="s">
        <v>19</v>
      </c>
      <c r="B18">
        <f>C18-C17</f>
        <v>1.2293905567480579</v>
      </c>
      <c r="C18">
        <f>E8</f>
        <v>2225</v>
      </c>
      <c r="D18">
        <f>D17+B18</f>
        <v>1.2293905567480579</v>
      </c>
      <c r="E18">
        <f>(B18*90)/(PI()*$B$1)</f>
        <v>4.6959260183268167E-2</v>
      </c>
      <c r="F18">
        <f>E18+F17</f>
        <v>4.6959260183268167E-2</v>
      </c>
      <c r="G18">
        <f t="shared" ref="G18:G26" si="0">2*$B$1*SIN(RADIANS(F18))</f>
        <v>1.229390419110856</v>
      </c>
      <c r="H18">
        <f>H17+E18</f>
        <v>110.33473703796105</v>
      </c>
      <c r="I18">
        <f>G18*SIN(RADIANS(H18))</f>
        <v>1.1527728701869964</v>
      </c>
      <c r="J18">
        <f>G18*COS(RADIANS(H18))</f>
        <v>-0.42721834272699555</v>
      </c>
      <c r="K18">
        <f>$K$17+I18</f>
        <v>1360.822772870187</v>
      </c>
      <c r="L18">
        <f>$L$17+J18</f>
        <v>2165.0127816572731</v>
      </c>
    </row>
    <row r="19" spans="1:12" x14ac:dyDescent="0.25">
      <c r="A19" t="s">
        <v>20</v>
      </c>
      <c r="B19">
        <f t="shared" ref="B19:B26" si="1">C19-C18</f>
        <v>25</v>
      </c>
      <c r="C19">
        <f>C18+$B$4</f>
        <v>2250</v>
      </c>
      <c r="D19">
        <f t="shared" ref="D19:D26" si="2">D18+B19</f>
        <v>26.229390556748058</v>
      </c>
      <c r="E19">
        <f t="shared" ref="E19:E26" si="3">(B19*90)/(PI()*$B$1)</f>
        <v>0.95492965855137202</v>
      </c>
      <c r="F19">
        <f t="shared" ref="F19:F26" si="4">E19+F18</f>
        <v>1.0018889187346403</v>
      </c>
      <c r="G19">
        <f t="shared" si="0"/>
        <v>26.228053886777797</v>
      </c>
      <c r="H19">
        <f>H18+E19</f>
        <v>111.28966669651243</v>
      </c>
      <c r="I19">
        <f>G19*SIN(RADIANS(H19))</f>
        <v>24.438165588828475</v>
      </c>
      <c r="J19">
        <f t="shared" ref="J19:J26" si="5">G19*COS(RADIANS(H19))</f>
        <v>-9.5229655748994286</v>
      </c>
      <c r="K19">
        <f t="shared" ref="K19:K26" si="6">$K$17+I19</f>
        <v>1384.1081655888286</v>
      </c>
      <c r="L19">
        <f t="shared" ref="L19:L26" si="7">$L$17+J19</f>
        <v>2155.9170344251006</v>
      </c>
    </row>
    <row r="20" spans="1:12" x14ac:dyDescent="0.25">
      <c r="A20" t="s">
        <v>21</v>
      </c>
      <c r="B20">
        <f t="shared" si="1"/>
        <v>25</v>
      </c>
      <c r="C20">
        <f t="shared" ref="C20:C25" si="8">C19+$B$4</f>
        <v>2275</v>
      </c>
      <c r="D20">
        <f t="shared" si="2"/>
        <v>51.229390556748058</v>
      </c>
      <c r="E20">
        <f t="shared" si="3"/>
        <v>0.95492965855137202</v>
      </c>
      <c r="F20">
        <f t="shared" si="4"/>
        <v>1.9568185772860123</v>
      </c>
      <c r="G20">
        <f t="shared" si="0"/>
        <v>51.219431952566545</v>
      </c>
      <c r="H20">
        <f>H19+E20</f>
        <v>112.24459635506381</v>
      </c>
      <c r="I20">
        <f>G20*SIN(RADIANS(H20))</f>
        <v>47.407487745008666</v>
      </c>
      <c r="J20">
        <f t="shared" si="5"/>
        <v>-19.389696110317146</v>
      </c>
      <c r="K20">
        <f t="shared" si="6"/>
        <v>1407.0774877450087</v>
      </c>
      <c r="L20">
        <f t="shared" si="7"/>
        <v>2146.0503038896827</v>
      </c>
    </row>
    <row r="21" spans="1:12" x14ac:dyDescent="0.25">
      <c r="A21" t="s">
        <v>22</v>
      </c>
      <c r="B21">
        <f t="shared" si="1"/>
        <v>25</v>
      </c>
      <c r="C21">
        <f t="shared" si="8"/>
        <v>2300</v>
      </c>
      <c r="D21">
        <f t="shared" si="2"/>
        <v>76.229390556748058</v>
      </c>
      <c r="E21">
        <f t="shared" si="3"/>
        <v>0.95492965855137202</v>
      </c>
      <c r="F21">
        <f t="shared" si="4"/>
        <v>2.9117482358373845</v>
      </c>
      <c r="G21">
        <f t="shared" si="0"/>
        <v>76.196582727708474</v>
      </c>
      <c r="H21">
        <f>H20+E21</f>
        <v>113.19952601361518</v>
      </c>
      <c r="I21">
        <f>G21*SIN(RADIANS(H21))</f>
        <v>70.035220232676608</v>
      </c>
      <c r="J21">
        <f t="shared" si="5"/>
        <v>-30.016447930110029</v>
      </c>
      <c r="K21">
        <f t="shared" si="6"/>
        <v>1429.7052202326768</v>
      </c>
      <c r="L21">
        <f t="shared" si="7"/>
        <v>2135.4235520698899</v>
      </c>
    </row>
    <row r="22" spans="1:12" x14ac:dyDescent="0.25">
      <c r="A22" t="s">
        <v>23</v>
      </c>
      <c r="B22">
        <f t="shared" si="1"/>
        <v>25</v>
      </c>
      <c r="C22">
        <f t="shared" si="8"/>
        <v>2325</v>
      </c>
      <c r="D22">
        <f t="shared" si="2"/>
        <v>101.22939055674806</v>
      </c>
      <c r="E22">
        <f t="shared" si="3"/>
        <v>0.95492965855137202</v>
      </c>
      <c r="F22">
        <f t="shared" si="4"/>
        <v>3.8666778943887565</v>
      </c>
      <c r="G22">
        <f t="shared" si="0"/>
        <v>101.15256827536867</v>
      </c>
      <c r="H22">
        <f>H21+E22</f>
        <v>114.15445567216656</v>
      </c>
      <c r="I22">
        <f>G22*SIN(RADIANS(H22))</f>
        <v>92.296223454715786</v>
      </c>
      <c r="J22">
        <f t="shared" si="5"/>
        <v>-41.391414625502847</v>
      </c>
      <c r="K22">
        <f t="shared" si="6"/>
        <v>1451.9662234547159</v>
      </c>
      <c r="L22">
        <f t="shared" si="7"/>
        <v>2124.0485853744972</v>
      </c>
    </row>
    <row r="23" spans="1:12" x14ac:dyDescent="0.25">
      <c r="A23" t="s">
        <v>24</v>
      </c>
      <c r="B23">
        <f t="shared" si="1"/>
        <v>25</v>
      </c>
      <c r="C23">
        <f t="shared" si="8"/>
        <v>2350</v>
      </c>
      <c r="D23">
        <f t="shared" si="2"/>
        <v>126.22939055674806</v>
      </c>
      <c r="E23">
        <f t="shared" si="3"/>
        <v>0.95492965855137202</v>
      </c>
      <c r="F23">
        <f t="shared" si="4"/>
        <v>4.8216075529401285</v>
      </c>
      <c r="G23">
        <f t="shared" si="0"/>
        <v>126.08045653780594</v>
      </c>
      <c r="H23">
        <f>H22+E23</f>
        <v>115.10938533071794</v>
      </c>
      <c r="I23">
        <f>G23*SIN(RADIANS(H23))</f>
        <v>114.16576525324355</v>
      </c>
      <c r="J23">
        <f t="shared" si="5"/>
        <v>-53.501958514832523</v>
      </c>
      <c r="K23">
        <f t="shared" si="6"/>
        <v>1473.8357652532436</v>
      </c>
      <c r="L23">
        <f t="shared" si="7"/>
        <v>2111.9380414851676</v>
      </c>
    </row>
    <row r="24" spans="1:12" x14ac:dyDescent="0.25">
      <c r="A24" t="s">
        <v>25</v>
      </c>
      <c r="B24">
        <f t="shared" si="1"/>
        <v>25</v>
      </c>
      <c r="C24">
        <f t="shared" si="8"/>
        <v>2375</v>
      </c>
      <c r="D24">
        <f t="shared" si="2"/>
        <v>151.22939055674806</v>
      </c>
      <c r="E24">
        <f t="shared" si="3"/>
        <v>0.95492965855137202</v>
      </c>
      <c r="F24">
        <f t="shared" si="4"/>
        <v>5.776537211491501</v>
      </c>
      <c r="G24">
        <f t="shared" si="0"/>
        <v>150.97332326189999</v>
      </c>
      <c r="H24">
        <f>H23+E24</f>
        <v>116.06431498926932</v>
      </c>
      <c r="I24">
        <f>G24*SIN(RADIANS(H24))</f>
        <v>135.61954838724225</v>
      </c>
      <c r="J24">
        <f t="shared" si="5"/>
        <v>-66.334624684116619</v>
      </c>
      <c r="K24">
        <f t="shared" si="6"/>
        <v>1495.2895483872423</v>
      </c>
      <c r="L24">
        <f t="shared" si="7"/>
        <v>2099.1053753158835</v>
      </c>
    </row>
    <row r="25" spans="1:12" x14ac:dyDescent="0.25">
      <c r="A25" t="s">
        <v>26</v>
      </c>
      <c r="B25">
        <f t="shared" si="1"/>
        <v>25</v>
      </c>
      <c r="C25">
        <f t="shared" si="8"/>
        <v>2400</v>
      </c>
      <c r="D25">
        <f t="shared" si="2"/>
        <v>176.22939055674806</v>
      </c>
      <c r="E25">
        <f t="shared" si="3"/>
        <v>0.95492965855137202</v>
      </c>
      <c r="F25">
        <f t="shared" si="4"/>
        <v>6.7314668700428726</v>
      </c>
      <c r="G25">
        <f t="shared" si="0"/>
        <v>175.82425392251028</v>
      </c>
      <c r="H25">
        <f>H24+E25</f>
        <v>117.0192446478207</v>
      </c>
      <c r="I25">
        <f>G25*SIN(RADIANS(H25))</f>
        <v>156.6337375269938</v>
      </c>
      <c r="J25">
        <f t="shared" si="5"/>
        <v>-79.875155935573559</v>
      </c>
      <c r="K25">
        <f t="shared" si="6"/>
        <v>1516.3037375269939</v>
      </c>
      <c r="L25">
        <f t="shared" si="7"/>
        <v>2085.5648440644263</v>
      </c>
    </row>
    <row r="26" spans="1:12" x14ac:dyDescent="0.25">
      <c r="A26" t="s">
        <v>27</v>
      </c>
      <c r="B26">
        <f t="shared" si="1"/>
        <v>14.927795767931002</v>
      </c>
      <c r="C26">
        <f>B9</f>
        <v>2414.927795767931</v>
      </c>
      <c r="D26">
        <f t="shared" si="2"/>
        <v>191.15718632467906</v>
      </c>
      <c r="E26">
        <f t="shared" si="3"/>
        <v>0.57019979662379872</v>
      </c>
      <c r="F26">
        <f t="shared" si="4"/>
        <v>7.3016666666666712</v>
      </c>
      <c r="G26">
        <f t="shared" si="0"/>
        <v>190.64019238102063</v>
      </c>
      <c r="H26">
        <f>H25+E26</f>
        <v>117.5894444444445</v>
      </c>
      <c r="I26">
        <f>G26*SIN(RADIANS(H26))</f>
        <v>168.96228961326887</v>
      </c>
      <c r="J26">
        <f t="shared" si="5"/>
        <v>-88.291718975872286</v>
      </c>
      <c r="K26">
        <f t="shared" si="6"/>
        <v>1528.632289613269</v>
      </c>
      <c r="L26">
        <f t="shared" si="7"/>
        <v>2077.1482810241278</v>
      </c>
    </row>
    <row r="31" spans="1:12" x14ac:dyDescent="0.25">
      <c r="F31">
        <f>F26*2</f>
        <v>14.603333333333342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Kwesi Safo</dc:creator>
  <cp:lastModifiedBy>Nana Kwesi Safo</cp:lastModifiedBy>
  <dcterms:created xsi:type="dcterms:W3CDTF">2023-05-03T09:45:44Z</dcterms:created>
  <dcterms:modified xsi:type="dcterms:W3CDTF">2023-05-03T11:20:18Z</dcterms:modified>
</cp:coreProperties>
</file>