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sabir\OneDrive\Desktop\Projects\E-commerce Sales Dashboard\"/>
    </mc:Choice>
  </mc:AlternateContent>
  <xr:revisionPtr revIDLastSave="0" documentId="13_ncr:1_{1C75EDF3-132A-4F16-8ACA-30CA875272D7}" xr6:coauthVersionLast="47" xr6:coauthVersionMax="47" xr10:uidLastSave="{00000000-0000-0000-0000-000000000000}"/>
  <bookViews>
    <workbookView xWindow="-110" yWindow="-110" windowWidth="19420" windowHeight="11020" xr2:uid="{00000000-000D-0000-FFFF-FFFF00000000}"/>
  </bookViews>
  <sheets>
    <sheet name="Dashboard" sheetId="2" r:id="rId1"/>
    <sheet name="Combo Chart" sheetId="3" r:id="rId2"/>
    <sheet name="Waterfall Chart" sheetId="4" r:id="rId3"/>
    <sheet name="Pie Chart" sheetId="5" r:id="rId4"/>
    <sheet name="Map Chart" sheetId="6" r:id="rId5"/>
    <sheet name="Bar Chart" sheetId="7" r:id="rId6"/>
    <sheet name="YOY Growth" sheetId="9" r:id="rId7"/>
    <sheet name="KPI" sheetId="8" r:id="rId8"/>
    <sheet name="Data" sheetId="1" r:id="rId9"/>
  </sheets>
  <definedNames>
    <definedName name="_xlchart.v1.4" hidden="1">'Waterfall Chart'!$D$4:$D$7</definedName>
    <definedName name="_xlchart.v1.5" hidden="1">'Waterfall Chart'!$E$3</definedName>
    <definedName name="_xlchart.v1.6" hidden="1">'Waterfall Chart'!$E$4:$E$7</definedName>
    <definedName name="_xlchart.v5.0" hidden="1">'Map Chart'!$D$3</definedName>
    <definedName name="_xlchart.v5.1" hidden="1">'Map Chart'!$D$4:$D$53</definedName>
    <definedName name="_xlchart.v5.2" hidden="1">'Map Chart'!$E$3</definedName>
    <definedName name="_xlchart.v5.3"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9"/>
  <c r="K8" i="9"/>
  <c r="J8" i="9"/>
  <c r="I8" i="9"/>
  <c r="H8" i="9"/>
  <c r="E17" i="8"/>
  <c r="E49" i="6"/>
  <c r="E30" i="6"/>
  <c r="E39" i="6"/>
  <c r="E24" i="6"/>
  <c r="E34" i="6"/>
  <c r="E9" i="6"/>
  <c r="E12" i="6"/>
  <c r="E35" i="6"/>
  <c r="E18" i="6"/>
  <c r="E48" i="6"/>
  <c r="E7" i="4"/>
  <c r="E36" i="6"/>
  <c r="E17" i="6"/>
  <c r="E5" i="4"/>
  <c r="E53" i="6"/>
  <c r="E26" i="6"/>
  <c r="E38" i="6"/>
  <c r="E47" i="6"/>
  <c r="E32" i="6"/>
  <c r="E42" i="6"/>
  <c r="E43" i="6"/>
  <c r="E27" i="6"/>
  <c r="E46" i="6"/>
  <c r="E25" i="6"/>
  <c r="E40" i="6"/>
  <c r="E50" i="6"/>
  <c r="E4" i="6"/>
  <c r="E5" i="6"/>
  <c r="E13" i="6"/>
  <c r="E11" i="6"/>
  <c r="E7" i="6"/>
  <c r="E19" i="6"/>
  <c r="E51" i="6"/>
  <c r="E22" i="6"/>
  <c r="E21" i="6"/>
  <c r="N17" i="8"/>
  <c r="E29" i="6"/>
  <c r="E6" i="6"/>
  <c r="E15" i="6"/>
  <c r="E28" i="6"/>
  <c r="E33" i="6"/>
  <c r="E20" i="6"/>
  <c r="E6" i="4"/>
  <c r="K17" i="8"/>
  <c r="E37" i="6"/>
  <c r="E14" i="6"/>
  <c r="E23" i="6"/>
  <c r="E8" i="6"/>
  <c r="E41" i="6"/>
  <c r="E44" i="6"/>
  <c r="E4" i="4"/>
  <c r="H17" i="8"/>
  <c r="E45" i="6"/>
  <c r="E31" i="6"/>
  <c r="E16" i="6"/>
  <c r="E10" i="6"/>
  <c r="E52" i="6"/>
  <c r="B17" i="8"/>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<sst xmlns="http://schemas.openxmlformats.org/spreadsheetml/2006/main" count="130132" uniqueCount="10955">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</sst>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1"/>
      <color theme="1"/>
      <name val="Calibri"/>
      <scheme val="minor"/>
    </font>
    <font>
      <sz val="11"/>
      <color theme="1"/>
      <name val="Calibri"/>
    </font>
    <font>
      <sz val="11"/>
      <color theme="1"/>
      <name val="Lato"/>
    </font>
    <font>
      <b/>
      <sz val="11"/>
      <color theme="1"/>
      <name val="Calibri"/>
      <family val="2"/>
      <scheme val="minor"/>
    </font>
    <font>
      <b/>
      <sz val="12"/>
      <color rgb="FF000000"/>
      <name val="Calibri"/>
      <family val="2"/>
    </font>
    <font>
      <b/>
      <sz val="11"/>
      <color theme="1"/>
      <name val="Lato Black"/>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43">
    <xf numFmtId="0" fontId="0" fillId="0" borderId="0" xfId="0"/>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6" fillId="0" borderId="0" xfId="0" applyFont="1"/>
    <xf numFmtId="0" fontId="5" fillId="0" borderId="0" xfId="0" applyFont="1"/>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6" xfId="0" applyNumberFormat="1" applyBorder="1"/>
    <xf numFmtId="9" fontId="0" fillId="0" borderId="4" xfId="0" applyNumberFormat="1" applyBorder="1"/>
    <xf numFmtId="9" fontId="0" fillId="0" borderId="5"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7" fillId="0" borderId="0" xfId="1" applyNumberFormat="1" applyFont="1" applyAlignment="1">
      <alignment horizontal="center"/>
    </xf>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4" xfId="0" applyNumberFormat="1" applyBorder="1"/>
    <xf numFmtId="0" fontId="0" fillId="0" borderId="6" xfId="0" applyNumberFormat="1" applyBorder="1"/>
    <xf numFmtId="0" fontId="0" fillId="0" borderId="5"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775">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dxf>
    <dxf>
      <font>
        <color theme="0"/>
      </font>
      <fill>
        <patternFill>
          <bgColor theme="3" tint="0.34998626667073579"/>
        </patternFill>
      </fill>
      <border diagonalUp="0" diagonalDown="0">
        <left/>
        <right/>
        <top/>
        <bottom/>
        <vertical/>
        <horizontal/>
      </border>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0"/>
      </font>
      <fill>
        <patternFill>
          <bgColor theme="1"/>
        </patternFill>
      </fill>
      <border>
        <left style="thin">
          <color theme="4"/>
        </left>
        <right style="thin">
          <color theme="4"/>
        </right>
        <top style="thin">
          <color theme="4"/>
        </top>
        <bottom style="thin">
          <color theme="4"/>
        </bottom>
        <vertical/>
        <horizontal/>
      </border>
    </dxf>
  </dxfs>
  <tableStyles count="3">
    <tableStyle name="AB" pivot="0" table="0" count="4" xr9:uid="{6B4605DB-E7DA-49EA-9ED9-61DE058E5E69}">
      <tableStyleElement type="wholeTable" dxfId="144"/>
      <tableStyleElement type="headerRow" dxfId="143"/>
    </tableStyle>
    <tableStyle name="BD" pivot="0" table="0" count="10" xr9:uid="{29279C0B-63CF-4187-B4B4-C4462BC818FF}">
      <tableStyleElement type="wholeTable" dxfId="774"/>
      <tableStyleElement type="headerRow" dxfId="773"/>
    </tableStyle>
    <tableStyle name="Data-style" pivot="0" count="3" xr9:uid="{00000000-0011-0000-FFFF-FFFF00000000}">
      <tableStyleElement type="headerRow" dxfId="772"/>
      <tableStyleElement type="firstRowStripe" dxfId="771"/>
      <tableStyleElement type="secondRowStripe" dxfId="770"/>
    </tableStyle>
  </tableStyles>
  <colors>
    <mruColors>
      <color rgb="FF003399"/>
    </mruColors>
  </colors>
  <extLst>
    <ext xmlns:x14="http://schemas.microsoft.com/office/spreadsheetml/2009/9/main" uri="{46F421CA-312F-682f-3DD2-61675219B42D}">
      <x14:dxfs count="13">
        <dxf>
          <fill>
            <patternFill>
              <bgColor theme="2" tint="-0.24994659260841701"/>
            </patternFill>
          </fill>
        </dxf>
        <dxf>
          <font>
            <color theme="0"/>
          </font>
          <fill>
            <patternFill>
              <bgColor theme="3" tint="0.34998626667073579"/>
            </patternFill>
          </fill>
          <border diagonalUp="0" diagonalDown="0">
            <left style="thin">
              <color auto="1"/>
            </left>
            <right style="thin">
              <color auto="1"/>
            </right>
            <top style="thin">
              <color auto="1"/>
            </top>
            <bottom style="thin">
              <color auto="1"/>
            </bottom>
            <vertical/>
            <horizontal/>
          </border>
        </dxf>
        <dxf>
          <fill>
            <patternFill>
              <bgColor theme="6" tint="0.59996337778862885"/>
            </patternFill>
          </fill>
        </dxf>
        <dxf>
          <font>
            <color theme="0"/>
          </font>
          <fill>
            <patternFill>
              <bgColor theme="3" tint="0.34998626667073579"/>
            </patternFill>
          </fill>
          <border diagonalUp="0" diagonalDown="0">
            <left style="thin">
              <color auto="1"/>
            </left>
            <right style="thin">
              <color auto="1"/>
            </right>
            <top style="thin">
              <color auto="1"/>
            </top>
            <bottom style="thin">
              <color auto="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bgColor theme="3" tint="0.34998626667073579"/>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AB">
          <x14:slicerStyleElements>
            <x14:slicerStyleElement type="selectedItemWithData" dxfId="1"/>
            <x14:slicerStyleElement type="hoveredSelectedItemWithData" dxfId="0"/>
          </x14:slicerStyleElements>
        </x14:slicerStyle>
        <x14:slicerStyle name="BD">
          <x14:slicerStyleElements>
            <x14:slicerStyleElement type="unselectedItemWithData" dxfId="11"/>
            <x14:slicerStyleElement type="unselectedItemWithNoData" dxfId="10"/>
            <x14:slicerStyleElement type="selectedItemWithData" dxfId="9"/>
            <x14:slicerStyleElement type="selectedItemWithNoData" dxfId="8"/>
            <x14:slicerStyleElement type="hoveredUnselectedItemWithData" dxfId="7"/>
            <x14:slicerStyleElement type="hoveredSelectedItemWithData" dxfId="6"/>
            <x14:slicerStyleElement type="hoveredUnselectedItemWithNoData" dxfId="5"/>
            <x14:slicerStyleElement type="hoveredSelectedItemWithNoData" dxfId="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BE8-4E45-A483-86ADFB04E8E3}"/>
            </c:ext>
          </c:extLst>
        </c:ser>
        <c:dLbls>
          <c:showLegendKey val="0"/>
          <c:showVal val="0"/>
          <c:showCatName val="0"/>
          <c:showSerName val="0"/>
          <c:showPercent val="0"/>
          <c:showBubbleSize val="0"/>
        </c:dLbls>
        <c:smooth val="0"/>
        <c:axId val="1086962095"/>
        <c:axId val="1086973135"/>
      </c:lineChart>
      <c:catAx>
        <c:axId val="1086962095"/>
        <c:scaling>
          <c:orientation val="minMax"/>
        </c:scaling>
        <c:delete val="1"/>
        <c:axPos val="b"/>
        <c:numFmt formatCode="General" sourceLinked="1"/>
        <c:majorTickMark val="none"/>
        <c:minorTickMark val="none"/>
        <c:tickLblPos val="none"/>
        <c:crossAx val="1086973135"/>
        <c:crosses val="autoZero"/>
        <c:auto val="1"/>
        <c:lblAlgn val="ctr"/>
        <c:lblOffset val="100"/>
        <c:noMultiLvlLbl val="0"/>
      </c:catAx>
      <c:valAx>
        <c:axId val="1086973135"/>
        <c:scaling>
          <c:orientation val="minMax"/>
        </c:scaling>
        <c:delete val="0"/>
        <c:axPos val="l"/>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962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9BD7-47FC-BC02-712BA1927C09}"/>
            </c:ext>
          </c:extLst>
        </c:ser>
        <c:dLbls>
          <c:showLegendKey val="0"/>
          <c:showVal val="0"/>
          <c:showCatName val="0"/>
          <c:showSerName val="0"/>
          <c:showPercent val="0"/>
          <c:showBubbleSize val="0"/>
        </c:dLbls>
        <c:smooth val="0"/>
        <c:axId val="1086971695"/>
        <c:axId val="1005643503"/>
      </c:lineChart>
      <c:catAx>
        <c:axId val="1086971695"/>
        <c:scaling>
          <c:orientation val="minMax"/>
        </c:scaling>
        <c:delete val="1"/>
        <c:axPos val="b"/>
        <c:numFmt formatCode="General" sourceLinked="1"/>
        <c:majorTickMark val="none"/>
        <c:minorTickMark val="none"/>
        <c:tickLblPos val="nextTo"/>
        <c:crossAx val="1005643503"/>
        <c:crosses val="autoZero"/>
        <c:auto val="1"/>
        <c:lblAlgn val="ctr"/>
        <c:lblOffset val="100"/>
        <c:noMultiLvlLbl val="0"/>
      </c:catAx>
      <c:valAx>
        <c:axId val="100564350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086971695"/>
        <c:crosses val="autoZero"/>
        <c:crossBetween val="between"/>
      </c:valAx>
      <c:spPr>
        <a:noFill/>
        <a:ln w="25400">
          <a:noFill/>
        </a:ln>
        <a:effectLst/>
      </c:spPr>
    </c:plotArea>
    <c:plotVisOnly val="1"/>
    <c:dispBlanksAs val="gap"/>
    <c:showDLblsOverMax val="0"/>
    <c:extLst/>
  </c:chart>
  <c:spPr>
    <a:noFill/>
    <a:ln>
      <a:noFill/>
    </a:ln>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937-4E3D-82DB-A9C18009DA70}"/>
            </c:ext>
          </c:extLst>
        </c:ser>
        <c:dLbls>
          <c:showLegendKey val="0"/>
          <c:showVal val="0"/>
          <c:showCatName val="0"/>
          <c:showSerName val="0"/>
          <c:showPercent val="0"/>
          <c:showBubbleSize val="0"/>
        </c:dLbls>
        <c:smooth val="0"/>
        <c:axId val="1086971695"/>
        <c:axId val="1005643503"/>
      </c:lineChart>
      <c:catAx>
        <c:axId val="1086971695"/>
        <c:scaling>
          <c:orientation val="minMax"/>
        </c:scaling>
        <c:delete val="1"/>
        <c:axPos val="b"/>
        <c:numFmt formatCode="General" sourceLinked="1"/>
        <c:majorTickMark val="none"/>
        <c:minorTickMark val="none"/>
        <c:tickLblPos val="nextTo"/>
        <c:crossAx val="1005643503"/>
        <c:crosses val="autoZero"/>
        <c:auto val="1"/>
        <c:lblAlgn val="ctr"/>
        <c:lblOffset val="100"/>
        <c:noMultiLvlLbl val="0"/>
      </c:catAx>
      <c:valAx>
        <c:axId val="100564350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0869716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4E-4C04-88D4-5C9998F2FF53}"/>
            </c:ext>
          </c:extLst>
        </c:ser>
        <c:dLbls>
          <c:showLegendKey val="0"/>
          <c:showVal val="0"/>
          <c:showCatName val="0"/>
          <c:showSerName val="0"/>
          <c:showPercent val="0"/>
          <c:showBubbleSize val="0"/>
        </c:dLbls>
        <c:smooth val="0"/>
        <c:axId val="1294709407"/>
        <c:axId val="1294709887"/>
      </c:lineChart>
      <c:catAx>
        <c:axId val="1294709407"/>
        <c:scaling>
          <c:orientation val="minMax"/>
        </c:scaling>
        <c:delete val="1"/>
        <c:axPos val="b"/>
        <c:numFmt formatCode="General" sourceLinked="1"/>
        <c:majorTickMark val="none"/>
        <c:minorTickMark val="none"/>
        <c:tickLblPos val="nextTo"/>
        <c:crossAx val="1294709887"/>
        <c:crosses val="autoZero"/>
        <c:auto val="1"/>
        <c:lblAlgn val="ctr"/>
        <c:lblOffset val="100"/>
        <c:noMultiLvlLbl val="0"/>
      </c:catAx>
      <c:valAx>
        <c:axId val="129470988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9470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A1B-44EF-BAF1-13F3079B3BA1}"/>
            </c:ext>
          </c:extLst>
        </c:ser>
        <c:dLbls>
          <c:showLegendKey val="0"/>
          <c:showVal val="0"/>
          <c:showCatName val="0"/>
          <c:showSerName val="0"/>
          <c:showPercent val="0"/>
          <c:showBubbleSize val="0"/>
        </c:dLbls>
        <c:smooth val="0"/>
        <c:axId val="1294738207"/>
        <c:axId val="1294726207"/>
      </c:lineChart>
      <c:catAx>
        <c:axId val="1294738207"/>
        <c:scaling>
          <c:orientation val="minMax"/>
        </c:scaling>
        <c:delete val="1"/>
        <c:axPos val="b"/>
        <c:numFmt formatCode="General" sourceLinked="1"/>
        <c:majorTickMark val="none"/>
        <c:minorTickMark val="none"/>
        <c:tickLblPos val="nextTo"/>
        <c:crossAx val="1294726207"/>
        <c:crosses val="autoZero"/>
        <c:auto val="1"/>
        <c:lblAlgn val="ctr"/>
        <c:lblOffset val="100"/>
        <c:noMultiLvlLbl val="0"/>
      </c:catAx>
      <c:valAx>
        <c:axId val="1294726207"/>
        <c:scaling>
          <c:orientation val="minMax"/>
        </c:scaling>
        <c:delete val="1"/>
        <c:axPos val="l"/>
        <c:numFmt formatCode="General" sourceLinked="1"/>
        <c:majorTickMark val="none"/>
        <c:minorTickMark val="none"/>
        <c:tickLblPos val="nextTo"/>
        <c:crossAx val="129473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Chart'!$C$3</c:f>
              <c:strCache>
                <c:ptCount val="1"/>
                <c:pt idx="0">
                  <c:v>Total</c:v>
                </c:pt>
              </c:strCache>
            </c:strRef>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Chart'!$B$4:$B$9</c:f>
              <c:strCache>
                <c:ptCount val="5"/>
                <c:pt idx="0">
                  <c:v>Binders</c:v>
                </c:pt>
                <c:pt idx="1">
                  <c:v>Tables</c:v>
                </c:pt>
                <c:pt idx="2">
                  <c:v>Storage</c:v>
                </c:pt>
                <c:pt idx="3">
                  <c:v>Chairs</c:v>
                </c:pt>
                <c:pt idx="4">
                  <c:v>Phones</c:v>
                </c:pt>
              </c:strCache>
            </c:strRef>
          </c:cat>
          <c:val>
            <c:numRef>
              <c:f>'Bar Chart'!$C$4:$C$9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460-4CBE-BB17-7A47BEF77A88}"/>
            </c:ext>
          </c:extLst>
        </c:ser>
        <c:dLbls>
          <c:showLegendKey val="0"/>
          <c:showVal val="0"/>
          <c:showCatName val="0"/>
          <c:showSerName val="0"/>
          <c:showPercent val="0"/>
          <c:showBubbleSize val="0"/>
        </c:dLbls>
        <c:gapWidth val="59"/>
        <c:axId val="577142175"/>
        <c:axId val="577146015"/>
      </c:barChart>
      <c:catAx>
        <c:axId val="577142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7146015"/>
        <c:crosses val="autoZero"/>
        <c:auto val="1"/>
        <c:lblAlgn val="ctr"/>
        <c:lblOffset val="100"/>
        <c:noMultiLvlLbl val="0"/>
      </c:catAx>
      <c:valAx>
        <c:axId val="577146015"/>
        <c:scaling>
          <c:orientation val="minMax"/>
        </c:scaling>
        <c:delete val="1"/>
        <c:axPos val="b"/>
        <c:numFmt formatCode="\$\ 0.00,\ &quot;K&quot;" sourceLinked="1"/>
        <c:majorTickMark val="none"/>
        <c:minorTickMark val="none"/>
        <c:tickLblPos val="nextTo"/>
        <c:crossAx val="5771421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24F-4C8C-9B14-AA3ECA7EFEAE}"/>
            </c:ext>
          </c:extLst>
        </c:ser>
        <c:dLbls>
          <c:showLegendKey val="0"/>
          <c:showVal val="0"/>
          <c:showCatName val="0"/>
          <c:showSerName val="0"/>
          <c:showPercent val="0"/>
          <c:showBubbleSize val="0"/>
        </c:dLbls>
        <c:axId val="1181695711"/>
        <c:axId val="118168947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24F-4C8C-9B14-AA3ECA7EFEAE}"/>
            </c:ext>
          </c:extLst>
        </c:ser>
        <c:dLbls>
          <c:showLegendKey val="0"/>
          <c:showVal val="0"/>
          <c:showCatName val="0"/>
          <c:showSerName val="0"/>
          <c:showPercent val="0"/>
          <c:showBubbleSize val="0"/>
        </c:dLbls>
        <c:gapWidth val="59"/>
        <c:overlap val="-27"/>
        <c:axId val="1181695231"/>
        <c:axId val="1181702431"/>
      </c:barChart>
      <c:catAx>
        <c:axId val="118169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702431"/>
        <c:crosses val="autoZero"/>
        <c:auto val="1"/>
        <c:lblAlgn val="ctr"/>
        <c:lblOffset val="100"/>
        <c:noMultiLvlLbl val="0"/>
      </c:catAx>
      <c:valAx>
        <c:axId val="1181702431"/>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695231"/>
        <c:crosses val="autoZero"/>
        <c:crossBetween val="between"/>
      </c:valAx>
      <c:valAx>
        <c:axId val="1181689471"/>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695711"/>
        <c:crosses val="max"/>
        <c:crossBetween val="between"/>
      </c:valAx>
      <c:catAx>
        <c:axId val="1181695711"/>
        <c:scaling>
          <c:orientation val="minMax"/>
        </c:scaling>
        <c:delete val="1"/>
        <c:axPos val="b"/>
        <c:numFmt formatCode="General" sourceLinked="1"/>
        <c:majorTickMark val="out"/>
        <c:minorTickMark val="none"/>
        <c:tickLblPos val="nextTo"/>
        <c:crossAx val="11816894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6941827483158592"/>
          <c:y val="0.19661805540001537"/>
          <c:w val="0.46589334715803965"/>
          <c:h val="0.75725461258186544"/>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11-471B-B29C-DC5275DA44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11-471B-B29C-DC5275DA44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11-471B-B29C-DC5275DA44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311-471B-B29C-DC5275DA44E5}"/>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F498F168-406D-47EE-A905-A4F7EA4B80FA}">
          <cx:tx>
            <cx:txData>
              <cx:f>_xlchart.v1.5</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2D862DF-6161-4E8E-B73A-8D3002AE4D27}">
          <cx:tx>
            <cx:txData>
              <cx:f>_xlchart.v5.2</cx:f>
              <cx:v>Sales</cx:v>
            </cx:txData>
          </cx:tx>
          <cx:dataId val="0"/>
          <cx:layoutPr>
            <cx:geography cultureLanguage="en-US" cultureRegion="IN" attribution="Powered by Bing">
              <cx:geoCache provider="{E9337A44-BEBE-4D9F-B70C-5C5E7DAFC167}">
                <cx:binary>7H1Zc9u4Eu5fSeX5UgMQG3HqzKkaUovlRV5jx3lhKbZDggRXcP/1t2XLic1REk+N74OqriY1LpuC
2MSHbny9oPXfu+4/d/phXX7oEp2a/9x1f34Mqyr/zx9/mLvwIVmbSaLuysxk36rJXZb8kX37pu4e
/rgv161Kgz9shOkfd+G6rB66j//7L3xa8JAdZ3frSmXpef1Q9hcPptaV+cW1nZc+rO8TlU6VqUp1
V+E/P64e2g+HD6V56D9+eEgrVfVXff7w58dX7/v44Y/xp/3tzh80CFfV9zCWogkmEklGMHp82R8/
6CwNtpctQSdcOAweUj696PO9V+sExr9NpkeJ1vf35YMx8FiPP1+PffUMcOnw44e7rE6rzewFMJF/
fvyUqurh/sNlta4ezMcPymTe0xu8bPMgny4fn/yP1/P/v/+O/gBzMfrLC4jGE/e7S39D6C+9/rpO
1s9T9O/hIfZEcE5tjuQTPOQ1PA6fOBQRYiN7i8/zvZ/geYNAu7H5PnAEzF/HewmMt9bqW1am6j2x
ERObUc4l3mKDX2ODsZxwLGyB6VZ5XmPzNpl2w/Ny7Agh76/9RChL04e7St3V1fM0/Xv1oXjCBMOM
EPakPiOIBKgXcWwH2+z5pk96471Nmp+A83LwGJ2rvUTnr1INWfqeykMntiQ2TD19MlxirDx4AoaP
Sc74I3SA3NOetzVsvxdoNzjfn2QEzF9f9hKY5f06zJ6n5h0Uhk6II5Gwn02WM4YF+ACTRCAKROEl
IL8VZDcc22EjMJbTvQTjmat9yL598DJdJ1/fdb9xJhJR4WACHOwVRxMThLktOUD3+ILrL6H5p2Lt
Rmr3p4yAm3p7CdxfZbxOzRpo5dO8/XtFInQCYDiIYPaEyUiRpD2hRGLGmPO0M402oLdItBunHyNH
2Px1sZfYnIbqPQ0cmlCYdUKl2E2ogREgSZhjPzs8z2viad/5nTS7MXkaNcLj9GAv8TjOamXU+l3J
AJpIB/xPzn9M+ksDJzEoE3aALaCdBu5NIu1G5sXQETzH+8qjdVau799RZQjsO9JhDLb8nSQaIzZh
sC8RDs7py30HtsDfirIblR8jR6B4p3upM5dZXYUfvHWZafWuikOAEhBJbbyN3ozDAwgUhyIHgy/6
+OKvEXq7XLtxGo8foXW5n2xg+qDX7bp8eJ6rd2ADcoKQI7hNtmxAjhgcm1DucErwlsGN2MBbJNqN
0I+RI2yms73UpDmYFHX/jo6o7UyYZAzbZISJAwzNEYTaDvnOFF5atzdIshuS7wNHiMz3M7S2iQCf
PHTq7j23HDoBm0Ygcvbk/KORXcOITzByIHDtjOICb5NmNzAvx46wWZ3spbYsHrIyeFcf1J5wCgEz
KrcbDkz/S6bmkAmllAjYc3YqzRsE2o3N94EjYBb7ydI2S+1gneQmVO+5z1Ay4Q4DFv0c7xzpjdjE
Q2EbgoTPEzyjIM6bxdoN0mj4CKrVfvo7Sw2cLVPm/djAJucGATYKlHpnbMCRE0wdDk7oD7bwcud5
i0S7AfoxcoTNcj/3nmV6/86eqJxAOkcKUJDta2Tf+ARC1g7icptQGIXa3iDQT5B5fpIxMKu93HiW
WfuOHI3aEyQoZ4LS77vKy11HkskGDo7R9vrIzfmdND+B5PEZxnjs535zslbpO/ozlE0IZD4pe/Zn
RtkbLic25pgCak9qNFKT34qzG5HtsBEkJ/vpyRy9d8TZAX+FCluKbWRzRM2kA6kdBLbrBWYvd5Xf
y7MblOdxI1SOLvfScB3BlNR38TtW2BAxYbYgNjj4o72EwV4CYFHKdyrJW0T5CSTfH2IMyu1egnKy
Lnu9Tu/fj4JtYpobVNjI6Rccwv8YMtNya7iAQL9UkrdIshuTHyNHmJxM9xQTY9Z3YW0equo9ubE9
gZIZcCDFNuoysmLgwXDEoOLJgS3nNTJvlOdn8LwaPsZoP3f9q4fuXXOaGKKUxKEQTn6iYSNspJwQ
KEWDDWhbjAYG7yVEvxVnNzTbYSNIrj7vp9qou1AF6/R5Zv59bJlCphnURUJhwNM28vdtBnQJXJqN
Y7N5jcjxyRsk2g3Mj5EjbE6We4oNlKCZrFq/IzgciLLEkOrfxsPGKkMnWEKAGSqhnm/6lGc+UW+Q
5WewfB86xmU/nckTZczmX56r50n692qzqay1ISfzPcYyYgIQhIHSMxuSntus59/U5k1C/QyiF4PH
IO0ncd6AlNXleyIEDgsXUB9Dt9sNqMgrrx8SNEJA1pltk2Y7EPqdRD+H52nkGJv9TD+fZGn1rgUb
FCrOoKYWSwj0P76AJr+EBiPQHgpJNb6pVXvJAd4gyk8weX6GMSRXe7nX3Chzl6VGvS8R4ETCSQ44
LPD0eg0KWDRwQyHXKXcnNN8k0m5wXgwdwXOzn1Rg9fC1XJv4PZkApF7gKACB9MuTyoytmZxACdSG
Oe8uCHyLRLvB+TFyhM1qPwNn1wpymu99kgNsFSSToVZmlzkTzoSDV+PQ5woo9tqovUWi3dj8GDnC
5vqvvTRrq4dm/Z7VGQRcSsYpBJp3p8ow5kDTGEQDnCe1AX79crv5vTy7cXkeN0Jldb2nqLQfbrMy
fp6bf8+eISMDMTKbbk6e7dQYNgHujCAVvY2jjbjZJlP8O4l+hszzyDE2t3uJzadqHb4fLht9gegZ
pPi3+cnRLgOFgJvznLZt8xEiv5NjNxpPo0ZIfNpPSrbKyv83RZpQHkvgyMx3GzZKlglI9ztgwjjf
MoMRMm+XazdG4/EjtFbeXurN01NN1/H7xmsE1C9xAmVlwKQfX685NHiiEAPdHFzbBtMgavBqv3lc
Q7+X6ldIPY8e47SfeYLTWMMJtXc9Ew365BCAaWvi0DimBgk3qA1ESEDMc4vhS4zeItFufH6MHGFz
erSXOnRaPgTZe3qgUI4OdgxKl7YZTdCOV2EBG03gwBPGZETTfi/ITwDZPsAYjou9hOP6oUwgyvFs
Ud6BpVGom2E2/DeKz8C5Z85tLjmU0D6+xg7N7yXZDcj3Rxghcr2flODsIU1Nr5v1u7qbUP/nSOgb
sHX00diACTFxiONsCjme0Bnl0d4q1W6IXo8e4XS2n27nRQg9QD4szfsWCUD3AG47EDHbxpflKLO2
qabF4Hdujqk/vkDLXm40b5VqN06vR49wutjPsNrTeaFngvM0V+9i5igBTxNKm59wGBHsDWmzCYI8
HKevEXqrPLsRej16hNDlftK1K7B40KTn4eF5ov49PIRBjxqIa6JtiAaNfFLoYUMogVYqPylKf5NI
uxF6MXQEz9V+pkJv1nBiIA2qd2Vt4PMAJWPC+Yn6PLI2OPbxnIgbkbe3ybQboJdjRwjd7MdWdPfL
LlUvTdyrd/7DNl0Q14GiJyYgovaaUkPNDdR0QtnNc2n0KHgw6pr1c3l24zMa/uoR9qMl182DqT78
CLO/nIBXC+6fAgIpAWpDRfpz3zRQipeujoOg9xMRcEJtm7wecYM3i7Ubl9HwV0/y58eb6730f276
DBreBe+382yi1FDvZPOfNOGAfBv4oxjSC2jLtJ/v/VSE8waBfgLP85OMgdnPGPWihOLbD1cQadPP
E/QzWvCr5no/v/a9Q+F0Xa1nj60NX/Te+/XVRwSg5eJo6JaJ75TzyQgs7//8COesHKAj31smbj7k
FYcfHeh5MeZhbao/P1oOnQjwEDZHHm2gMQI86RZMzuaKM4GMIqw/QgT0VIKQ/McP6SY+CF0X8USw
TQcSAd3JKGytwEvNpkfAnx+hXHxTwL8ZJh0JFsb53lTyLNM9xGu+T8f29w9pnZxlKq0MfDAF7ps/
vW8jK4NizcdD5XBgidh800IDrt+tL0DP4O34/9Q2EIoh7KylT4ZuSgqt1yzy/cCtFbJzNxwau3F7
0w+eqa2m9eLAxsc8LJOTgfu08zBO45mPVHMvapycDn6XfpEo6jM3kHGgXBiVTLvMr+ZJOqRfEuaT
JZzUsU9L1fLKjZqSnAxYO4MXR0mQzIzUfKG4cynKWF+UXd2comadZGXphiaMr6sGlbdZrBrLGxqd
DosY5VDlqqukc5Wx+sG1SGD7006mpHNJJYJ4lvMi/hpaMQlcUiZB5PZ26c8yu1fLuCs64/pa1idB
3/lkXiN/oFNWwhnXmc7gALhXEhlhN3IisihkOIRuF/rhMYlE48xIL5RwrVRz4sVWnN3lJs9vswoN
q9r0yKuJNkeBNO2dkzTpLa0U017jBP2RauPivM+jYG2Htu2qyM7cpKjnTZ3kHq9t5HXKaVcD67Iz
RvpMuq3TFaXbJ61Y6E7FK4ck3TnVZJjnfTXtTbYUoq0Dt4hrr0nr0uW0X7S2Eme4MNJ2I5LcdUZj
l3SJc8YZzpd+FVWXpG8NNHcyZkbbnhz4Q461m1pxesiqQEyjfqiPnK5V/nIwuDhsBh3GLgqYDFzF
CnHsoMROvdLq9TVJ8vqypnHpRjVuB7eOG/xZidj/XFl5t8xbVszSVFrH7WBHbpUq7mZDT72284fj
IcD1jY77vPCYTMrj1i+Lo9Bxmm+ylEPkBn1lxVOjaXja0FTP8kKm0TRtZZG6GIvmRFtdiV3J63hd
9JGeBaYr2CJQSZa4dtSaL1GktfZavyhyNy5IcJY6MsUHoC7qIsxjcmMHiTqXA4O7ESTKS5zb0bwu
QnqE7ahBblhn4YFFqsC4fZZP7aopDtoeNxdBmGiPJ1F3a6VBeUhQIh/ashXlnKMkoC4mraNmbVHI
CxnxofVMFWTW5ygg/CykKo3dxvGt1JVmiO9onhHp1qEdzwI0JFPJKuwVCU6vAMf4U4tNeCa6yJwY
3IeHorQbOcNZWxyHfkqnFu+DZArLNbtySIFOg7LKzNQq4DrOAnpSNLTOZhCSz1dRKuBgq9smoOWf
uxRHNHJ1ICWF6emg2U5+KBuF4EeW4qCq3E42fcQvTCY7pI9ThLq0cm1jVcNB0tat6zcD8i/6tiH9
YcjC6KBo+Rl2oniaUzF4hKjA7WkpLzsN2jMzXa1vfV/2LtZ+o6eiptJ4cW5nXpoYdlnXrM7dXuHK
q2hfeGGq0IrmSXdcMR4uaBEx12RGe3HcBzPpN/HMITUsRdCXC990SLiqafSnzm9JcszrCkVnQplB
yynNhxpd0sG0SaldwVO2snFhHbR1eU112J5bsSPjaVeSdknK5rAJUn6S5Xm5SKrYnupOD4u8Tvrz
InPsZR3pws0cFiyd3ujztiTlhW6jzqNxpOY+kXomcgASwuJu4hvl4iJcJRHoR1KFLqrUcRMd5q2C
TyJWsaiFX8yksm+5HzKXRdZhFNluXWTIxQ428DFW63WFodchJXTpmzLzMEzLXEjHnCpEb2WdB9N2
IHKWtY11Eg3YPwg21rqv0U2Kq9z1Ax9A7u9L0xxVA8yhX6GjSNlV72EZozky4aeOhKmro+zaEb1Y
Jk5+xwCxWafsC9SXcupX+jog5Slvo+isKtLP1Geda/dHQvVonqDsslEkcZNOVF6L+sRFbdxM7VQ3
sVt3uXMgQhx7PU+1WzemEO4Q8pNCYXNYEnNURX4w76XTLGzS0Ck2fVy41BZoKmQcHpaBoAoeLx9u
w86YE9m1dM5b7NqwjI44oH2MgtJ2kVWnF6grsoXFUmtB+wFWU58Nq770Ix/WD25cR7H8vOh7eUGG
Mg6n0P1Yn8dW155yWd6LLESHsQrw0ZDIYmaZ1km8nHV4Y2YLK3EdWH5XApXBFFqNZtOiY/ZsUCaZ
BjzoV7obfLdvcPlpiIPasxg1K1uqc1ZaBahEHHpl05hVUsaJVyY6uWy0758z26curcvIZRnqpwRg
kj5qp7FNwrXu/HVoUHFu56I9szvZHanSkAuuZHpZt1niVYQfGpGkXlfD0oksdMNMWLjMgv+FUed7
0Fczm9qxuGu7xlw4lhTeUHf9nPSDnNet0N+48dPV0M5MPdTHbUWJdsva0BXYGOs4qpSw3SJMigum
Qz0tRBofEZERj/l2vpCdCe+o1qBbMjPGE3F9AYtQr2SG9FnEfObylIuZ4oOZwmmSM0ENnVZ2VC6T
gZAzDXmJqVX3+Slr8RfWlHxWYCu+TGRsu6wS9k2V0WJuWjvGsDLCWLvAC7iHqUjnvbJLy4UyyAXO
S3VkNVweMtP2B6mjuiWvYIvs4oEvLQ1HVCFKB+Rvy0xfEay7LO9LFYTbxt3ff/3fVZbAv8cxP/64
6fv94zc4GfHUMPyX74KeFhs/w4zftJHm+2f9aFi94abfRR2x3acW4z+hwr+8+EaeLBk4uD+nyT+a
Dr7g1o9jnmnyY0Ewh4PzkkJQHejwd54soaUohlwUt6mA7CCTQIa3PJlwCHtwacMx4u/s+pknEwh8
QN0EkGQCdg96kvwTngz9/V7zZFiE8I8gJjC0B6RQc/aaJxeqsGlu13TJtON4NbOaVZlWzWLww+5Q
BwU7GKws6r2sbft7lhlxzGJaBC5kO9uLLKuRW5vcWmuh0UnMqFwNqU+ueBTBnshznk4DQ8Uq1KCN
fdSoK9gA9SKuG7VMAo6/ZLnvzGDXjA4dm8+q3hRfGxNFB53llArYY9uVQLXz4Q7lseUpP+C253ex
fVkaFR/KVKdHviB6URMD/K9KTzJmK09qP5laURIe4sa0y1QlSeIlFidT2wrEIfDRXAM57k6z3NGL
XDvyuDdBE8GO2dnnnVXLlVAxOsG9Qic96a3GbTJSzKHQVS9wZgefsVRyBap7hjten/g2vhpQn00x
92s3Lai0XFTk5Bvp+xB4SM89BzepDYawrM5kj4E5RYLMCGXA0kut6gXTKL9vW7gJKUnsFqrUi7TO
4k8FjXjhdppGC9gLowNpqmra0jaZItFjr8J2fZM5yj+tatjfq0wNd7Jv+89pWZPzIHb6A9JH5YqT
qDuHgx/KQ7at5oXP6iPU8eJrQupu2qSBmOeNbhYCx/AYQde5NE71QZO2YA9jWt9bkriqZL1HZH5k
p8GS+lY3q5VGboyydGqYf5LEebK0HGupYxFPgyIbbmhTFouiaNi3QEaZa8DCHlWctguo5vaXdhIm
Z3gQgz2XVhQfhr3xrRkZovoop310HfRK3oqCJ7NI8fzQz3l7mTdtcSV9qk4GxNFJa1DXuHVJ1I1f
UXMc1Uhf0ozmiwQ6+oB7AfzigHVaRG6sCTkfwLU5CQI6zHshtHat3BEXqcphv0yrwgGPgTTHvFXo
TMJefJgFFfe9aKD6ru66fOVzrg/6riZHvMr1Ism5uq0doT4XeYhXaZCz88TRw0EX9t0KWQ05sluW
HZR1FpxWNDNXEdAXr0uMXiZWvcxTv/VdmTJnZRe5fZtCMuekCGi8VFjnB8DsKTCN2Oh5S0N2qvP2
yA5bCsuxKA8sVM3qMIBKu9pBvdt3MZ7ZuS/WBWkfWNEly6DPGzfpE7bMCp/OhZM7016k9jWh8V3f
kjzwrIDat8JJr7KGDNfG5P1iQCk6z0LO041PaB0yy6DQhRIItAobzLDXWrxYG78E3hnEhXahXlLe
Kd8JF2kDg4JB6U+OQonXEKucoSZOjqIAQGyBKi95rfnUocAIBDHVV2ju25RuFeMriP4vA7vlh8D5
F2nqcG/gsNe7SkfxOcFYXzBfH/C+rQ65P6RLGifZ1OQ1sC4wlrdVJtVSsMSHnZIUU2GqzvXTLrrI
DaIPA1Alj8RR6A1hH7tRzuLPAlndJ5Hm1nluJ5kHgArkliEQ4YLj/Mwqu3mreXFUlI0TeVLOWRUl
C9+06ATS2HpR6PPG95vPlt9m05gTfB6hgByk0IzAeLpFzSpFTXlHqh4koWjaok4sMtx2s0bj2pqF
0KT9cyV6cNtyNGjltqLPZunQB6eDyeKF1VWDcvueCeBSHZeeY7UQf/D7WZ0OxrhDVtfOVMrmUwDe
Jvg4scynugwKMHNGaRc6NQ9HmdUVJ33qoxnG4JnZcem4QTCQmdJSuGABkCfLlHvaUjex06KlRgbN
MhQV4FzG2VfNw+HIz0J5zhKHL41hXeIOgVWdq43fKkTqsTQ3ax6JbhEh5pwhw5PKyxOCVo2TIc/x
k0G7tqP5LCGZvJawa6wGGoY3pUPVcTI0X+RQ8QPYEQevj0yzMgFVsJTa6NhEPAVea8njpKblGZDn
4iRCbXFt+UqvTJzkswybYI5lFkwHO8xnzBTkJm4T+4BX8JSl72TzsIvsh0EE9UnLZL6mpNhsLvVA
P4N/qz5VNm60y1Us5ySSwaIewniW9UHrWdgPzzBWYMQlZW4TFN0lqmHq05AN076vcvD2bOcIGoex
aNrpLDwlImphoeHWkxZlBSBbD4s+IPUiVV21jOWQf9K1v1A4j2Zx7w9ncUPoLG8aBE4hRFgir7ZS
6rKgm/Mia1a4CexDiYP4S1vY8bSFcJfbYNhuIUrRHRngpQcCO10Grn8pb2PO1TRJW/RZ+6V/AJYp
hHCIPe1tzs6GOrLuwGdFh3nlWPMkEOYUq1QvGbX8OaeBOdd963wKWsefY1SgyxAcZbid8C2v7y0+
J6EoV2VffE3N0N+hoQbzX5fgabm6o8GiIy2eDsQhG/f5iKXIbio3LVVXuHXWssRycVojBRZNoXOo
ZSth74+i4KpmQEQguFLo3kuJrM6LoNAHWQgq7Xa5iGN3MGWbusJ3Cgib5PGy0aHt0q61jpWdzHon
Tc6aJo0PKlbfspIFLtjaInSduq2/xhW/ZSpcI7/+JvRw62TdRYqHxLOGNof7FcmyTEU/Kwt1ZRdB
fpiHQlw1eWxfx1Gb3hHJu5vSh4FNyi1Y6qqvyvgwD+Ap6sO8MEVTLTTvioGfANVKA+4OdozYTNlZ
RWc8U+FxByHPad12tXNWVEXPPxvuf6tVT5wD3bQAnNWHdj63mqHx/Awt6h5YzyIJ8+xE5YWV3eZg
QIF7yWaKOz+eF+CcJYeOFZdT00b2FEhefISDPj2Ew4rilvWs+IKEH0RnfhfqIxEyXF7VEObzF3qI
9QAulGmHzLhBxaJ7B3xN6xMr/I7NcNj4qZtZKs6WhVBkmlqoX5QyS+cNNzdGBK1bdoGeoh6QrAJ6
01l2e8BVLrw+qWpwhtJuLrUAOqnDQ1XS41raTgAua8bcOIBdxhKNdQBc5FM6hHoWclscwg5iXYaW
Co47obEXpLhfNWFQrEpA83CoWrcKVbumsewPS8kt11CrXuC069203tAtMti1C9Hg8khB+NOfx4L3
0wYCtAeOJtSLC0ctDNRWer1Pz5MhNNOosILlQINqWfu+f1gmtjqsUHDMMUTTkMA5BJ44RCADUXyp
Cdee07F+oYpGzaPKyJkVIH9WKp3NWp/mnZuFECCs/Nx4EE9wDmqU226l7WTBkI++0doHGp3HueqU
C2ej8T13Uu7cGFSnwtzVVBQx++QXFBiHpwqtEu3+fyfuxddBvUrSPudrNskAm4JT83MfbpTr/eHI
PY7b+nGcT6QgBHpxQb9nONj+w4+Dth1QDvV4ioqAB8UdyDRs3TgolCLQIRqO6m6/amXrw2HowgKF
H1BKjcFjkPBVOf/EhyOQUn2R6tjcEdtIQtrVFlCivfEIX6U6NI7KFLcxe3CwX9USKCDNLVjBeaOG
awaxxnhNrZKZeVpAwmMTj+hY2HlW5qOvQVrS1PIyu4vFoQxZX09jaaUQ/pWJNieaJbnVu1ncsfwr
i6uoyyAQy3VEvEAIih9El/X1hQ5BadeOw3L/jiSk4KuAK/B/3ARD7kJ7NGdlchpiVLXgEGpWxrm7
2Q6SYwzsB0QOkgT3R3ZC0uibZZoMxryAdEdC6HU6CErXEZzakeDebgoQYbpGbq7AiapDHjoPQNXS
qDioEqrpgaaNKcXBYIJKtd6gcvg2JY18ZfvzX98ev3az4f5wYnvTDAm2PkAKhHmN0RARx0CUQN1H
OCax8qqMMAKcWtpWEc3LroVw9rQMwZqGrkWtIU/PWkp6Y0PsZ+AtOax4mJrYzbKClHgFmbkCrv1a
SAhFvFxHAo42E+i/KDc1ZdA0Q4xk7EJl2WFJrHtulQ2ypwEwJlHMtUMrgmAXrzj/EoMtq6BI77u6
/R6bzX2phA5ecHbHBsM3vm9e95nILOLcBz2sOe4CEdLmc0h98DLdNlK1Ok19+Oq6yg3DDE74PJnF
py9E23F7KM4ePbaAbOHGF6QQHgEdeg1NwBploS4k95bQooBIX4s4W4MiWdUyG5TQK2XhDJ+QuOjr
y9ggBLkyyC5qmJRfTwQkRl9LwmzIiUIsaNOBAYqXRwBUXEGCMU79O18OKSsXWZEnQPYtPzGyX/RO
2QEqv77l3x8ejhByOFMAXzGw6aiOXj98KEJfRz0q7ylvQcvnPeYDjuesbCEmOlOOT/kX8F1tu3AN
h/NXXyBq25Ry1qgM5e1vFgIeWTIo84FvegEtAUUFtw/8ydfSBJAOA35eWV+hfaxIrIOuCjcKkXRZ
CF+LV7cRHainEtNDBreTNgGpmEJhfQluOGyuqYXL9FJCTKFMpwXLSvsiaVRqvv56zjb29EdqmUKk
DIoqKYJz/pDFBm0Z2ZK69Z0SFUP3tSurEhYBqmMEk4W6ljDLhdxKY13mNiTiQGmqNtv8UHlQ/9PJ
gjOg0BySgFfkQDrkb5E7p7ANxMt49jXVzAIbHoH1Glq36VHVsyPiM7D7JqjhK2CSCFIE2ivzpMTs
wLEiCzIVEOQmj5a/D2FUqgbdHNEuziHK/uvpwuM1Bk34oaGFvTl/tynk2vSDe5mKB58gzWU6kK/g
q3ALQjmVyXV9VgyVylOvLfoChLNE0sC1rC+SrJ868dBbl22e+0sjSx0FXjJAgO0oCYu08t0U4qx+
BdFKZOkLnsgAuDw0Ou/AJNpW1OP0EA1Sw6fGyofk5G/UFEMI+NUCgMIaKGSXHEH1IHwr1KY27eUD
wcpMiyZt8i+CZSxiXo7gmyQL1/drKUsPwlkWmHa/f7KeuqZwrX40Jzn2HbjUtZDHKCAdQX6v0HRs
xaH3BJARJjG0dt8YktHqjLvYJH6Y5V/yErSomBETO/TExiHpj4ipe5gOSCnq4ToJu74XkI8t2yL0
wOC3/CIoBt86KBMaDdelVRu+chTfEISONomWELhlG3gyQyQsob4RrLnIyygergfN4xby51pvNi0F
sw8AZakM4Y8EEg7DtZN0HWBHWNTDDzOgoHKmOTPEzLmoN9jFXaCAYBSPt5dOYPWtC75aBB+RAXkA
yZWVbrhBlbMkXneGp0U+h/ARbi4pyYbquCxjv3S1TkobvLvAT7qDAJzE4DZ1Up9eN6jBsMiEEwDP
aIo0A4ry68U+NuEw+wKqW6A0kQoOXy46WhrE79MAy1x/GXBiSsjI2EjkkIrOokwvSV20YCh+fcex
NYIkAZTgYNi3oaJG/u2OpoSUZpuQ9pYM9WYxtjX9v5R9147dOBbtFwmQqMhX6YTKDuXy2H4hHLpJ
UYFBDJK+/i65PLjTbqD73sZgCi4fH4kUubn3CltH+CNLPeDwroIpqy9MojoybSTeLfyxRmDBOv3n
2zhUPX/ZFDle2ElqHFx4aSopkCX/dVPsefAmodX0cSrmyeWtUyAT/lBGGEQjMSxzBiwGvPzbsDQc
EUeLUvEzbxwJqkW/yDiG1hFu7kfWVM9rbsdma5eYVeE9sIq070y5r+oeiwhYpEwL1uu2YBV0Onep
SLEOVRDILm6ZHNyx8wPM9W9gCK711uaDzddw/ecR/x7XoD5tgJUfoz7eAYOa4K8jHkBjz9Es9Uvw
c4oktrQWJDEJ+7FuCyRZxY0A2Idluw40xw/ufma2SaWPJZ17GQl7Zmt1LGli+n2yN70m+REizb6k
2cWMQS/9dS+3AbuOxenIqbOtmbA768xgG/3zkMhvka1BBtTg2ERUwxMEMfRbqDb5PO1KzuSlcSLH
3nKaHzfgktwfW/fnPob/fcO9gR86tjhi5RFSrDY4aBKRIY3PUCbjV8oM6DQyUlkXN30cj3kwW1TV
EzMrPtWL/BgiUIxquQxJbfOLbmzIl27DeYHh/svQfqsAMDSKN8iRDFslLdGF/LehOYDj9ejV9pLz
cEQqZw2W1j7uvfru0mYgM9A3ZfaPNZmP83FKVIYHslbTyLfzPlWZ4xeaJz6+IEu1mI5YyxyrLw87
osncJxRLrIijPqKbR9i86YmOCGsOGQku2DuW4k+osTJMBdQzmArnapG4rhy9xJYQlEj86XV+jlB4
NGr5p0z7tz3aIF1AdlWTskHZmf4t1YV0qai2yiQfwlQrRIfX9JaIZg1Dh8pS8PnfwsJvx9FxyQJd
+UmKYwmOod8Lr1QqpJB6rT8sPsMKcRvaavZXnP2Yn0LqQpVnFhMFGqwa8w0TPgJ9QsqCoIdZinYd
3du6WhomL6B3GgQDbMjw3kKUjBNgSrDx3TrjoPr12LiJM6ZyHZsZewW76HgcfFiPB5FIiDBIRzdJ
w/tUTQp3Ug4Dzqahcked+s+zXdD8rzERgz8OAQSJDO/C/XtFhXRwAUi0bh+E2KqRtc4Pue5YTJl8
qshe2O1shK1001JCqBStBQRp7tLR52vZamQ7yb3lU1I8sglkQWeiWvn3FJzbTWS+qE5DPavxRyHH
3b6fVDXh3d2QI8Q3RcjSdT81cqal7gzyx8VfYiwbsLtGMIDF1ZRO2QMQ2Iye5tnSrJOr85a1am0M
dGJiDhbCGr4OAZsh7DZuY7smJbRUF0oyXzxXo9sK3qUQjER/1TSKDOLDjQFPcwLUytjV+xj3HWUt
lqK+XQF2+9YsWlaXQGuen4AHr/uHWCnSf/TFyNkpL4DFd+BHqdraigNlO0EwFIeOlyO/QQNVdwKd
F0FIUMi0rlnMBLnwZGlEetaDmoqXrQx8SF4gyFjXD6tbc/eYLG5O3uPEqP2P0lYVFCs1hE+q1Upl
YnlH130crqwHunHZVdFMqqWDyonoarsvpvmWTbKZfwCeVWEFz+M28wf1Lsa0G8a4ZPLGsdmUzQl1
QAmVJ5uSoXqiWZ0MwzVUmiyj+EM0c+4wy2uWN7Z43HMVsKT3zC5avMur1FUpJISF1vWtp6wX0KGV
62D4WQbuYniIJeN9f0lUofrqfemsVbeVLARvLlgrFShjDZUajvVxafpIW54UlXEnwewut9vIl0T0
19hPOG26gcYCATbo3pefVOKrcrnF4ogJ66AoW4AveI2si7YO8PRavRlJXeOHe/1l0vcj/g5vEyxw
OUDIhfm2e0NJuJOV1ZzcZGuS1ACDZTn4+rrOMgOWWRbhOBfTMukxHJ6XOFS+rmwDD9zJUtCSv9mi
jrp+K1ki43iphzwh+nbwh1jqTSXzsqetofTAJGrrSohma85Yst8XxbhgppLNIGQ/ImobUd4nObP1
+JD1UF5BmyOjbNgZ4rW48LPq0QfBdghZxy1tIRlTck652HpzgtBA2uY0uxTCqk+EkxnXm+RI6Yvn
jTGdRR2MmSWN73GCdFklji/B/SNlaaGEPHL6QiwYfQdKeM6rixTxmLF8dAN+qEW45Hme6iPkF8Hx
pu5odAoLYJ+Rb1wdtRM+p1+HKly5Y/qMrPEfzpKF4WqjyFBkzll/PJ5MF4KU/8nG9ZjnuaASWFLi
E4tHkcxDI4o/jEFBYy6275FpdbHJttp0fSNKD7mxKrzxH52cfT9jvhKxq6sAOZatj42sj1vu8aT1
/lxhZeEKOf7KfAP7fyywyibHky+3BL8b6XRMTQgZPoojtjER9xDQDw5j/DUea/PcfAPgJvC7ctWq
eoZuhNG8KyIFANRqyOcwF79WD9sXiq+sZXIMjrnt52R4rBrb/cpxabmXx5/ypRzAv/Q2ef411cnr
x/87ya+fA1JAhsea6Ak3kM2JCN8GiAt6e+3nfMOgDdlXXIuTnPfpMwpwDpVy+fqg1B4clhoqb2/5
7ZzRDZqvbBBhq97QySvMUiDTiI8QDYzNdoA5WKCQSGxH0sunkuCXY81T842+zqDS2EGIa69jEqRH
jdZpNUP0d7P55qjO09dH+7o8KjaMmJ+q6PEvzmU9HoNfq01gnfLMHpcRhYDCr9uUSWvxsid94d0d
Rpof0/u6kHYQTLhLDPL4lgw6O/w7OLGgmm4XJ45bf51QcGQ7/qDGXBX1OQG9NcjbHWzWqq88BaKV
nmMPci88UMkP5GOBiOVbH2pivmUVh465XUpkrBi8DUh23yzAso8vJBCw2a4IvMGPcU6P7TDt5XH/
s6+4iC9+5CPvLzNv8L3C5BnI9WHZ6szd569rpZcLdfX115RTqO5xO2ufD/gSnAAKF5e6H3DOhwzs
XPqCzE024QRGDSrtLl04w8VLKRRKJjdqYJsjAANANnhMwt/Wih/b2eN8xe+GzVeyuQxIFtftLqfL
uKobiDpSqItGWoxTaNkCZvw2o5nH54UzC34gaSzHJ4iO8P+HzL36UqYxA1RkgOWPT2FwDKBAtBJX
zwRX4WM1sxVVAINoESsD1HMFkHjNDUGEaawYPTRTE47Y6bwmM6PLLUwXdl8/p9UqEW/4qNQw3PyC
k6UbhYXcW4yod79vxQK1xo2WAtNxzX/uGYh9R0zYwuLA9o+5aFR0L9CQiFjduNehr5QvmKJcr/uA
EQ08LuW52tMMUc7Z4pi+bNXHqgFedSzxV/y0WYaIGcg8Ocbr+p7gh8UCx+dNDyg0gbpjB66Mdz0O
M4X4ot+q6THXmcUnqi07athQ+gXr6hVk2bNytOziZ2MZueXM7PiO/RV6YyjLgRqa8mAJrywbUPpO
E2onSAigkEcdOg1QM4BKLGIPEB7qKIdQmVdsw5m3bIg08oJa75g83+cHVEB8MwCLl+PM8c/Rrh+j
/ByRnkEWE6FQtv0TzeUBUiqP4+4RnoC8cu8g6542dl6ZBK0L+a4ux+UE6AJO7bYGCFR9KXieoSTH
YUjx8Pek2DGqap6OYwNmkmO5WWIzLL7XmZROAYnO+7TPw13cIXOp3w27j8mzRTINVGGHb6D6gniL
9ZVAPowZkEV6jIHpGXqdC8rLA6Uae+SryKzpBJHxl4puwmTfinWsxqeqMnpjl4KoxSV/xj6DovaM
Ey0fIUgfgX8nXTNmtf0IRDIO7kPKjeS8Y+WWi/V9rJHbmB+Q1gdDPi+sATRxtZD6TbRLyL4MH/fC
k0K1HqcDJFsuyxRySliFqM88VvkkKekCfgl6uK0jmKn19Gskr8/SaAmAuENfvO0Y1s9wM47hiH90
40c0QfZ/bF6IlI9PzD/ReybJ8bsySxN8YuPb8UGWA52YzqjcD26jH5nGVubIFtnT7rZMnyU26rEr
6XT8za8li5wSkYjCkI+/esXDj3Ca8M6um83rNiM2bd56AY5ctTGdgZ5Dmc0ouY0GukiBtGw/4MAF
PBF+QHCBaGH2FOu7SME/PAG3PO586ME0fvl1odJSHGkGSyV5fq3Y5l7uNURMs/bFu+E1YA2vQKNB
t02shmQ0Bwi52MoWxQkGJKNYK0zlk2cPVTjG7CJYvHDXE36kcaJYcY06jMdt+Z8bLlEDzpEWQsFj
k2ty0IywpazHmqwZBA59W4plnqazgE8Aq/d1QoADH0FvQLccfG+xZIm8FySHHOBfgK/fCnpgOYgP
WMEEwQ1C2t9hZeHAIQCvJs9CqQp3XXO+YjdEhTBrkuLYQVDkH7sr9Oa493+p7v5a2x2Xx5uAIBg4
3qKJ6/+Gs1q/qiQuNaCq19AogQHjLlAHYCf986V+A9Cxm1JY43AtQFb4/+oo6//HyxYbiBcYUsn/
rpF0WJXqjGZF8QYN8o/VTStxPFTfSzxhVdgCj+xXcPzne/krhFCmaBGG/x1t20CHY52Tv94LCzkB
fCv5M3okI4z1ZXbk48sCR9l5V0id/22e/35B9FAAcFDBFQhw8Wjj/7+DH4RNs3GC/8asMw4KPuDE
v603yDsAa/7c2f88wOyA7f4vvXOMENjtIYhGDxS8Wet3IBMenoLPbkSR9RoxotgP0H6r8q0sL2ux
NOEiNdvtOx8hrT1NHlLFLwXsNMlzsuwFzqN/uaO/rnTcEUqp40XgEHyXMO3+TottNE2gDMzN+/F1
U0Xkddjjqx8Y4nrfhB6PQBR+w86kOQ4HpBaJOG5E6tz4vQsGlf2lhPquTNsVoWXrEOoNPo79wbIn
yJBIbrr4ymfp1zD7z4P4/THiwRWHzhyMCZox4p3Avz3GShhHVqjLxTIckWn/mQjppZz9uy1pfIE3
9f2/Q10lCBC0p0nxII//jhaDf71eDa0uHnDqn34deysXRrYpHJalaiEe5/9f0FoJORDejwdkEYEb
W/Vv4SCPDEh06OXT67GEJPl4GvUwYl/MMAFhyP88wCO+/M8yxYIA/XQ0gocepQCi+RueGbd97e1e
Djf1nNih7OppqvMvFXw+/7oF/34pPLoGDB76maDI/D3UTYxMm4fp5+Y1FQkl0BGsI2Im/PjnUf3G
reHbodCgIOMxi6gDEFn/+tzm1AkmV02/pxIw9a9tRarhSBVtPh3lZIQMb+rSqbCkbms7guloxz3N
FtiD5rV+kTFFEPyX+3qViPzPhAPDxBRQCHdSmJ4btHv7652lKfgiqCmXq91JKpYzKddDJeHxKgWv
/lz2GUR7pxYOzPeww+2oYltXcpdN98giIA3inRo0EKkHUgATSd9OrORc3WzIWUr1xOB9zdatYwRU
2OfFmAnlmZWkmM15Gv1OXJeqtIL9qrElIMCHfM0UbJb0lWccKhRJ+Rs2T5lZHwcuAoWUx4eqz4DV
SEhIblAA1f10GhOpsUR+JU51gn8m2uE13UHl0OAQq36G19cSaPg5m1FMBEcKStYjPYmBJEi0FWlQ
v8zEY7qR+lW+fsqX8Ugyk9fIrEHa4rmluskgZB4WN2V7Oy+Wzv2p0vUofftfKMbgOIdn8DXB+pnZ
gfGLmN/dNEdyUZuQm1vUPENFzrpRuOQ0oNoJdylYlJ53IzT1qPPAM4xyfMmRjtP8qdocXJ+3skqT
A6RYggX+C3n4UR/SuC3QiYvBT4CDgQzVYD9aKVyjWJdArx/TqTVoWFaSt9RQWNLO3CDomA/lRsOu
PoAHOZg25KYpqZ6UW0BufOg1UHAOWXQBmcNFWJNlspsyJMN/biiJl+aurNZIvmTlurnmqZgi0+9m
SuVAznJekhQVOgLa6jo46sHxn2e14dme4kp2u0FDCcQkdEgZs7LptmJj8WGAJWTZYSORsUeVTxsL
vrYX6XIt0tHFb7DqDps4sQKFwNxO9TzZTzMQocTDxVMdVOCvGGnA0/PqoZlwnsjLLMaKeGT3P/M/
APJH/rrN7jgMX5fG+DNLnetxQClpKZQ6ug02raYMEZarGrdBBjjb4pAE+gGHi2qeNWzS42XqS162
gvP4XG49pNNbHyGJLkJ+00PJeTvZNdwAYVHvawvHz0pLAUeOG1Ng2cF+YFjUNwWHHanF7hPfpNXj
J5726gR1cTq3TNgCkvAMUBeZy/tGp1/UgO04R10d3g59qiE/x9NNE3uBbr04S9X7N7scXXpGTuHO
zZbCGDhAyf5dwPtNskLf2yLh91NYHDTmgMYhkOE3QXl6EjQ272otDPQGuv/RL4adRqEPU/A8n0pG
zV2zk+mysRns9KzLAl/dbHNXwKl8ifjK2wZ14je7Kn8lm2A/DB3gklqzcW83KsuLkHCdajjMdhiZ
U7OgGYDiL3Hdm69jMpeAGPz0ITakP6fEpXdoOSV6SHiT/KEAfHixbkH3K1mzdwA1e+ioXE5/ZKCg
UGdlOnsfiBQ97PZzcs6Wyb1fQgEgBKHgtMDqcpcvFpaJcopNx2rKRPOpD4Rut1BG+O8LKWR2Vl47
lF/9JLY24M0lfzSurOHBYom9myhkEqcic/LdGvIB9duk7svFZaaDZUR9TeWiofot0vulyo4VysqD
2+Uh3q1Isx/Tegi3QOWTu37IBTk1iH4/shjzud33JhMo53XyOWoT/zBJsnakz/avyyIVgdJBQ9a4
7wtWrhhh+oKSy/qT3uOw3lWew8iWZrp/2rIagRilXhdiPuZ3aAo16ju7Gnsh2pP7ckQbBiDQH8sI
1Tvkwk9Fhu0TFu9OgDyhg+brFOpTuan8XNRuftKisJ83vSJXTEG7w1nvB2gzhq7ueanbxOfFVzDm
qs3JOF8VAIyWpJN7t6LvxLtFbG7oBuf4ixGb+WRXPcGGtfq1Y5nVEl0b0hFMcAMsEBtvFXtXrE18
S9H1YuzmPcivctJoGcHT6SNe8gwXgg7ZOwpy41YTC2G2Tdkd/PnF16Wp1gcJHiKADik8Lspcyzw8
vBv30EI3ierbMRvoV5sg2To1yBth3pWLeVvFargg0FdVR/u9vnGZEm+hH4LmJAr7QtSsr8Gv2VXq
UH21OXuJqN9fdjPtzdXoYmulmfgfGybkKlzt/Rnp6fbsLC1ZawsDJnngrk1FCLcVHfTVID/OWpgW
6AudHf2Wrzr/IC1T36Ca3//wWOCnUCvyWEDwcE1xUsC0bNwz8l4YZ+McHhK7DF922NWu+ZgxKMYA
cz+JLS1wlq2ISKnsG+BU5VDd4AWWrNPLLK9D6e0LNGc57j+Quyyd84us8uUz8ELzls7C3mTbSJ+n
ye73fJHmvNYIuSjPp/5pLlJ3Z30R384wTH2wTVN8z4eA4EDMFp6KbcLmAdb2Jsudv19tHW/7uOYK
eFIzX1k1FSeU7VB+Ao6ht3ti2QNDeHu3k0a8NIB0Ppu9cR9w4PMbbLYaTUcSB21V1V9GysoHMO9Z
3rmJjqdm3+Yc693OF/h31NsB1MBbviptOihW0ouN0nzWzhccRf++P1ha+HsIqAagFpP6AOE+nRCz
p/Wc10Nzk4GL7ILeizdN4DkYA5v8SBiBNu5hK4u9p3ADrMjB0f8AUHvzMJR5qN05RcP+0bUj1ewh
Jpq/BfozPiXFNn8cnf2Kf8MBQPfZx2VCBiN9LZ9WKiELLXXW31GlyRefMB87tDOAOTPU/qUnIZir
IIfOn4qsvi+Yss2FptNM7ybR6BP45WJvA3j4U0P3qW7l7iiccTm84CqBDuF+S0yNua7S6OyDoQEE
VIa2GzCPFmZ6k69F8q6eaY8eJqsV6DNBtX0veR+mM6joTdxPsEv0p8TOsAhsjGXJtQ7Lsr+HM8V6
cT1Sj/REzapGNWDWVOTD3QCswI5dViNz6crJs/AIFEcuXe4z/iHWu4LvNh2rB8gIWXaKGVJEmCfL
yn2EnWVvLOKI1UfTCPQtmSF3ugmuqu9Ksqaz/LDnGzt63Kwmpf6OINilt00BpgK+tW22JxGW0j/T
hA8SyiA+UtvahPFx6JKCrs99DjVPS0QxvlNbluzXWKHahS/CkPQhUrnOHbHgFx7rEeH0BOHeflJA
3O4kcX1XZfVw55JtXeSbEcYhuueY/jldJzhVyDQc6jFNyumNc4VsYLKoZDUSAP9oXHBWDWjXzmcb
nD1FBhPJwyDAGrfTDPi5292Kzij5tIGQqr0cbua+KNWZxzI+Dj3g25Nc+/Um50XWnKomFTWgOmmz
24HDONRqX9ZbSyJY+coR95SUdK27SbJiaetiyAERAkv8mOnE/giHqyu3eiNXpViWn3kQxJMOKZxI
VAfNACRysa1F9X5LClUjMfPN1o8dIqnDB1SawO3xHUHINNVZ6FHD1mWylZ6Hqc5qcdZkVWX5mMHM
719AMk/sRpqm+MpD+LLvgr9wob9wqkv09jFxeo7QnJxZw+w1xeGRIkhUFrRcvd+PGxmfYIJFpx1h
aaeN3nVbQz6q22kqp2eLXj4na6sNZsm+QHwNbvruONsvtYIL1vCVPYL5bNIugzHInHYcNsVbuoj8
uYawyZ56dHJB4iewYFro9OKPTOnhnTbz0pyXuuYPi5rVszfoAHP2Kw/sFmg2RxOhaaW3k5IwJc5m
vAxwHj/PQ5qdqRPqfmBl8kiGtbgnGmSq4gtIdYqy6EQIQ39iX/vrvhIytuj4PMLzTINZzjqrFMx/
TXS32h7+WVgy184MXHZFtQTd0myCY01BqOlvlwqDO28A3593ZvsfDHy8uUrwfieLTRnbfRvsE055
HP59NYynXiK/wC2w9zh1+ouvadX5WYuP8LRnX4AIrheIiehVpXS61LqWbxOZ2i5MlfiUztPLKKFQ
4yjcLjVh8rOKxCn0bVDqc54ye+dJzuAHtatsuh6gLVzN6Io0wEx0Kfo1dCjC8zcSZcldiFn/fRB5
/WVgPPs0ZHl8CGCUT6U26jYHlP0RpAA8gYhpq25zmZrHirEceSuC47EIi+8wyaJI3+bpOLVXsnxT
oUn681j1IGgBcqvqdi7nXnULXHoOHNiuAGLWUWZdPiKOtFXSy/Jx1Av5JoRwQ0tG3EMrx1o03YDv
7QDLYU2ITZe3Ezo81SeU8GG0yLUGfjdp5f6jUbUJdMDJ8/QLDt5oW5o0MdwkbqhOTsvkpjcleTn0
DJdsD4Nv+y1Bk4xyld98aDSOB1SeF+UZVFqKlfkDKEV7rzeIXVrLkdI8rOgS8G0gbu27BfBnQIuc
cf3u3Ia9gk2JOs1roKs/Ati00IIpDOdZhvwO4DmHlKtfdyTzkLP+gXdaBnaZauHuiw31W5sgHXGn
kZmkPCdmghY53UP50S3j+LnWYe2GJV9OY5qY9MnHOnsG69dQqJWQw7WVi2K8RiRVd4h+czyvRgiJ
VI4i9YS6JFFPuYhZ0nl2KAS3KS312Wr48VsoZbCIukJMQhZDuPBQgeKZhk4OSNLs+Shj4RXcTE+Q
U+cz2z/Ni5+HNwQW4+WEqoINCGm0UrvubOb5uF2TlMi5eFP5nDXtkJk+/zpCzprMXUiaVbILiLxh
RScHoSpFO1TbK5omwQ87Lb6rceCW2wnNbcoGrW2gMi+20xw2Ng33W8MA6aCX2koz/XYMQK3ydoX8
nPqL9dr0nzgfYG07RWwV0DtwCeWzbQNc2ZW7cORq860XPpn+XMyyhvIsoMua5nNpwAE+s5SAE7pq
CLjcfLJbkaDlkfR6wHMoEsi4vITCGtxEgPwew/9jQuOXFPO4yHk7US3W8hNshEQ8v4LIiT6IEDfS
A7IlGVv1PRraHZIC6BgOfgb7cK9/8IKhRcIVeu8d+81kC4XXX0eRiHZuAMAlqGyZjBWOCIRj99EL
AArNg0NCCe+/pClagHm+eDNcd7BueFo48qSS8Lz7OUyncnR+m+9zj+Htba+g/lg6iHHyiT3nrtR9
Be+oEX1+l3pvNgV9VO+Q46B24OaidSMRjxMH7znUUY8EIjOk7poiYm7wzS6uKa69q6dt00CHAxDe
voPUy4+xOPN5LXr0GotQAlFgB7NqHnakfs2ZJWPFwM4FRrVvs8LQ4lxve15cwUdOH3Xjx5cEqh90
yFLofYxmPtg7Z6hgph/pPCDLgipfWPinq4WKU7DQz6ztTgxI0b3y20/1/x3teXgLEDfcAJ/uH1TK
0GeOoJOGzLZtOut8gogsUBDUOhmfJZog1bdoDLXXbT7rrWjXOQ7z1boU6sq10XAGQ9o9/NDo0zUg
tBYTayuco/7k8n17v/QJPPc8JuMZGSgqRCZ1WV5tVbjpxKZm/Zagv9+m24xHk71vhn4oTxFvqv1u
8YJhNCCRAaXBvCcwM6dWZuKMdMIuN16UQ/jBk/VAXJBRo13cPgh+gX8sMNirfdZANETQz61jaaHU
udjS5SZbVP15DGMBwLJmhKsOgGJfokKtN/RLaqrUn0haevcJkgzIOVqrof7roDUxaFHhMwK9E8Ct
J47Ke2oLgzz8cQURuLYxH+pzPVTjXcIX9NqAIBymD2j+9ARJCdn8cmrmkoIqS5xAlwe0JdjrlSdt
Ds3fjdGjgfccgNm3HUIKrA1G3/kkVRjnri/oiLC+3fCwTwVlDT1LaD7+SCCqAngoNX9IEIaXLygu
o3hXy8keWVdO+htkMNWdRQuc/htCZL5d81DI9yrm7BHyTf6D2wwz38R9hYyOeSAj+96vre7T+ALD
rX8b7SgwBNjrwFrXk0I0rSeYKIaSvs8AH9YnNBaJtxlAi/4Uodn5T8wL+BvLYSlu5kJKyCZt+WwY
VxdH5vRTZRe006uhjxR23OEcWPathS9re4LXk/Qn4pcAs9mIrgYt7QMNt7xCKzJI2HfIVDmLK26X
jodkA9Vwp2EdJxcwV+B/0xyGxxMPeUDoTeDDgEFa15A95vxwo/N5Wx5zr/0DR8uB5pSWXNcwE4/6
Q0Q3MaihHdzoLVQK9ZfCCnimJyTgbwxaOMztgjeUzy1y6q1vq4FRyGQG04sTDnQJRRjgkrdo5EXQ
FqLSujoPAcK/U55O/Xk3K/4NLyHzg5xl0qeQ6z/jIuYzQTu5Lrpy+1wjWoR7dNCxaCFhQvN+Ka3z
uFxZGhQEPVCgiajHfGTkvhHo7wL5EkPvM5sxep8kgnzbRnTkWRO9vIWGUHbQppGvcOv4GfxHTbeu
LxdpuzoW/XbycZNoGWAbx9DBpG9GxF+bj/cyI1t5cVUs0eBB6PUJyNWQAwxQ09aOeso+oxUY39oJ
ApEnBeVLeq5jiSaeOyVwWxiWltN5yqT4MJSrjWhUh/M5ID8/idya5pi36k3MI2DonCj21IxT/slA
/cHbgKZ9+TKpT9Yp1aIbObBHKD0h4OIBS360n3kSU47cak069OPMHq2H7WgB7vJl5j65tRKb+mT7
oUYrHqfuXGngQbH18ABcoL5JWNp8BGKMvpocHQK+aYLuFGuRLu+D3cjtgBd0k04GdOBAtpZOkPTM
gHjqZWluFjSsq047TZA4TT1dr3NJwvgeLt7+ZAFunSyWetGZvPRnpC/Z/bwpAc1izD4Jtq2fKHNZ
qxefwtJZDmf0p2F/Qu6cnoqycC8N0v1r9n/YO5PluJEtTb9L75HmGBwOLHrRgUBMZHAmRWoDIyUR
8zzj6fsD895bGm4pO602Zda1kVkmyUAEwt1xzvknK9DfSpjxz4I/kRtt4sYhRXhGC+ScJ8gH+2ro
2HVO/wpxurupejEHG6crhc4+WG7cUEupaHQr3/M8aArajNbcOgrSDH99OdZG8ylh2LF1JhqVGl/X
BXMZvXzSnMy6TyLTyj2Lqf6xqgrc5jYwQFPT/DL3TP8bP62YBzVvPKDSfNiCzaOueqajxe3xrrHa
0pLXXRLVnPItzixwppoaXTbkhWlO8hqsASC0vLZmKD6rdygaEmNrlmLqoqPoIywLjxDM5+4xiKdR
fpGFVaaHpHTyzvICqxGdtnUGaY0Nh1cKywasDd5G4uqxLbYQAvWFshELnthrUrsR07GfJ6aYG9uY
5M6yitH5bBdFx6FSVykmi5xjMhJyS50Hf2KrzXYYQrSx4H5Bk6aMh+01o9Fm00Cvx3hkHqKq/CZq
bVbtFqAVAqHfVuOcRiCpcZjCYqrCYCW3swZrYJAwCRdR3w6m09HCxOZkN81T6YzBkGCgKB36PqRM
8ZRcJUnZ9vjojOQb6b6ozL6t3/p0GfR5w6tU8eyNpUVJtlmqiJPhEKxeJ6sXzbx+EssOBVY4UTgN
qv7Ua+FiyA1WQCk/g6OPodaF1rU0zBcJ3k6Z7U3CddSw+z089yO6DGqIIbmNdhZ/B0A6MJkfsblY
zkiTwlh9TctqBTTyP4kfeepmfOFaCSz1F0Dlj5j8ekVk3ICVq3YYyHe1GPielsBwzukEeolv+Z9X
HP5k1ZiyaIDmWxVZPSS4QeCN4UVxAij450f+W5Z8/5mT3vdGev8l377/lpZ8hoPO4l9cgF+sqy/L
Pm7j73K/P8yrcRjhr/7pyucQOmwD5rIrV52ebXzvygdrwIH/wXL/8G34l52DifUenBBgaQfNFyxG
1gSw7epebfCCoNZUg+g0BEJq/W85OvwEuEOQQKlkWrpU2GQrafy0uOIZ+TWVTXOURaCcbQL5+U5E
9XKG6lHtypqJGeNQJd5aTQUPKnKb45wXwUlr4uDUNsbgIWXXKavtYk9JPngGhkEYejqp9uBUebtV
USVxGRWd6+n4Zl5Dg+6/JQ0W2FMUZk+0QJ3P0BaKZJQH51JQT20LQzExqRmQ6aFoxn1HW3Qo69y+
74t++gvK0wrzfwe2cwcIujN4/iDbZUP/LLFNELsP5VChGmn06cYOWncfzr3rGV23fi7e93dL5ObP
V/7eMPzHA0R+XM81BYcpRCP1i/DN0HQxhWlaHUetoXENszd4yAOGg9yD31/px4Pj40qwpnTFsYEi
zfiZXrT0tg4cZWdH/JrbrZEk88adpbbnmRbfD0Zm7ecoCe5+f9F/8/HWs0roNouJ/K31598xyICg
2jEv8Jzr7dX9TFsNWFtUOXLbTxJY+e9fDYkddBF9lUD9fBqHrkPzhGTiCIIPJ7Zo8mXHA0gfr/vM
ffj9tX6ma63fnKvYrRDMhPurrm9KwyzKUxEf62jKTM+MghbfVlTk8CQo86I5mq77ptcvxzYdDkum
usqPW7v92595ZY7xHBIw7hSHyo93ONNbNee9mRzrPs2j7QSbeGsjT3lw7QqD499/6F/XkMS2Ez6h
g15zTef+8WJN7WZm19jJsdKX5bZ0mnbbaezgCrfv6Di3K6IOWpE6f3HdX5cRRCcbJRt0S0iXP4v5
mK+OcUgxdUT3ypR14NsczX5c7QOYwPz+M/50rdUDgugqV4cGxCn4ywPWomfXUfTGGCHWITjeDMun
Es18EeJb+Pj7a/103n5cSwJFWZYDrPcL6SjJOyxP0Bgfl3nBwKwMVH7KIFr/w0b3/9FqBPdTPpM0
YTLCVl2Xq/Hj99bbyA/scoqP9CkUYtOIvGYD8mVgMW7K+yiOc9zIaUDizQLMG/iYrEfn33/Wn9bO
+h50CmSL/QmjC2Hmj+9hYJ7GsLXjPQxtuK10yNoYNmrhOUB+id2lI7c07vNfnOcfvK3vDvT1sijV
+eAQ5HiGOj890obQHsolUPExcgLzU5PY+YnSdr6qkiLaN2ZVtPSa5VRsxnkKFRrJfh6Oo11MX3Ub
dvGXanDzUwqB4hCiezgFccA/S6Ld/v7u/Lv3CaWX0kBRHbjiZ94gIGUwYuCgHWCB2W/z3FtM9uuM
nAGKV/QQBewptZkTBG6+Vo7pWQwGLHbGr8GxT0vrwu3wNSXjwLxyNbtVKPCjMtnin8gA8/fv9ddV
60DLW0N7JRXJLxRHAQaOS/yIky6TRugCIXRor2jhp/z+Or/uRCKw+MqUgjDJBvm5uNYMbgqGksdy
LJdboH4tZvRQyousteT976/183HOOnEYOMO8hdyNx/EvXFenXck1Ccc5OPE2dIJhCxWj9/AITnd4
HYZeNY3zhd5P6kXLCywHS9n9xY3VhVx34o/LFXk/rGsaCr7oXz21mgrCWG0EB9WPzXxcURZn07mT
WR1DjPluNSSbbzIKYi+O+5z4iioCGABTwV0Taa28wE44OLl9P98wx8SZrq1h3Xk1E9/YM9J8OWdR
G5wi7JfRoJvB+4AF/ZMzZ8t5ybCD2rh1Y9+rekpPRu7Ii4EJc7Vp89G4k31q30P3FhAuHP0yKixM
u0QVaw+aGpfbOUTbwPAqGq5zOtfXLJjF28Is6txqACYbdyqC99zRZHUCvMnh4w1VgAWWbrVQoaI+
2phqpftA/7dwrsEe+jVyA/0LaSzm42iaFXYGwZBrTD4C6z0bOmvc5rAaI1rvJDqHJjvbkhwtUEri
tz7i8IYUif1vqTmGhzUEf4obqRN6Y+yG/U5EtrUfUXsjkFFT+9VRPaS3pFYvqAcb567UE9Ybuz9M
d2npcnniCrRbx1hpn6Lt1cuCP/8Wi4XwrNa/bWXJ25gBe/w6Hlvg2TjTHtzSnM88Z7KnGheC64/b
G9hj5xtFJG6hSUfpqVxUhlumHtrmCTJOBI0STZ9fL1FS+erjtAKUvsDukhPKQeX6uYDRCa0TDbTw
skxfkA1V3LtZOnHrNUJED9YUW5+g22SaZ4SiuDFTQxXbxOJ1xiiOzjYWC1v4wfEbs2bm2EHTzOHe
xb5m2SAHkPdkaZiPDmpsY6MZ3NucoepbFubGTm9K6zWRuOegsGsB3II4X26R8UIe7NJmuhFDPV3H
szVE8N30+HNmdxxNYGZPOpSXzDfXdQgEGJwcvChCb46cLgb51Slg9LxcdgV6kH6j8m45h+i/A4hB
cTtvunZYbnOpCQFzkDoH3KOavYQP0G6YOi2B17LAfIxJqtdoDMUBTTmrV6bWdNPgG7FOlOkYsOrX
Huwo5YaJ0JrPoZYlp9TJfHfBWHZC/nONM0a96xKlH0LMKv26DaQ3a2VzG+IGeRTAehdjOK6eUBmM
UqPFstsslhPQuH0wlQwewk754KAkp9hFep65mhcEUl3ni9oj/Ecbj9RuL+LEfHEIg9lUzK9ECY6i
pb25hW25eAY9Hyrfotm5E+ZIFkh66nFXjSeGw9cxM91TokP1RKC4G/uoPLlskk2kQYaEVYtkOedj
ZamDyCYFXZ4HxqpGCwTfSeulQSxzJp3lupk6fFYHEy/u2bGQExrmDlPURxsKkD+3lXGREbGD1RRS
nK4Y96mbAxovsN8ibLDBuEBeYje6gzr25lbGa9VrrZ9ouQm1wio2xjIYR004z3CJcPdkAJx58+Tw
VOsh1OSmdcK1Vd8MRnwV2TF5DJb9MAzBBROc8LljVulH1jydoiznALbWGik35is7Ns1zB1njVo+z
9qTBDN8ui32Jam92oPDlCVytdD1EwvZbLdLqMOslpN8CfASwMzSTk46gXd8E2LJfoo/kDZWZBWA9
zMbyKBfL3E1jFvR+B+HwAsVYfU2hZEXb0ea8SJXIHmFnhIAsYryfS0n9ULYVc3PE8PM5VYxYg9xW
OyvtnK9JHjdHhG7TMQJH5aJU0ecmFHeOHMc7Nc4zzuOw0Nbnj9zAixoiD+/V/KbtSHlR7LTsaIFE
GxsjhSLczNQiqTPxLCxscDuhYo6iAp2rFfBEUKGrkFnS+vSsv21OmbdzF2Ht+3GwAGSxnEYK2z1h
SFtv9TGGCwaTK/FWCnay7ewUowWZGPkFE/V0VySpvBG4JK1eSeGnLglHcMNp28HPOiVjL4DjACU+
4/LeBhtZGG0My6jRjgU61pNZU7fDeXHawzLkLMyE2oEWIdNus7lRfj7DCCboZQcDcXjprcJ57/AC
w4Kh0I0HI5fq0zQu7rIXMsYIuAcBCcqeeqyY6gMkb/dq0mr7Fio+9vBlWXlaV6sDHbR7cKGAdZtK
75tvFXRxUKVkPtWdeYZtJc5u0IzYQ7r6JfYtBSVMoYiJydxb4HaApcAMTJr/JLIYUzT6gxZrTB/A
bU98qcTtyH7Z8hCGToZli/VlQkh3C8DH1ABaytYpa8iiNkvARim3wZlC7kcF+9h2usEnuMh6TImX
usFmAqfKQE/wDqqNM3cw3po5XJ4h0PcDqMlJc4sz3kvCCwBYbrAmlgeJpOMSogr2/dUi7wNZ69vc
Gct9JgDLsqV1XoHSCnzLUNoTQhCbHsNybKdhvDj7iDAApPqjDp7UBuETxCjzqhdOeS2WgLLfNUub
ib2WFP6c4vlAEsKQ7bO0UC9wExnilHV4gRuHU26DwMqOGGTP3zra8cvOHPvbzgKT3JiVO7QegVc8
0y13bLyiHOQVHXu1h36kaAD08pTpc8fu6qrzmOTZTWXL7tppJ/hTdRu5GHk5h5x5/nF0Cg3b6cC5
KGuoQgmipz0U3fwtLWoF2lS59ScY2ThO2Un67so8hj2pqvJITg2zpCRrnlRbfc55ab+pSyvzkO0b
mdcGy/AqKgsIixpTO4bYQaY8XEXn1VEBbTghpguqJmLtMvH5xmO4U8aXUcPqHL45cC/AW+sXYTif
lduXbwoZzmmZEkb2Ls/AOjKx35ZzsLWctLvRxdBCF085s/+02EX/DcnUG/603+3+NOO1LXpFqOXF
FL1H2Ep4XQyjho3dFbRJaGNr3DjPk6yMq3iU/SPUu+HNamLnJexdsI81CyzbTmJxoPpKTA1U7jER
KQ6abc0nw8Bk3M/t4dPc6fGVSEEoNAdLePiwRCSQoAb3xs7Dq9mYIdNkeFKiygyOsswm+JtWNx0s
9CNnRMzZNkNgPW3JfJvRoPc9XFwOpwjgPqmngx7gla83eQUQjqqX42xewnvHTIzZm6TRAzJNPEZ0
pkOsS6yavLBdtAec4cUOCxS+Nx4Kezhk3ala4v5LRW9Eh0EwToH+471unPgzlByWMhMlcY5UBT9H
Gc10sIUZPM3SMF/x8NDegfbHy8AhT0gWGJzrJS87WZP7qBfxsDF62XwOKgvz1QE3EPCLRwrjwO8C
GxF9Wt/Z5hOW9Rg0LRyvQRawqPInnAjwXnS0OzVMUJlUsUBOdHbWotnwGQh8slIEHBPFCWoMcBK9
ACF06LE3hWmVnjvFb2lmRAXWg3iK9hE8CnCYAyI1Y9fb4zfc4909vTzAWmO4uxRRm5fm9slocwm6
OeibXPY7J3RDD19RDU0sy1kkE1xSmeMhr78uFS8cQeTdG3ONo1Q+Z3uri6f72sZcxuid8JwUw7tW
CXNTLyQd2AP8Yny0hQ9aPGGdPWcHVzAeMKYBF7OqwWcn6gSG5oh66PF56lAInQg+A3JwY3xKxq69
FN2UXKIl2qe4KGxMCi6Pphqi1ThdjzZ4XWRN9kHikoKIanBoTYB8MZrgAVEGN5PeIg7OkmrndO23
rtFKv9LKZa/b8Zrk535uUADtmrmyL7qK2cESiiMhdLdEfL3GtrUrg2imTnGvyDo75Vr9MubLNUrF
Ew4nj1UTnDlyGRhlcXdhN8t7UodPGCXfYd+0r6imvSLJXl0Rj/slZUipoHnrkjiFpQn7ravp8rHM
YjIlSuMNqhGFlRZyyEfGMbMBwVxD7JK+upgiNW6QrH3JB7faGDlT7Y3U6AjCse8/LebyZSKBxk56
Y1erDO/f2Z3DT6JqV7pF46QnCw4WyQszrJzY3OuLP0BhAhOF9NFFl7J+FM7QPyBNcv2oje+VGUYH
Nbqp19RD/6xBg/CncegOAz3MZQ81+gDfb93mszhJM1bPdmsV+zivkfbg39cc8ZJhPDrCpPBK5UbT
voQV5mNmklqbBVPWy26QiFWifLqThu1+FbaatZNWZQx0NqnbOmJvDMZoXnQObGIYZtEw3WQGfjw4
bdRp8jozdMbrJsEj+hjmHStajcCqG6aaVgKvJcn0HUkKETkC1EMHZfZKuwLIVvEWlhppENCBMenC
ke8ySl2Qzt4IXpwwBUoObDYgVwVikIFDI4KSLotwyClpi0KWfb8tOV6YM62YxgyN7wUrHQ2qUU2P
URqShLZluqp5xj05dTCfCU6gS46V5oPA2+IqQbUy+J0703b0cMhB03CgLvS1O9Hhan1LFmO8TuxZ
vxR6uuz0EHv+KB2DF8yzGHKHltLv9FZ2vi0bOpFwGcRbWY62PHfRsLa8bgfXOpJV+6kuBkqHTEPS
VOlmc6S256U1G21MVNKgo/EIIc3qiv5qtLvPdpYb2xjfEbWxoupGNiR+kvVzLCrYqAuP/KOBZNkj
ViY4mZFkKNDS5Ds9yPgHUvNxvaGyNCiqdnMMbBPMJiWJB/Qxf/74FdfJjTth0/aXKnH3SsrlYJhp
9drmHT0YlDemBA4agnGh7NFoNsF6lsK+d1NuZtyQtifwItl9DIqrbAJGmcrVroq5cZajWNvEceTu
SfgJoMuP6cleumJv57L9VMYdHyBOeEXOkeW2ZfByI+NMf857wbcOk5f3PE7NsZHFdJNO1LuLFonD
kvYLtCQiMkB8+VxQsoKHStL21SuWDdEuqfEVrOjt+z5TzXZIV6VBvDAVYXjJYQDTaRMI8vhKa5A1
lv7YrLD+xaJdEvZRvTL8ixF5JEwUneXCbZD2EbjoQj7n2QFVoQgXCD8pDLfLrO7EldRHeVEmCwjZ
IhleBUt6+lh3GlyE3ZDwDZhLlz2R7rbcRh3motATtfX9RVXwrhVM1wgLspbbrF/vSdaDsmHOfct3
NV3B/ea2MaT0LL1azkahI+pZR3EwMpezQqZ3jRmasy3JZ9rZFiugw/CBIIBhfcEsse9Dw9V8N4IV
VGUEW3aKqJ6pUOI5F/xJWljNURXrT8uOu6XbGK97uqnm88AL+fOCamZbj5p4jnRpJdu0S9193LLu
I43yWlfMWQnGo+HXNSN4X3SLoVLCajIXXjSZtPKVUSLcYh7nA4kok37p6mNwGqKgfA0iAfcriNg6
WDzyZZo92CSsVrjLevmakrVzRNugmSTqDpkY0CIG+h3NAZ+wMFARkssYplTAwVjsEX8al/QtzafO
XW9vLrL01CMdOA9tadxhLEIm6rphjTaNvuZLXr2S3cClJ3hZJ0zngmPHyDWHYUIWB2E5XiiYyHU1
f+dCv7ng8H3rZTt4kY7WreqqL4VwXDRKgbNHhhGcRMe303UBm30CKw1wGGNiUbj7Dla8H5b2fDYZ
gZ+rfAheGvhFkiSiRb/IYG1dY+gVnGRm8s47Oh+5LTgO98KUDD+ARR3I2ayCEcnrpawkIwUk/YOH
0ww94ej2rBK14LsvkuoVKBKRAFgse7psZIBMJbNJ6uV8dC3uFJJr7WGhIXhXQcUHdrt1DTY4cHsK
q/1THBoQHR2yDQ+aIglIOYq2z7Gj4Ztj0yd7NBjTc1vG0+dpTeLZtBTkeC3xkPEjygqejFVCfGo7
FFfR2PUPcO6cr9VgBe9xObmnQUYZJJCRJ5MVj/VulmoON0TLNsfBrYOXxJYSXlpjNsFWlQy4t1kV
l/Of4+e/RXR4+P8wexBxBiDif85zwHKrbF6/lt9HXfz5N/9gOSCk+QP/CrK4wZw+uAz/Yjnowv0D
K24LgT2kGQP49F8sBzK68VRhuQIT6aDhBnDAP1gOxBKukRUu3h947ICSu3+H5fDhj/vdjB0oAdAW
XjXjdWY20Cd+RKIYsFYC+z7tAhZgnbg7ykBn7p+bwbWK5pSIXCFcTMlAjJI9J4wdy0siZ3Nk2DlW
/goKRDlbVXha+aipeS40GOjoW+C2rrtrQyESt/s+Tbop2KdkocbxpQzHAR7mwv8N+gPmUVzrESxu
rJdwE/Z5P0WX+pDDKERw5yhtExG55aHOQZpzwhbARCBpjlk8QzUMBvFiFM1qc213TKHuMe2F2OE7
VjiqWxJ1+si9juPOH6HUBtkmp0nIPdkX6FazvsEleEMJF6zelmXNtOxjLfzPrvmrZHvYN7/bNf8n
e317zTH3+I+cFyBm/uSf1CALJg/EBQuYG44QG+Bfm4Zgex47BgufLEqdf/9j05jyD0LtJYGcUEhs
Zk+grv/cNOIPw4B1CQBqow36m9SgXzE/m76OdyGM1YjiZ2pFoleG1ZqWduDRSeJbTIr5oXet9uG7
e/LXdBhQOADqNWCUqwkHnsGPW3PR22ZGU6sd8LPRHzBWhUnMeOo6HzHp/wug/yeqz3otzOrNlfEE
pwBM48dr8V1g4jeYwTobdq+pFYczxxYa7IWio7Jzwtd+/+FM/VdEU60xLJAoYO9h2K7/eMkpbRnX
KeLRYFoFqF3rsrtEFx6iukXpKuH8ju6TYHRo7EQPmxulBikZexspV7GvJXHHchgsOsypgBebxM3B
LScKgtltxFuBLwsKUhhLUM7d/bg08T63Z7CvYCpOcI3z2yzFSz/Tmu5R7+yCNPKG5K8AtXAwd/GV
FZLXsDVDgPG5hgkchy0+wV2b3xrYxH3DZ2F5ilKLgVoVnkU/E8CussIj05Sym77gDGPEdrwoMftb
o+3zd/rd8noxx+TRAOnYFCLIwBaYfOgxY05Kr/EgygDj/aU29s4gMMgBIyMIDFFZ1pFZrfSuvEJJ
gHMerNxXkYXaATQclWCjjYd6ho66YZoTEHOqGeWX1iHZx17yCcX5wixK1CMjecL+iN82mpc41dwR
gCcC/ECLMIPgtC+uNOTcgmZWyU4VisnpGLDOPRERNLIRZl689Y2qXhI6x08Jecl3LsTTyBtF635N
HFyFN7gPKtwDjLmkUE/iadcMDoRt/J6itzTKHMkMzsquRYaizMOko7wE3O0vZoRDIK8LnvFB3KA7
XPX/ycJk10L5do0P4F00xcx+p2S+Azmw/VYXzQsO2sOunES3cwZbW/ECO//a5Hm0j4roy9wk1TbE
wewCNhQDd32RUe633JyoCLJzneVEo5qGdmuSvHHJ0NdpN+2kp4gmB6Ft0zgJBBCsdm/x2DsSHmnh
e1O0vjnH6aVIwv5r2NrdW6rPSeYv4WIXvtbF7olb0GL6a3+pu8wb9bG5KtZ6nHimr8KkGAVWuAg0
kjHTNHx0WzqomtJyr1WMfwCJJ1DdsWBiYJEKGcT2RlXdRaI1Fpy4LsQ1SjjJKwh+wC+rz2YARhZR
LiN4t+u7YMyMSztqb6h6Rx22obJY2uweRo0D8TkWDif68G3KlbaTjdad8Vxf3rq1keGblW8V9gjX
8PtxpVq67g6SCkhx59zhQBj7vVyeGTKaV8YSGb4xL+2VppbFH10iYZm39l6ou8Nuzq3bYsw/KTMo
jUOMRHSwyKgbovlLQcAjHeXQw3a2e7xjsg0glZFsFvQ92zTMU+nTqjB9nrOagYszZvN0ZBRKLJEX
oZ4WTKjhNz+l7YhrKf5HfTuG3Iiy3kJWaZMHC2/RsMuYvYJ3jg9q7iLfhRhGgDpKQnTVAe5TGwk4
uZbyRbEfh8VWz5Nm4eKMpZmBgNIZW7EFsJ6dXZu0cW3hGdth6ZmOS3g3pHL1e67iIbyy64bBRZk3
xXgTIsB0zE0FKBaRp64NEIhw85QvRoUsH9urItAif2wm13hK+lGTuxpLFfVVTWgPcQPBkPiUzmTU
NPdpjoUQegC3TV/gCKT37pDH+0YUHMNlruRhEPTIKphBYgLTCObN2AOX44VEfzEuw9gzaGOYIDsT
caUR0F5MkzwYucaABEgJ8Ue+uPqDEZUhHMR6/d8qsIN7qDbjF9soECbSPFdAdqZ5ZOLNdQGkZryM
MutYtaI4wdF3/S7vyTDMKcPY7OAuF7VlIRpXg2KMZbclOagx8sHK7RhYC1A6DFaQYwSB+xkBf+7V
nVbcLy1O7KBlYLXbYRjz28m0qm8WRPNL3kgc7lL8Ki+q2c2XLZa0WeQ3JBgcHZG515mM7dcsR4GD
sfNAHkKr8lttJPiYZi/nvRHzwM+k1uXvmCJkTyZz2ZssTWx82Ze8vA/zCJuTljJC5/BI7Z59m23/
pwr8LvLv9WseF9u47Zr4S/d9SaeoxL4rCn7hiJM8U3z70sVf+n/zZ/+oBEnvU6vJGjQ5un3DWTPd
xm9t97//l6bMPxRNE3WjojyhSsKx8R+ZfxY9l8S/jFAtyqePfPZ/VoKW+ANGE1Fb5ASu7oJ/jyRu
fUgMvuuf4CoSikkhSA2jIJ/+zOSTxkxGURkPh5LMma1BIpkfLYXrya57nu30zREkmlfE4vjws12P
lddupmlOT47OnF10zoMzMOrWsCU/wz66HJzVAkGzSaKGA42gGSwnYZYBBw7FG3OsnWXmYktAqklf
VLu7ytXIWrehZcOWv61oiLaoh9CGA7X5eo3uM2Qrri40g5ewpz081MQ2SdvnlTnaSwCFuioNJK/J
mw0KwjCSX09RgHvloJpjNTTPuhNV3iIHE8sOqfnY3j4hw7ojeeNtaLi8LavnrIzfSc3kGYVBm6ds
41aPeJ4aBZ+H7Ak8R5r62dYTDO3XCuGD4l0gnySGu0C/o6lj0zhHTB87P2i5NYMb+GGXEx8BlGmk
2rSxbW7lx/hU1LwosSwm+ejhIx+B2yCcYx637TZo+K0BHgDQO9PECKcBhodGeUiAE3YlbtZbu7b5
aWrdjk7PHJu/TCxOvNiFP7sYa3b2zC2ooPf6stOX27DMbt05G/ys5ZIZ+q0LadUm0LFp+H3NANes
7HQrlvCRKTOw/DoHIoD1fS7q8gBZH7OKYCY1OJ0NRjdZ+CXINJ374D6gY+h8s8gqrxWIJFcV1M7q
HAfj7IGk+sRtH3CaSCllCUBHhrvskNcuh9FhcZgtFx2lOjq69vCxSGIYH9vZgpVRKdaBPpu3YEvA
BAKOsKMjQWAq7sGMux1i3lSYpNbR1Bq6/gRZaomrzEm5neEP1bqKOn4XXvBV3OopiQ+t4ashSjzI
MEhWDRZWn+WVl0t5xXp+n1w0gjQxzoYR5hvtE9/9wn8lgZzArLViO3YOYtsBZkKec5daneGqoRjU
QjtzvaZtnj++7zxEYTmQhO3hjrvswoglg5yIr75matDbTnYSevjOJmdVMxMATmR1OoqlUq57Iay7
+RE6urmxHVTeOm+EnQevp0rjK3xHjspSD/PCNz/W7BOlGLCOPCxATtkdrmqfFU4nno2lKxuOxeSw
Gz9uRlGxKUaNX63S/A3rZsMPsGI5ZQY+3FbAos1SJucz+fF3qC8rz4BogTCPUaHZVRXmz4bhN2kp
tnljcUsFg84xjNoLp9UmBo0oP8waNmPdLYaf4qFECo+JeVACmN0zjobfGnuUhunZMdioyEqxghoI
7yWGOPMF+4SyOr4dInn1sb3MZFkOQoeON1kZUEPJExhLvnIjcr5uK3LTU8gIcj8JM/Xxk2Abpk7p
fXy3Ws7H14Li0sYvniOEJVDgfODhKlWhwuX7w/x42ZVV4+5JCk99AHZ3h31gtkXiXXkfC2Bd4Wzx
29haMHuaOcbcgf1twWI5fHzNXY/lVgc27k3YRvgDwNhrFUvt8MHqBMMAiux17UAyAaeXjN8wSeUr
0NP3MOX9wQbhXNHYzTm5Hh4Df+bKTV9cqhjxv5zk3hmTNy1kVAQts7gMUiP1MUGOvX4R2iGU7NNy
kfrljHxnp2wWWUEg36UGjustBccXIupXPKMceocCQwJr70YZI2Zt4sV0tCnMAWxPdcLE1kW2m9po
YWnYLWPgFSaY4lzQ1UkTK+iQQzHUOdxGvjpNMa4OeuM2Ml1nv+jFvK86DpPKGgaPrpB8moG3MPZw
U9gi5YG5Ff8oxKgfZ5PhTob/sWlxSxkIWdMeeO0I4Isl0Ujr1pjXVjnQnI3s8JAgQZvFVE8V/tDY
J6UlutOoFsXlZFvTVa8gi1iIUrEk4srrvbZdWGRpzktiDOXurMJOfWvqALYcyRFoSXpG0uVuDH3J
t/gjZHsnqN9rxf/O+8Rn0wPwxZwnlpbFkCSbL47AuoNwSKDQWj3lMM78VItutLG/UiWogUl7eprj
iYJUy9pMpz2Y8QFMR0raYtKozIiJ+ozJAgb/yF0s23cdvcV2fmmSNyMpp61eJS7tpTAeZAjHr3XG
KjnPWD+cYsJ+nA3GL7iMYOJi9X6CvBNWQNzdEG5pM34gbzpUuwbbi8SbUxwIJ+YIrb8AJ+qeXdfa
qQr6V3weyq8MSr5YsSj7TWhO6btTm9pic0ogAvbYGOMB/Xa5wyRkAvZuNJgjFbTMbZ5Yg7YNeRRt
IV4HZxcit7bLzGJsr1LinxQ0MavND928dNrzHAJYRMw9sssgcs0ORDzTba+ekZtfycE2ZmIj6Cju
CszxT5Gy/2L4tA6XfqprrFUmwBwNBATD1R+nM5mLWzyJAv1BxTPB40v0Hqc8XMzCeeib0mRZ/V/2
zqw3bmTb0n+l0c/NAiM4A7cv0DmnUkpJqcGWXwjZsjlPweD46/ujXHVu2VWnqg9w70MD98WowVIy
OQR37L3Wt3jq7IQ7/Xcl4J80vX5uRFFPUdoTD0Z3xMSe8ZMzIkDSOQW67g7MvZbFjmfQSrK3cjAy
Quizb3/9aT/3oN4/bQGXS5ssrj8I3eeBhJ5kLrtDPnGDLJUA01pjS5iR+f17/Xcr+G9awZTtC174
n09QzhUM1f+xflVIRsofWsK//uhvOwHnFxtRxQI0dzwp8Yv+Yyfg279g5qNNTCuRbSHTln/sBJiW
4M4S9HhoCkt+jJ/6rSds/cJfhf5By5MmJPOZf2WQ4r3b937/xDCokewFPDw2KOMgYfz4xHjZ2BSI
L9MDIuKYZlOQxd6GVOtm2EjSekcEfjVdPe762D2Gkgf8WMoy8NfuzHx6LQeX6CuL1BuwLaQyNgcj
hyGkUNGWBRqr2GrZiDn+NSNg9uCVFmcg+/ZR28uMfpJgA/PatY59IphzDCnJqyts7kucS+BfB0yQ
X6CE1S81fS7Fm7Zl3zuUiBVJ77JfS9WLcxHA6mLXFrlIsSrp13sJYEptgYUvP2KFRKxkaTLd4UwN
njtL8MG8zZYhbOuPl2h0guciEeMFYjIZkFnBYNSqR0/dslRl1VXlqMq/wtTWviGVEY95WYArEDHR
pqKM8gRR88SIG4EdEx4CuKDwBraCfycjRR1jiUeg386rBzrgriIy62D1sfU0D/54V1qVAtFgVmw2
ilacI7ko8muyqZ5h2vGrmyapFxBT2rb7Opjbt5Qcppqgpko+oiusX6yQemw1WvCKaKMKQi4rx3md
In4OERMHgHSBox1yPs20IvmYEvBagAEizGTlBiPf2s74TKZg9Qv0Mb57kDtzv+oGEwaynRSnkqTn
s5UZ6bWPqnWlhmS8ScOkP1pVkB3LxONnPGM5ny6hJXBHxsJwN9zX/JfvFzQ3wQxsoiQMnmW3XOF+
QgrCJW3bj+5UTeP1UIeTwIghUzhtbZ4l90Yh+QoVbqmEeynmTx9q1rzkHXJehtTgGImRxFgwwHSC
YW54ER1JXQAGos6NzQ8KnZS1o1tqVKt+mL/FYceZMPsyeJ7y4YL23NlNJRaSdY4l7HmWbXrv9Qwb
V4CgjXUtCvlYgoN8WTpd3LUFNzpMqy7c0e7iN82h5E9SsDk2KFHBM/XUeIdSin/3dM/dIFXLleU1
CMgdo651pCPQ2Te552limqKWm8+QqJ3CXvLoeUOt3/DBDdHW1LVgrN7wEHqEgvWrqubVs4InAswS
ZA6+gZJGdrIGUpATRcIt6hIgUgbXVQ3c/uCloXU0II5aSy3OcSdzl8zAYcLxYsF7JAZ5KLhjQtG1
b+No85Egirh2/XKfTMFYv5DxNN75lraOSBXrF4oWfpkGV7un3R5sPZvxxdT3AcWfqF8Wx+Hz+y2c
GB7nFyTJqVoe9nS5SUO3Hy+4PTkl0CKnuzHiUShmWZ3sOC2zHdHmwTPRxJw4Ta4ulUfuc8N0nlmd
8hKK3PdHokMisHeTiZM3xR0X22ThSEhpe5k9pQ6NQ+oh9ZcrHm3UiM+Q9XoDJTQJTahjIzSuyuPh
dKsp2M7Sh/cdO0MPv63g65iJfUxaHMGAnSf+FkZobjBjibnG+8v5gQwlHnv4lPvJnFlBcL1ZRy+u
guuhyoPrGVlvvdLJxG+oapECWzb8hZbrgUG8S5s+8lBXgUTe6mgOFl+ad3AdZe7MPA0QBY7Ghj2K
oZZ2Ht/XGlU07OZ26mgD81CEK4kTul/htBgvwHSG+DK1Y30TpYTHJnDc2KfwLGNkso9+yZAEkg17
URAbhX3MskWmo1kyTDMUj9DBOs5gYY+X+l1mI9HJvmRm2BzoOEd7BFDy0bO45yEaDuGOGbqaH1qm
lPZh7FgirZkvTMOdO4oANy5Ujgf+MTTnub4C3e2MtAaKPL4qwjTZp+ac7MmxzoiSGLhKeRJCDgZz
pbZIs7mnQiJM0EuiGyMfDwT8qwkgiRqqFOKx6SbxmDrTQA9XscVB8EN2J1pDHWyrkrt0QKYO3NNt
CKKoaA0XheB4ABhH4bYPljvHEzBWGcoofr2MwvYtAra6T2KHu5vZ4iMZ7cGzIoskPdl1pw6d8EzE
sMs9b0ubHzI133kNfp0/O4qycwfX6ZlgF4/vaS7LXj+IRt/3jZONOzOBjrNSANTAeFvL/RhMrQ9T
0w+eDWvmQn5f0tKWARr9joFbCeGj6o4MohrCN5gNws8ShrizXZ6uPM+QVncDpxem4u79iaM5Yj8P
pR6JhGwcFe/eV9aqioW7H+iuPYvEKsvnAV179sGB7JWsc3tZpUQ/JHs71s5rQKggGK6moN0FlJRQ
67cyBraparo1K79B5rGYHliBMZOJM9gXFrKc+qFb+5Vf03WO41LEt3KKJ0DmjlUMGxF1lBCrCJYn
e49qDk5gAxDTSS8cGeG1BHvfg0n/msLg9vx1rg3MC0WmDqV2Ci7REuO2yrqRtZZnEsgsS0y1Mga4
d2sLS+NbVRbPVSTUVRCOHfDNyR9G6hBLPdLnPCIi4uwivcsfkymqT7xj/DuBCi7k2e2tHfiJZNUI
oc9M2qtTS0Lcuvej+AlivcM8pww/ETOyZQjZXLeYO9dKe6jCU56BVVeIgmml1tOxjdEII6VURXhn
xosYPNAfyqbb1XXb7Azm+3dsh1dp4V1CIBXmB9JbaxiXXlW44ZHcqoJVNeUJRwuwmS2zk5varIsN
Ujca/2hVHHZ1jZ0S4yeLA64ldNiJXfuAtDILLZ8kEdBD1YehZ7gifQ4sOE2CCSU8mNFpN7lMVBF+
GwlI9bajiSVpEpxA/823/qi9qzYNeM0lmG8SgFt6VQziyRZ9dWNA/LhN5sy/Aj3K3Yupc+WS57aN
/LSGElyPcpVmXgeUqTdvUC2b1qo1nPE1t6v0afKKJzv1mhzBZGvfNxmEMOA9YN9JJwuYc1r9t3ZS
wWd8gngOB5xQMzfZtnEQCftqUrvJSIOD2Tf9Zho1JC6/HuO1bafZqrPa9MZXcYq2zuzct5QB2G7u
BlwCJJJtAco+EYJQ77LEU3svHD7R+1k7Sep9jvD+X2JnImEub+QOxh3YQ+2o+5bETsqf0t06YzF+
Qcz9aIAAX0G/bG98AMn3xYx0r/K6YkeomL0Pg967roMEGXjTPjZBZ6Qr5VIZbVvysTCyhSxRSCTX
Dp0mEIl2eIW3V6D4R7/tBFV7zAKCaiprNtectHLbZ43zQKJqtVoIv1sjQDaUsmKtuEOyO7vBYkXV
acyZuOUlMFHy9eUO5bN7zJU10dzF2YEc6CCNVu395Q1hTXW/GaOgOzgZF6yFg0qU2thscA8HN6Sf
3XcJemNdluYFfbx/TYSafpKjNK7B1+eotH2CCFYDtetnTZedukTK+UqPJcjbRFcfU8p3yruu6BPu
b5k9ShX6SNct42y6jbnmzettMkb1CJSnXVplxXHAsP1qZAWDyiZjuunlxbpXqt0RWEac2+QNIMtm
3e2BL8Z4ITJ44nkSbWaolPswivWxL523mm7HVmoxrEVt5stqJY5TqqzXUJl1swmrdvxIRbylulZU
golZbqbMzLa6wYq4RGKfWflVsU0qkRCbJ72D2Y7WvkCiuGmxv3DRIMtewxD1gJ0Rrh5gunZ96GMb
7ZiXfshysY0ID5yoxRsMQpckFONilCns/ODNbR+9sfhHZC1IhA2+qDcMUmlKRXE4q1UVWeFeuzHu
GFLQ3YOfdcOzkbXS57UXSneVdCLeqFqzA4mbLQ296gb5bbJJLD0817SOjzMZnShUp2w3z3qGewcm
mHT0ZOfK3HwaotHnFrdoTxF04CyFHwspuLcvZNJE11FTnONetx8YrnanQvk3blZCCqcaeCiwP34M
htZVaKmBvV1lTTMlH1q37swjMMFAXxkwymR3YNUKdhZpEc3ALN6gcorYuIW3oQ4GqlmQO8RDJZX/
EjY5i3pIbG5NA3OYzABXoVCztfcAhs3OGlCNYWJeM0yMw5FjdhhoEWc3O9mlEzoQAAgRDoPQKU6N
qfjv9J5nAfGw0D53DwEiW6ejBo1VTLVFI4pCxO0XgV0CiHK6MsU8XiY5YPrzgpxB70BZHtCV/Rsx
0M/NJrbODht7yQZaItf+WenUMXNNap2kh7AKcrUpqsoaP8z23LUf7Wmem51dBFQjVemQcgLvlZfv
71oOf9J1WsaIP7S7OALfAmIjwE5ZHIX94+Z9iF1RzVJHB4dRAWKkso2STReIUJ6F0cYRxWZY7xMr
iSMcN+Fcbms8vGfGVeKRgCtxBlZHVfnXR/UnpyWgBefQC6OvAfnhx4MqrS6swA5H8C4o/XD8jRG5
qhU1KcOxHD+cpPLpEGfHG6OP6pe//vQ/Ujg4H5aPpRLSFsxM+6dWXAnsBUIuSGZnytkKpaKZCO9o
G79IuSDxRKgQeibfesy80DiKpfxG2mOnp95uanlLwFmfzSsz09hy9LKDrpuoTHGqOOxhSvi6f3O6
/uQiOp4nHGRlEiGg+Pl89UGUGBYowwPWZoTeAbEp7Tp2oQOslBOA0CxraMbu2DavhZ1Nl0bTq2hi
9vIordWlKJv135zCpefzY09oURvajK4hHQpewz9eQQMuwAyMOz6odFHZu4Y7XjQtqeeWFk9Lz3jZ
/g5Stm9MuC1mrewvyqFS+V5gO4Oi3dbLHowz+9cHZv3ZgSHzWxg45Dj/AbbDdLBWS0T3oXYjKtQI
qkjekcY0KOZ6XmK15QOgQd/GKETZuiELo82uelv2l87uEdnH/SLOMyd2y/Z7XSyI8t0bCZuoyJ4p
35OopeYOYQes1NLrKQOTJ3uhsVKaemrsbiYag2/fN6VJMYyXjjRLFiHiWi4gPRgD9Ok83i113GtS
Ztxb2HkznKZezQ7or0+HRBn683XyIOO4oLJoIf5BBR0Lo0lIsTD2mINYA2U1lzE8hmWrU44cPQt/
cD1JH1R1KZlDMLSOOawp6eaHkUFk+RBZgt2JMxv5Os1t/pGTxZ9ovqZo+94esmS9XGyV0qVB8hYl
hyqiA7ZOvLonA7pv1GGGTDqvHJnRvHEz5Ewrpi3F2/uX/e9O9N91ooW9PH//vBN9A0z6K4TXH5vQ
33/qN2Fy8AvvCaAVSOWtH4XJgfcLzEtgRbChLQcaEJ/1mxwl+AXEIbndNLBZm96F/r82oW3rF/ha
CP0FEt+FTuz8K01oGqw/PdhmIOAmSkwmkgM0pfhp0bbwwQBMLc1TaRpV3HRr7ndjQ6AROluWu3qb
2RZJCIxRa7XDLIRW3mX0+HUccwblxZyUq7qb2ptxAjGKNIQZ8odxzm37WUBqQG/Qis+RL6OnYuy8
NSAy50Nv2/qmMSN9Nw/wiHdJlbL1qmLDA1jC/1z3LpOwvcEW66BIuGfTNzL/HZ37XGnrszHY4XQy
2wa3vO1Kfd2neA+erCzsvOt2JmVt3aFz7cBsF1b3ls4T8V0SZHLoMhpctivz1A6bOWvRRyvTWsee
1b0MKfsHJApAcm4yK3HmVaMKj60N1/YhChG54OeGHLOt6Vk+CQKeVlE8YF9WuPzdI6aN9s1TVfPg
2p08th6sbjmmb3kTTNvES1iazQYZL15huU9l8jhlVnbnsvNJD/wV62aic1hs9GgljAPhxK0Uouut
FsbrCIGFrhixD0fVEs+GWsjaNtCwgCT75GHMZMg7DB6N9gIpx7kh/2TcCt154tgFQVOd9BzQZC18
76Fe6CpKszAdsUBYxiZtaydfkFCLCk+F6Uc6RfHWoOpag7P2OAd1v2pQTNOFr3IqGcDqMIWGZCUp
Z5Zw9Wk44TeN2CVHdbz1Ene+NGXEuJNNRKEOBLhlDOzJp5d6OExwZkocT5Bx1zb2kZ1P6s7BBkvy
sZ4hmaHqNObHIGeLgv5z8JID9aqfPycKJdNT5AN4NbddaWP3xqCRB/Tml8rVbI9x5JADCL7QScQr
fniFDNDDnO84OR251qaNVNvn2QkJczBDXuoYoo5JP198dLc4+EAbZFk1pOvEwXBuQ8ikEAiYonaM
KgiqNGhhtI4ctvkc9msFvh56hfeYjc6mcIg079SNM4H2n4eZ12G1YEEIw3GyvQ1T+MrLyh0T8fYJ
5jZyReFRX3CE0TzSBuinF5CLuFO9JNyF/fRAY7I9NiqOtzMR8tcNKsxj7djZDseNvAqMUsOzFu22
NQiloJmY4CXPq93gV8nJyKf5aDaLmIZonqdgkp9Q4+KGJ/F3iUk01rZOkUCXntZ4mkEftsnwWVFB
XKnEjk6N6zE4n4slh2HaUzquW5pz+PMRAWRGs0mWiU/UGAH9XYjd7LPir87cfCRGHCNfWNW0UEx4
VbbK/LVp+8Mm6KboumTjveyLiQNL5wedGC277WRB1zghcJ5U3HH06YmGI43YcNT1Ee9B97XO6wmf
uMXJ4WE7NGyzMw9JFS5RDcW0OZaD89BY+QWn0PUswn2gOnOdyvkxcTVRL21w5UXDBXXGsURMs4H2
vI1Szn5Esonf209t0+z9iamKNMZVgNF1RyghupJwXpjx9rNrEYE5YIoHrZR/zW0Tm3RJdkSax91D
YpQ3Pn2tdaCRFjXaYRFM/Bu7ppZMi3FExB4IbNXSvodXXW6LUdFnIqWKe6tulziW2N0DJgD3wfbw
gNz0y+zBfG+kGVy5LJdXSKdDwF1Weo4DnR46RPEbngpxTy7uPSO5rUHanz9X5XnED/6aL6tZ1oUe
Pqq0NU51Le1LIhv3qqp1zFwlVbt6rIMXryH0xmj7VS7HbzEBnwfy2bo1ymW69MJnW26EwRUmBWvb
sqzfa2tY/NducMxSumuuuscmb+5YJiCLpOQc06p39QfWFVIQeo8kitrSUKoldttGZ3pPiAqcmqrp
zkRIxhdrHIMbNZoXrAgaWkjx0kbwmtj9305jsSPnEmj5guzDGn2hscjqEgOW6cx0l1pYUh3oKq+x
nZwzK+bt0ITIgcj2SVLNjDBzd7KYwwe2fTe10aj1SIjhk2ekT04UEItn9K/tHHx0I3mEYQGxRXT1
rsjzcRXLYdcO6li56Z7ePy7NtLHPUkTNHgHdF1LCnC1W8fZgavlYh17GDZzhyaad0Z+cZjDPsbAu
XVBf52387GYEP8p8BnuwpOa19dY1gk9MmWgA2M46W9bS2vDvQK7v2yQdLyOXrmDkFjUQxGf/e35Q
TtzYRlkej5oBfgqcL8bkfts32RUWPb1zAN6doIr6NLDrhHDGAGJINuU+oardfIwrfSCr56pPCB0k
ihO5W2DU5OwYePizfE3MvUcwgk1I3PfkIYPrxSzI8M8T3KP7uLDZtXmqucm7hSI09JAlUif+XKME
YqbUXY9JwzthyJ+E3bORqm6IWeXFmgbBVir90BOP0SRe8aUfywNWwY8gAZdEj5hMtoxUNTb6CR1j
6wjxROzsOIQ3F+GVP5N4nfd06OFcEGUjTg7po7QqrWnVdpH1AsqoZqImsnKFJaest2CSCcRhVHEX
GT3Re5WK3bXmvVYnQ3kAM5VuhBD1ruxIcpBM4taJlPUh6MiBDC3jKTbQ3qEnh3znBnTk0MSZnnw2
yry8NaO6J0Jjyu0Iv9CcdpcyNdB+tNl8NfbWkz2a9WeDLHHi/Iqyy3YOvTmEKO+pSbZdTUxGnRyd
pA6+FEZ/J2LkpjD49IUo7buhNAxysIz7guHabTbSBMKdu+voUV6RCfjBb+38kRS5K4Y9eiv4evi9
8+YTy6t9GMQUvi5RkNvBCdXRGg0MG1Uf713SorBz1Nm6yAhFTNr+ZSEfbbFVGzfkTmTPyOxBFvat
/83tnGjTQcZZObGVv1a+Nz14A0iWrPNfrMxBgekX3rPnzaTlwXcBrxanj2UEy2XEy7MP6C6uLGus
NqO9PERcMARao5XtMIGzIAccXqRaesvpW62yz5NpeJcgKPsPVttvSbqLz7lJfMu08HS8lAEwvShl
x+u5VjYyG5Wf2nlGktt1gDXaMroRMj/oDB+mwf5uSwOtusBbIJ5J+nF3j4bKP8ye23ww5uBQ6Wl8
hJu6pMsmqORo+Cak8+m3JvO/sDrnO9SywaZTIamEqTi5JQyZmp7fBixfsg1rlxdEEsBikSjdYkea
+ASqVJ5Ly0qw3TjNdSrI8s11O10XNvysoRIjuO7mC8g/se7GPBF3dd2LBxbIluFVZ+UQJ99Tpmw0
zXRH7IyXV2uUL8RlWqfIJVADWUPybA70nNeVz3R4ZdiT9VDEiKjL3HE/kwQaQ6DRUQDlgR6ywOkw
d5xzGbBYEhdAeVz0V15H5FFCjERpyduQjQpZRAOBQnAsiZcsqDzWMU79KF5D0yqG+KS6wduR2BAR
M0ghKm4otNZF2T+rYD66cnirQtfdt6L5HNjE0hS6HrddGKFRgQqymkcnQO8Hh0PZTElsvQK4B6qm
qtIVI/xPvbb1Ws6kFJV1uHj0KmLtgGqDvKoODJ4W5BfDEZz4+cHS0l7FKu2vSnNglmSdU/xxT4nt
qj3aFf+UxITSphpnSAZZbJrjXc62+KLi3t6b4jMhhBRNaVht6dI/wRcpVgwj6BDb1oahcb0hLmXl
92l4RcReuWWGcphL7r1CjeykAynWlUEvObF72CJjw5KCEwi9UU9TqwfWkcWfhkBfg7oNdqbPaS6C
+mlkCsdUO4AhhYRjYGq+SYVfbNiupNwiBjHCETt4qKLVsarsSzAU9t6NrC952T1V9eTcGi5ghIK9
CgOTCZReaQOeIyuCZDPkMY66MRgE7fAiy+d8UCB486J4GrEaroFU8bpjarJKhSIhqKK5EDso4dA7
VtcMSZ6KpiaSraWuS6owecuU2IjRm+/nhDsdkMEKxmSxckc/fGJ+e93EnX1WNn6crim/UQCj9CdF
nSl7tY4NnFmj3d+OcRvv5rwrnpSdJpvc7qJdY5fB1ga7SOHtE4VhpDlgThaYacgKQj6d5uz64Wez
VdEmyMjrgmAy3jcTLrOgdQVuLmZCo6jxltbpuRyn7izNal1UzbCeW5WBQzKnM0yuKwNtIKQHpjJe
3xONHHjDtW95bxV7jlwYL9KfX+mX7z3RdtdsdYmRTLMdSvEjBvR+OxsGcoRvht8wVXBbE7BCWh+a
TN2Rs3aCJcYSGTfICfrEZNLIFreXytpbut/LimBbK01PPnZVagXzysz8J8eLkdon8+vodV/CLgJZ
k3H/VNZ9p2+8Knyq+lkvJtTok2EAsujs/KiTeV5HlneN9OqjX1cbFQTVnuThaiUjvz6HoUTlWpoQ
9+z6Ph2o0Iw2Nde6m1vgdH5knrMQQBNI6LvObcBDZfDfeC2kWL0kb4MGCXId7ybfb4+KO/jTpOKv
VjZwj4TDtIotpmXMn3KNtMcpXvIqLaptkojizGsLSOVYWTlFXqU8LCuqvB+0BJNEwhHsLDdjSGVE
al1LZcbrKtP1CyOARYxJ/ohy6uZp6Jik9H3cH6mss2PgxeXeDkp7B9s2Og2MFneq7B4nhaG/wU+M
+zK9KxNDfHOStjvNceJeQTVTB5njhOmqcNo5TMsesZgtxHj5yj4+vQG3wiY/Mm/nOerXcEmia2v0
0A4ISVonCe9AYcdxbwE23UAtqna9Zxs7DepgoyAthozu9z2YsU00MmMsGlqKuJjAbXeTAX7MvI3s
jql3nVpbGefhrYsP+EC/7rNfdMGqkN6rF+WcMQrbm7LLS5q40xF0EXSqoT/DZl2gujGxpVnwCR9H
smmQmyKZiJG71A7B4tSWeD749W0wrDuenQhdF7drMexsIgDpDsh1NY7pDnttfqR2PHpFmcKwLfrd
Aowg4Bb0R1Y45RYh1z6NSWOcDP/SpcxR2Q7TdbHG9IWYlYBq2jZxENk0bVcDO4YzKTunsi1RtWap
vZGh5xB+jfkOGd+qErI5EXRmrvDTJYc2s8VaoTxaZbo1Tzpr9FVbWd+amS4tAxlGdfFHOSdnFCDh
lpDG4i5VXEb8ckxaM5ToeQ6gYcDTghVKb7LGN06Dnd4lksRsjOs3kesRfBO0e2rsZj0uhk8YhLtS
mPtooOeRa4f9jMPYvcsAgRl+J8Eh6a9zVd+7lb6Z6okpMfzAOSLaOySIC4UhzkPg06tBw9QJoYKS
Bo1TeWRVdszwEFe52s5Z7VC4TFcDTyrxjojczE6zRjJG21AEfu699HPiOejJmrtRVyPSpYnA9aY5
sUQ/46Yqd3Y3btlucSeLyVvrHkwfT4N5nkWHURvtgBvMvHhtBF6KGHd0dkc/7bZz72aoDgVeMANH
2IfGNmidDMPg72ROR7mWFzSgE98IF0jmDuy+/GEdKbaEmqEeEqBVR1dgI8JkuIoxxsGwKT9DGw/u
U6KgOUfOvhkadDGjNT/5wr7z5kBvxlqQqtSaO906wLAUkPc1xbKxcXNvWrHJSR/pwX/1RXNuZ3nK
fPfVEnJX569aAMzT/jfVT3i9/WTalgJMIAnQmybFpp7W6WZu+m+1xkWbG9mnuMHP2tiSjWZtkBzI
BD6fffolcxpEm7KkHxCLmdIlDT8RuHinYhZo0imVO65r04b/20HaM6jrwQpFkMmGno15TxIYf4k3
ed1n4HaYS5NdNi5ZydpbDY17qgtxUqazRi+L/nIkrXlHJye64pXlEFwnPAb1Ymq6a4h5am+3Mkfo
4YJuSvImvPNZ1TSAWqEcSGlxE/voBmZXPxpIvNpdgRdn2ikjA9VpiZh2G7RInsKikV2yS5kgNiQk
c46cEHE/kWOTed1hR/jcZqOXaVwhQAdU93209Z/ds/9nUUTL53yh1mDZi3X77//26+cujswf/mX7
buu8776q6fIV3Y7+93/7Hquw/M3/1//5K9Tjb7rxAkPJXzXj/49K6HP80Ir//iO/duLf4Tk2QQ4E
jzCbfCdW/GoMFQJ8CG1t4oMWg6f5u0685YEI4ad8Kob3//M7ro5ARO4v6UHgNOnH+/9KI15KzKe/
nyjhJWAOScYDMQscDxPAHyd/BS07RJDucC0SYG8N/pBBFzlmNYeu9QmssS+LNYB1PXf7TBZ5YX7Q
uDHENmNI2YL7tTWCBwEZRG5zlSqcZBREZVP7D4lLKKJLCZfyiHXrehhJObYt2lprPPjTgQbOYJBV
SXRJ0R8VLr2WSRLakBLAbJlPvHn6PsFYEfh1ee2E6XgFcaOHIJkA3ZpsGHGp1UCmN9yPRlv1+wEj
KIG7Y7AhdKy+TguyzdDwYpl2nEw+wqpGcJXEeNpXQbGIpMkNCraDtahuc2qAasXmdbzMJMW+mrXE
LF7qtr9J8KkqXr0au7rqF1ktGgsz35cjmN2xV1jW0PskRyisjXdGHYY1p53QzTaGwVrj1pMGFpb1
HYYhxm60NrJDDct4l87KYxkySn4x2ZNomGCI9bf0JssXPUziMkCO7fe4jvQmbtGcIMCYSJ5uo2le
tRmKOTDT/Uet7Ok5nCvPXauIOvsIrw/0V6jYRq5Ipe3kxzAH3TU4It+30lVbW1CBulHdCNyNCj1r
hYAFu+GwRWCLaiLJBudIjpL3HCxTQFrovBKT1G70Lm4hBq56bvWNYeF8um9wXEn88QW1aR4iA3TG
mZEoa2DSkkUF/KToqVJZ16qN2RFPV7t9cWggfyJd6jveMrxr6KqnVNmR7Om1SMC6S1BzDTmVyAp4
Zon5OjuC1rrD07hbyBtbkySD1wIKlNyhzHP2XTXWD1Bb4xMdwfxjRX0IELBHQYQWTx/yHs7TRioW
c/jVm07G4VbFFbhlxsd4vUwxin4bRRDkp54E8NhTwe3oNDSOQ9WxC7Ej9q3h6K0qq8ge3NzCOObE
HaSM1KiOOkzlURce41DHCz/xNCjiV1MRfA6LHgnS1Oo+20e6kY9ISLrjwIyH1yvtKAhpYfvg2/0X
4o+Mhec+b1CHMpPgCSBFg7ZzsZ6iEU9ixIz8unBz+yqLHf9lIc7se0CdiG3aWYiN0+PabYEnWJs2
bB7pY6lz45vz51wX4aZroumZxIHiEM4hj6BhmAGOb2O2sNEa7e1Ensq5cRDx0IZL0StKendrp838
jcCU8eTiV8UNHQCrJJD3g4ZKwnhIhzTB7VquW0qYfa+Lva587kMvtGE7ANW959XVrScGTAHdf1sO
rCyhCOkRsy3tHF3foqsMdq1r5l9LkU1HYDjVeoyxvfVY26C/6y/oR+2NNQ0DerEEgUceBOvKlq9k
e3xAowW6juyFcRP00iMGhGRLriN0fuyJnXs3tEYY8bGZg1FP/de8726SL6pqq2/6/Y32jzfc+1vr
P/7t/6O3ouMEvEj++Yh6/Zrjoldl8sOL8ftP/fZi5O2H3wlBrCul4zBU/odPSkj7F15+JlsjuElo
ncR/jKghJjA5xnOHEY5OyMK0+s0nJX9hcOQjjDK/vzb/pVg9wWf88GJEcyIwa4GvI9TFRrj744sR
oHNVNx0IUtzzCJkGEmZ59uki0/MZ+nsoPmDBx77MtibSoRcNePQps1vaNW1QNh9+d/buvitxfp84
J34SfpgcjU3SEINGm/aqdJej/fJ6SejS/e//Kf4XG846C+KuB7dQ4hrKZhwdnVcxThp7Sm0U6Xb3
4vEgJytV+MhBGrjl7C3n1rMhVHnlW6C1ecvviBmVkD7yBCDBF/vJdcKvYjLEuPvrI35Xov1OUvR+
xK6HJVMChzEpL3464sSLubaTPlsjzyPV/5w/4bXxrZ32KPRxBDG62yQefkY6poyfEHCi0OwVtiDi
/PRbPLatWCdsUTetThAbajw+NFqUkyFDqdL4Du/VVUFwOMxugsGe27g5od1mCo0k311Qtn3xN/q7
P14GsH2Etv1f9s5kOW4l27K/8qzmuIbG0Q1qEn0Em2BPihMYJZHoGwcc7dfXAqW8j6J0ycpnNSrL
QcpkN0UigAAcx8/Ze23TxeTO+vpOfgeCL+zBKDfnhcLaRP4V2x2BKbZaVGAzLkDb+tdVYGQPH1/M
d/ZPHY0YBLlZL8a9yB/zx3rz7dvEDQpw08V54aHNN9KoPS+aehmTp3338ZHeSflej+TrJrhgzzHo
QLy7zyreqhMj4PLcY+fzJF8lXoHyRrbHjNl12aIpsvQR931i2X3+2U0z3xRvbxrOEkaJbdIMdqBQ
vj+8687CxQK2mStT+ylPWvspBWyZbe0pb9bIZFGEgPaPtn0me3Mh09J9nufx+x5DLiZx+jE4/xEi
LxO3yG8xyZlAp7xxfK40usG6NuXukmJNYJOznOnn9ucfI9ves+K4fB6GENOwHN9ECCnmavvNF6Uz
0ChsO9DODEZqT3GtGnyDWqoKgVh7LMIDMT4puhRGdcMko41TMkZfmkbnvhAbQnNzjEgLQl7fPccM
3753dhW5h4+/YmH/9iWj9OMmcsBpIp2k/v/1UzqQ+PU6UtYZFV0V+N5K+dG0HV7f0QrkFToDqV92
+Wi3iyiic1SDwG3Mutpm86s+zWR+VWU2738368N7siBKcgQJLK4omG6duWSg9UEf47WOiJU15zUk
TXHez4UGUkOLSsug+tBeKxGzi/KdTdV2ZSbhRTgW1gDz0pXn6A5u1Gs948yljRGPJmuDaCfUmr2X
nGLnQnxMUXmI5tJoeq2SejwaOThUiif8WNRR/VxSGXNxNSXDNzwb6rplDoTuPVcuJCbZ7gW69xsZ
YZzcBq5GvTZFafAVagNVXFxI7bGdSzv8HkRvlwUiAeln3xkv0BCgPEuv49fKsJuLxHouF8e5cEQ/
7B9lnw9rDD5yY7xWmBl7QVwofegR9DEXoXljUY7Sb8ZVSIWKXUTteNWY/RJ3DLsx5WYPxC5EgIr9
6tq2FKWun5A60Dj59OQ5JbZXfYDGAhIj3GiEVT+Zc9HcvNbPSIWppYvXunqYS2xrLrbH17q7nktw
iH35rqDUXvACokKnNqdaT14rd4wV4LZe63kxl/ZkWVDl19T7NCSp/Pt5ExC/7geS170B4nX2CYPl
DqdOOk1ZcNn2+DPzxRhDbKi/R0GEv+BL02uDm8/qdpby8ps55omyUKOrtq30c8b2EAkOBBRM285v
CaHKXx2wiZmV17qrWftkRKNBSe7TJYN5OCM+otxDkBoEvA+BDvZy7aRESS3rTBnBEYCE45a7dHT7
CKsJ1O9Tp4FigcgxKI2Glifvwo2DqiUgMIgtcriU3pwLZFhpgyqACAFGS/i0IP2QBOAABvOxaTMw
YhOyLJsAuzFCCoxzPQoiwH104xjFFiHmEA9fAykYZiraZR7VsxO2GcPmoom1PF+XYey9aG2HgWGl
l6baxsJrvXNUEGFwKCxXuTihCnTA07hr2JqhkarCyM0hD3WozQE/FPEG0XM+4m9ooJPYsK7hdwwo
obd1LJmc87Wa91qVI461LCed9Zq5rh0x/qKFabGG3CdQbvK9VfsKQEuknCuQM5a1YVtjGidRHzVQ
kNyI7e8WV1VVXPMytg4khpvppq34BOtSgRpaE3E2EfSdjFV/lnsjt7bGo1KvAsNoDzWUq2xF2By5
DBBHcJnFbjOraKfEmp7BRDLl9PgAOWV+Hsm9QcW/I6I7nRNKUmmtSFagqdoGKWnzfV35F0nQJ2Jp
xeh6FnmVAAYGVMmktSK4h4/rM501xmgq91FsYOZMfcFEZf53i3kYCwBThhYd3j7WpoUaYu2xpqdP
vz3mOUJLP0FaZIzdCc26wTtstudO5dP0L8iLPwPLyyspJFOOH/Bzi6sVxJFRfCEtDT2uBDEzIOiw
p/jEUKG6EYlpP9lDgJLcg3VkbdqC+cC6cSZ6CXmLqWSVWTJtlkSur1/trVk/2wSTMOmuG9vpv1Z1
ZO06t8fk6KXo8BcFwZhkfjEwoTtd44mfhsoSl4iQjRuDvixNSkdD16voBQ/rzsyTmFAJ0+z3ZHQ1
5vHVtFvocr45k0TS8EY60lwMI1CnpS7n5ggqQz5YSZ/ZOOEN5t9ZoOwYpbNK1ivPIN9srxo/MOce
e5pemR5YkP1ANk97pgY1F58RLnk7RUu+LvucQ5flhPdgMImIg8WPp22Rzx+9Z33ic9EuPRc2c5DL
VtpcqgiZxrT0045Hp8pCHOJF7fLI1y1VQcj/x5pqqiI6SkOM5OhYVaTzdQMubM9yvB/NItZbOWwG
khut9YheZV40eJiWnBELyOAbc52s8BgGyGEPxGXHHpAmG0vSMIbO0w/t/8A05cpSg96chJS5CT2x
Ik2uPd4W24bR2Ln0Q/lF4I2QDAej2DyUxLy0J7juQ5xttSt7CtzR2lYmlxV/oRy/pRkBXYj+dahb
ANrT+57eUbPLAy1/GUnzYw1BEsW4AFGUtY7xXDYb4Lb+vaYHObktVQi/RrDMjTW+4LhUzQkYl8Re
2WZthix7tnAXXWTic01wXKwzs+AxmbTA8vcCs6Z8zlmQR9hu3FLrfl6x14mtcUWHburWvGR6eWLU
remg62E4x5vW6nRKb5k81n7n32gjZfqBPn5tfFdNgUsqNwy328c9vK31kBvRtBQ9SPp9xdfCoCT1
nc1Udp1Cq+Zm10nXyIXnNjuRD529m3qHLyfVUTNsqywty7PCGcSppnToO5Es8m4O8q3QztlNHuFC
q5rvJJqyjLB0IidjNtzTJuw7T/IWGOV1FkojfsAqY3lYqKnAxlvEwxhSIlIBa7o7WhoetKDqv9IW
0rolmmIn3ccA/i4H+gXTtm5lE69/mOhjUyXWBf37yT7PnSrLANF1unMmjIjB30h106zxAPKt9V7B
QK+e3HyGFzTZ2hjwda+6DKbjdvIgiC8Q1WIMH8nZbJYB7VF5T2QAlueINgiPQ+zfca/nzUWBUJQF
1qx81Ko5jAESDb6EY21rJl1KI7uyzYK2ZW+HSpxBDPe6K0nwec3LnTt6XcUW3yYbB9p3saVS8LV1
hS/dHPQMxcRQ+iQADgNJvmmtVYRyoqqFd1rkDIuzDLrwovbTcNMwCkH6N+j6fpSC536Ew4PJPIjc
H0nD/68nB//fdVJoVbDH+udOyuo5e+qf6ue3wMofP/Ozj+LacPt9dqV0PgznB17yX+RJGyilC0Ny
7qHQZmFb+VPpb/l/0aRH4e8j+WP5mw0H/2qjAC4X5IXrjmOTA2OCO//XdOVno4LBzD/viPx3Qn9i
kW3HwK+iYxeaRxnv+gBpAovPmHy5G3E0PtDKLqqVU1m0vAfApsvBrXO1qeR4kZXm1C+zCJgfO/A5
9rXaJF1cIG62JuMhIDqXnBZkluTM6f3zoPALQJVLCAqxUmiH6qLwNI3XQ/YotBoEFM3OTRFSkY4Q
MNbwbOH9cxFjtHJo6xMFaG0Y1HSeJTaCNK+FV+iyPIhlkOT1wTH0FBQdUDmcq9FCRbVcUKbUJ4ME
v+bkFjlmg51sez6cubBqp9ojUwv2OFLVVQGW4YAB/hGDtPYQZzncM1ngQZJDQf1uhtRx6Ikrr6mO
0wCcKh+aS7zp3xHNcJIBZwru5lKY+D99AD0rWCIa9UCBpDVMX6raivuFTg7RqtBBdtoVbXFTqmoj
J44edealYw0k9bjqTJUA6FoTuJ3h3QA0PjMCvwBfUlyTY2CcDsDHFmQFYicHf8wfOS7h/FR41UOQ
K3M5GWoA9xs+AnbcO5I2TGZZl8SwPkob5qBbltfE501f0gwsX2VFEX5ghNvtnDsSx8WSW/BmsHDk
u+xm0gB3btfKhWPzq32JJdedXP0IawZBBJrWa9xY2V0JRPSOpRMW30yclNSNG96EA+MYxUtWz1+a
qbqgezjtAvyvaGvkUymM+gZlIUKSmNf50qoylmOzuqAhtAu8iTe7reQRB0D9IFLvxmnicoubLt4a
FOSnTpC668n1jZ0vHW/NTOc2m1DxLphX3ZLRGR5EXjYuaLyZrO4H7TdNl7OsWurWpYICfp7HbCBX
vRlhD8HQMq2zqLi2aKytrZqxxMosrasmU7S6vQBgu4VKNODJWSRxF68i1MGISAfpb6EWVCnJhoYB
mG4EZGLYhEmDDS9RBA/tSRhqqt30tWbfUgLEJyJ3dNS9qls18OCXeYzLg1EAL9GN4bEbnWUF+kk/
Qsjel4kOUtpO1EhEER6wrUdHJXgZ0S6dEf9lwXIoQCRmGOuY6YFLqPLEuH5dvv6z0H8ySJ6dUx8u
9HHzSib+r/Llv2hPtPnXX5vnP37+X4u+8xcYOMf3aNMxDUZI9Hfz3HX/otSipauzn3td9/971feI
ZMHGBSaPxrlw30LGvL8YKUPcIa/FnrFlzr+16vP6eNvHY9GnfQ+0jE4efTRrPvO3fbDRKFKsSoO+
S4d5rPeShdoRpxbIk9k3WuzyWD80cDp4kB6MlJXNan5w7P7xxePPg+s3rcTXjwAVEL8G52zOc/Jf
PkJJwkbloVDblfWon7eMo9n4EebSEGQk9X6VaMwxRRacVWSvbV1TFOve/CKg2U7RqmBoeKbPAtbS
Q6mVLiqXQn8etQm7WwBwnI3MMyLjGz4b/hG8V0SxaE0S6LPzX0chSAQYb5upJLgPXD+pW7aP5Uhh
MQhT5xSIVzFCxFDgGcEEWeRHpzSOrOJu9Iht4m7YDY63yC1cQSbKXMSxBHhMl0JxAshyFzFyah5l
cJGELoA+OxVaexmwaK3TkMxozVeXjv/FsLR1E7pPgLc0VNAGbR5rKRzEYNKH1Rat2zJbdehT2MNd
DRoTdQmNhrYHmvHqkTeVvo2z9oK97kliFF8n0ixUgl7I6bOtM80aLgXdAwXbt3xAfJsm3kiHtv9W
iHAVOm1zWrAPBg9dLfGhc7BpE6fWMcyTcPmfZeX/Bl5ugODh6fvnAnJDfzz+/vS2fvz5Mz/XEk//
i1+Bt5pZm5hNn9SjPwtIz/2L5cVh2EdPm+UB1+ffFaSBQgWlC0uJjrYDGubfFSTTO/yjLE4efTXH
BMH676wl75rVghty1oYbhEjxV32uVN8uJSGbjwlparszzZbsXehItNuEGfmnorVweLt2XZwCxIf9
/hqI9+Za/axn3w7eOMG3qwitlBnPTh6W7s3AxPfEBylhd3XY5bZ9a3Zrd8ydtRGbBLO7cb77HxwK
OQ7VrRBcuncLVm0lnWHkttpSyYAqM41+YTWgZZiSyE8Wxz+dFZfStxwGFs5vop/JGNKKFUrh1Rli
GraEitdKpUuFdnj/8VnNE483y/DrBYQMoQvd4qZA0PTr18d0sk0zmwtIoh5jytGki9M6L0PnrPDC
oBUqKWznYIZZalf+WBT+8SUwj+N+PzhMg/kupiU7vyPejGPUEAWBVSm1xbcFLi8ZIrSCQn4CKfj9
amK9MPCcAfPFWu2+O0pDmkbTyaDd1j4OAe5NIFgLe5But04AOeSfnNS7GSRX1J7n3rrJro3bRMwn
/eakUPyYVoTPdhuOjqJLVj+7lvnihWVOyZafkID+Gfbk98uIBMtEyEt4gECw/O5tHkRgmT2rbEG7
2YgtaAnxZfnl+uM75d0L+/W8IKtQgeBSoGyYL/Ob8wKzSNUg03ZrxXN+saadgrc9jgYGvUHP7cXH
R/vTVXx7tHdfGtP2UAL4abceMDcC6uMF+eRMsJKUMT8arkWdpl8/PqQ5D09/vR3ZUSNesGdaCTfk
u6VsjFLH63seOyNyxFGQa34X6i3bqnLydm0Zst+UVy4SIEwaovnuKN07VLa1a8O63Hat363bASVL
3bvVt2GwtP3oCH9hBkpeT/W4gIEaLo1UTp8sTMYfvn8LnSvpFjZ+/d/uOK8JHbNUPEZx34p0Iebg
EsIh7G6taRa7TDw5y8ore9x3abU2s0E86hORt62BhwDloLUMq9A/0sv8+db/xwfc/uNHm30OPOE2
/3v3MCR+xqTJzhTTy2htBpFNui4R1tJzSFOVYXM7xFayJHsXzxGEkOIwFEl9ysimS9lzs1vs9IKe
3JyBPOIqs5gfrILCA+UNtpKqy6zPTWfS9hN875XslMIHiy1NQoy/axke3KnOC5Y+c4hlLTR3Y1km
eECLRGcEaQdFaC6aqYyiKcCeNGT2SSTS2xZa9HmKqwq8wZRuajoVwOjVEaDdtMO0OFE+QlAfkIGf
6tGo32u17LZwMzW2jONLOlpXysMu6bthugMzpY785mLz8d36+wPi2TaFAU897+DfoD5DA3Xeproj
FzY619KWPHhP3xOgfNNOwWx9y41/+5HkiHSmQdHMWxD/3ePh4y7y8MipbR3AzWvEGmHeN9wap7XF
nI0O8sPHZ/j7uo32ldWG6Ep/HoO9W9aa0O8Kvhu1TcaMTQEcxj18GTIZTSx4Hx/q99sUsDNAP52Z
+7wve3ebhi29EiysvAW9jlxhAFv7sm/dTy7gH48iHI8yhZkT1/DXFTQnIDNXPRdQc2oc41j6tB1z
Lu/i45Mxfl/HOBuPph7VIvQi+91xUmZmBuMwRr3wh1eMUJONM+RofJqipDfcuJQU3Phg05mHe/eM
JLalSOPPliXrt+UU0RhSYxsdNAzn99wnKUsxxZ3bwDrIXEIy/GzDUFBt8LfGHl7nSeyNYvDXtV4+
Z2XvXhEW3G/Bj3Vn+TQRQ5XiAfz40rzHmvAS4zMhU6HXSXij/b7iCIWmaUFkNdsibIu9XttrX28Z
ABVKngdN1QL9aMEuMxVbZlIbj20VE5RGFsDK94qS2Shuf2PozlNvAIfQP2KhMZcyVtX1WLRQcVVs
72yYBIdizM41XX1WXPz5BMCgAo+hNUxn+Nd7KDBqPwezyUWNxquQqLVN24vwNmIVW1bSTVZBQ057
7jqKN1adH5ixPnmxe9PUuPTbKsASj6qaxGD8H+XkljceKYTwL4qD5ZFdwehqnL1GwG8TlW2YUVef
lEev5Jhf37J8BW/O4N3d2auMD1yOtH3hGx+CyS8OCgzEvOFfqbhmkW9pBCeJDs6aJmVTYTz8+C6w
/nhnQumn9e2ZBp6NXy8inBHRI55ptokWKfwxxAl+pay6cEVDnKuvfy+JAb93TSP6hoxLtV24TEqT
1qkVESmDMdfUCSWrYa0BKzb6fOGabYVdVte3tJyTpUhC43mEl8tS6V67pKLYeoJ4Q/PvkdXWO6Oz
9VMNufduKssnIFrXzsiBQmDUyPD9xv7kmv9eugETAmovqBAcAOfvLvlc9aQBGUBQNrL7Iti6XZKt
tAlkIfQ/65M68Q/LtkMNzM5TuPxi/d2OAla4Q26F0WyrsHjx0cDx1qYTLZAffHKk+Te9u5M40qxg
FLRE9PeFPYmcbeUGNndSHd6khhXeJ2BYCOcd2U3YY8okUHc07xA4xmexo394+zq6IEbAQnuqU3j/
egepMJZmkOhEErvjFwR4F4Mrr3SytjNXfWXL66w+vmVfa8/fztUmrtkw2XAz+vn1gH6nNUMcc8uy
DS+uWou6Z8QnDS6dUKBuembwfFPG2bAKx4riRpBNg7W9XulUKx9/lD/eTDbZGkSpoXZ9/1qOW0WU
OPiGLWgWtdIrl7EJyiEwnmW4tKPk5ePD/eGl6SCd4Ws22Huzyf/1xB0/Ic2xHfiSx5pwo8oIllPr
RZ/sEf94fQ06GdxJXF4ICb8eJmmMsDQQcW7ZI9dLrxuiVQfRnZQqT9v3iMCWIUKHlTZK5hYgjJZ0
AzLkRtrJNDmfrZG/b8pRd7IrZFOOXNp+/7z2IwGZUZPyYcCprJEcMumtp7OxG8Fz5gYofBLut5Gr
zEWZtvonj9V7leT8kmRddLjY1O0owN/dayRsMqEp9Ho7GgKih8ssY9HXoTo2sYHZrXdKx1mWLb+A
IMaZEd85MrNX5HTj/MaxFKXLXhv7M1IVCMoxlWqNJXyX5vvHd8YfFhrCuSAP8uhT57xyJ99sSCMN
b6FdOHKLGxYshkAZIRrpr6nl408uyR8OhbZAuD4KUtTr73s/0B+aSiIV2YIVzl+ENbqXkP3g+WiO
/j84LWpQm4Hw3FL7bVWrSAdTlSfk1jbj+tKHuQjw2A1Oknomzv3daLz4sXq8bZ79YRHjSLRFKBER
w77vVJhTECZly5FiBrCrgMnvNRYpAll1qBX6kNMiLwEdf3zQP15K9tdAEh1jJkf++qCFoV4gZ7Xl
FpUPGXLEy9I3h8FU60AEPj6U/xo3/W7VpNLQiaVHKw0/692d7KWibMPJ4BYRM7bWGUeFLDsS/bRC
wlRkS6duzJVDTZ4tpdX12oadIz7dCf1Xfpl7Ng9XbNFj3AfNmN2ZVYfqpy5SeEboTACpIIGNnkrE
q8DhEL+QMpdhD28Kg7TQglOCPuCUDFX8zu6NTY98fDx5jVQFPOxOa4TOEFHCNDJunNZEA5iJwTY3
iZEPztryq8gEBQyX/tlJaJaEi4odTHRC2LIV4E1P6+i2Idxl3GcF3bUtUrpcrDW9Mg45jnZt27Rp
15zboGfAT6l2DC6dBgkcrBtP69Ep1ZhNF63w02JVoOMKzzy3sF2IL1aZbFpbZtedxlz5UBdauTPq
FFPDGNYmSNQovssbaKWoXlBD76FphWTntTANNmMK7X2dVyhKT5OO7SS5jn7FPKIBMk5SdGePw6rs
UGee5BqyFvoOeQVzPbfn4irGCfnkIgIaSZJVw3LySI+6rmwEcRjtmmS8wJXeXRexqNV61KTvXull
7oXrFl9Yu6eIHYDLDH5M1liI/ldUIQyFpkn8bVHzioIlOrf/dM1kaiQb27uF8JwthyyHFNGIqGPi
i9yWoLT2kj7vpkXifR9UZvZAfIR+pQqUPgGmxZ02hzVb0j+22bgpZLMZyP27ClyaqALOLw6QeGuK
tF+lPmSLsO0OVjf2S7NqnpLUEQuAyZi+ksHaIFD8LiytXzNxIvlL1O7WaXp97YvYAYcwYYfuYS0k
iBZOoK4NX12Fski0WNkLt3uapEOQrzW7+oYRuEgGT9WBKeXIC9vPCXUg7vciteC5gDQyTjyCIM6Q
GWdbdgvA6whaGSbL3tqacRnHOCWYCwb7wBfpckjSlqKCsToEV1weDUAQooD2ElbLIgbHzh/p8dWJ
34v6kA6DuZr0VK4HVWdQzCDikaAL7AQvOlN074JkiSukf2AIew80yFRPy5FpOVjz0dxOlK5XQZhV
jwTm6aeE3JBBqaSzGnRVvziahK6jMAl4NKy36BrsfZ2hknJJYt9begxccXRRBgzdgTn8JrYrAz/i
+JAjMnwo4mDn2uI6bscHhJ6MEnWfRl0bPOSkLdc8gbm371q32HSaRMhqazep7wWHJrDilROW3lpP
AF5lSDIWIvGnVcS+4SquYTbJsPaumpYxI2inUzUGLmk1aFNHDUio7KudZ6l4Fzc5Ou7c615Eo1oE
16QrE4zXxWoa0eHLAjsTg0S9RkFaxr66gR8G4dbk5rnP0QCBDZLsI3iZskiQGN5/QVKSnsueuywZ
iZ/0UmNPvP2IqleVqDEmCGyEzK0HHoh18COP3fuRzk589ZzVPpqBILl9wjjwRTOsDUHkaKo1VJDV
1p2T3+G/pNXOSjOzXeVe7ZIJUjLZPtU0h5y91PXqcJGNna0daM/qZNeUEhErxA0gjWmRgV3Pu5uI
rv6FmSUYK/Mijfd9gr/VRj1+bvSmtyHxtgcjImnGRXGjf3X0gHqS/m61dic9O6l4yX5TjRc6hAqG
uFp6O7aQBTXOtejS4MWnud8uqQJQxL1m1k6jN9xGnZe/1FVNBOtIitMjcl6y4NvKPvqFWX1BX9yv
kNOOW0XFcuONAvhFw+8ZtQwtrDLlYQI4vIyHQuzxwjT3dOFmfU8TTchgWu6EyPLlQ4RL4Bv8yJQU
Ik0+uNKMdwkAzWxvIbDdxGgI7+0SuTEynL5fOfDTFdCyhocjM0lISnXSOwnJspcJBdceWW26cmkh
r9mV+vUmZd+U7/IKfw05NmF3J4N+FnKDsvQWfjjn2pW6IEszZzS4r4oI2Bbo//4Q+kl0rUOfW5Qu
ItFNw+XU7pD/copQj/3oJITCsYPQ0t115tD2Z2EQhMfYk8RY6gSpliTHnopI8FstEn6EHjvXnTKB
n1KJyINTRdERVWX1SOvOXNM4s48hjGNnXZT5RBDEAEinHES+xS8XHrOs6twlVA77yEMkeaj4dmnC
y0Oa++LoErv6te7C+lJMtXHTxFzvOEnH7YQEdutFXFQNB/UJVBx5Ceao+mrPO8xl4Uwz91ESacOV
jXf2kM8oPWxeRi3kAaohIUBdU31VY1U/dBHXdXJd+a0E+CQRGkRcVqSrwSGkG4HoSzXfYfDZRzFJ
rV90pR8eh9hGw4r4Nx+/o4QXSJwqs7dANVk9WTmnBq/latX7TMs1Yl5AvxbEJ7FCtQHgx1I3bioD
cFNsg/epnIicd7stH52QvF3VRiAtTBw2wAI9iki7JbczVJ48jLUerEJsByd1zskDLhhuPS1hXQyD
eGfNEcGVroXHFinURHizTQUOvY2JhSWzfZ3OOnbl08RZ4RMH55Ur/gE5oN4iDPtMrZKpQtQw8ZzT
xiqa+3Gkae25HaDaEABhEIwZ1D013+UtFl1mLqZ9HYOjuUMeAay3L/mQsFHSK0/V1ZMFrvKatAwY
kVXRR8fRyQt866KoHzLAOhee07R3ejWkV+Q6ieMcUXFqE9B6JUXHgVIwGXTsZs08oOGjaLhqXhKN
F3qojS/6RDaQNqA7R8LnBVcI5cVe6hF5slbPbyyn9IqSfbj1dSYyU48h4DDVtMTXGmT5F7eizbcM
CAYgt8Y2GoiEjtYXS0crcU2IZMo1HIxOcCUitlyLqm3kuM+7zok4d+6kCU4kS68juNNYs6Ijke9k
6eTGVF5oVkITtxszvmu9gbi7d6zSK5Z+o15KlI5YKPU8Wcq8ly9g4Yw7ESLk7QAfPxNAjYuLR09e
slpML6WZVPXSMYsxJavZbp/hwU023xliSK2quCwOb/Jmq/epUS9QFRk3k5lpV77SWc1cp3seKk9e
qgDeYSvN6lzBXvkyJIG8NJQXHgOHPCrlk1IbNx4GnSaahcgez3eB+f5eIgTUL2vNa1jjCQmx9yVe
ixcqaveMPXGwqVrCOmCfmC59U2W1DIQt7xGOujoPSHbadlnW7cCe8NXw2jy1SLDDXU7824UjmmqD
a7G5rasObwD5nyos+U9NBWct6Crrq+2H9kZUOB0qgYPDtAZUiZ3lbA2u14KJplilKLPI8rLy8coA
wnbxmkc4ExnuzCwkLU4rr5UvziCMQpeaCUqBqutVjxHrXNL/gbLaHYiggnIKj/So9zgZcOmwboBx
JbU41s4GIsuPBTCWa/I/yr0/xG3IoptPC8A7CmSPre/tWB26ccxWMc/mmR729WkRugXZxyiFKPUp
AX3Gf7RQn3xc9fvULQgAKzvrewcTQMa6wZKGp3eyGlA0jkFYsRIncJvEPfU2sSv6UH71+3nOVAJy
oLO8l0HpMi2LKEi7pBzvwQSFV3oR9Rt3qHZOmcmVD4swXMQEhHv99ET/L/+S5qg2eeewtTI1Yh8S
hx3O0h1HyIlJmpJ8o+nWogs0DMe5IMsXx8ZJHrSgLDMzv+QvLk35QLtpJaxHq/fDq7bhIK0duBct
wv4FjWl0REAEnjDrOHfYtbJdHLt3A3mFW9qlEXUgpdwinxWSZdxHZ7FH4wZe1D5Aj/s10oN+03ma
vlUk/668uLVWPYhtur0RFIOUVmE4js4JxYW4T4S9BRRcbnicWIDLhN1p6CDF9AENvHRpa94PlTDO
/dyfUC3k4qaC3rQcqGE3NmsXp9Zkd+Q9uJdjx7dkd80gNy514aJWNV7lYaieJ0ZNJhGAKj6XCbdB
XJC0jIK4IKqiqiDsiTxpIE4B0mOAsPAnBLKt61DQizB5gsJBBjbCOZhXWbKwhYZKNxkuJ928h2qc
b3gUN0j+SeBmxkZB5rbnubCDW8wUlBmig0rt6uAePBVfeTq8rzS3vJNmRKEb6NE6IrBkkVq1fcwr
u4Sx10MQngpgdeNYdmcOCTMFNZoGOlw4xaEKhwQLmUXOHv6r2ZNTF2xLMy3hMWKG1p0RLJM85KZw
trZBA57WGjEScqpoacBzHS78wJKnI83sORG9i4l8qpP04PexfmW7SKcTd9gFnVp2XpOeZXzLJ02B
Aq4RJcFdDHjmEBh1St93XDhEmRqD5j/AfUeuq5HgWsxmO3taSlgjsxMYdhLWE+MBexOUXdP9akzO
c1CX8pGKNXvMGgysCQq5WzfDCWh1LTkqbptfjg4VSzbWBkNvX4HKG7BmUg4NOxxVXXzQrLIXq87V
G3cHMQwdeCGc8qj14extG93ySPtmBip6CXCZNpvjLEvDTh7zPCkuIRTml3AaiUl6DfRLop6gicbU
vxZEGH6X5OsRza7xCyUqgINdJ+X1SChN/1BT8fC9xWxysIYAPus0x9pnFVGO0xzlyNuS3tmUGbhq
QhqSe5iL5g31MTtTkjLFIUwHUlpTXPZNO8fcETuYv6TEr5EiNangUW8S42v66kkBIjxcNIS6PBL8
xyZcBDEUx2oiWE+zKy1fmFPno51O7eI6kwMLQxMNfblxQ9WVG+H3dDTaIeL2iMyWAqcs8HFGTouT
zw/L4NE2bH7GrwZiN0hZg8ZKKgC3UWGNKl11DZ8SbxJyqRkkylnNEPYc1bQompN4shX7Rr3ojGjZ
V30cbihe+c2T5mFPEz3tx1Uk/FHbauNcAigmpIATBlIykkgXxcqpYfUTBzoj+gmvAaEDvjh47OoO
lmnYxphLMRTmL2bbctRWWtAJemH5jz8upg16t11YjCfJYW90lGmuMQ2E54ZOuSXONyTHDj80iNO5
KYBftri20Y8V2yxOaPegLIjZYAJc3FUGXaCjKe3B2Ch7sk/GWpXXdo+igq+QeeuyDyTnRy4A/ZC6
0tPkpEHF0G1zmJUR9GPVvXQOvVHE/rjGzxzNiG7I5jC3RYvLE1SOewmtFGY16BX9BsNSMyIxFRhk
wbgP6Os6nc9IVc6njkmmYZc3DoXG/I/8XtzIMc8uvf9oXNGX4Sp2pL0pFglCYWJ2L/GCD0v4SNM1
zzEG4mzrtzXGwtZHko7dLwZclOk8P0TE2lgtCvp/hx5SAzT/UlHR2ZGokr3u1DRRamYrCYsLVHwe
dcGGm5cw769l3pIbhvuxRVZlTjAljlFn6dAuKCEztzAVDFgzujUScFSQTvUDM+l61+etdZmH3kBG
eRrfTVPU3/YmweWv/cD/SNs/kbYbxBgxz/i7NTxT2H7S1c6f8uf//b8g29Thr3L2nz/z3xrU2SH0
f9g7r+W6ke0Mv5BxCo2M250TN8nNzBsUJVLIoZEawNP7g2aOraHGksfXvpgqVQ1J5O61/vUHH5KR
QcKVNSdj/5uDav/LgQ/Gpw3HZ+Yr8r/+rWIC+/23akn/F4QHC64pFCUYAcY/opzqnwYktDyQ6/lj
OhAy6LUzg8w/QP++USKwxf14Z3rhi0qjYdE2rEMMCZ9xG7ure21XzLiPl4tnfInEpnPHTQM01M4Y
EVW9sTdVTnbkjCAVmA/s/RlVgomOz9aMNLW9X38bA1iQ5YxDlTMipc3YFCNl/aJ9x6tm5MrMwNUq
L443gVYM6y50L2iivBuFI3bqtWQ1K3wowQzmllFKshkMYzXOaBmg1lL2+fXYGHhuzYhaArRGksd0
axNttSpd7PPFqLp7I/bTZTijctGMz1kAdWpG7PAgfXKsHCeoGc1zZ1yvnRG+ZMb69Bn1E04D2DIj
gZTyawtosAMi7GascJxRwxz4sETfDCOqVzg3gC3GM8qYznijOSOPpBBSIsxoZD3jkmpGKPGDHdao
jN7bGb20ZhwznhFNipo3owfjBKY7sFOghI0BKpMZCZ3aIlzzVBdqRklz4NIW2BSU5TqYcdROk8Ou
MsHkBrcUF3/GW9sZeYWXs8l9dYvMKb+ksF5OceZhi5gw0U5p7LKrujJDtTa8nlWmkOlzR8d4y6De
2puN1i5Ns6AMrsK+JhBCC+4MS9hHKx3Z07Tcrndh60hWnSo+EyyvngOf5RKiqv845CYe8mXZAdyU
oF5R7yP7VSk9DnyBW1cp1jmSbMDADCSyrelVLy4Rlw4FTZ89FmlhH+0s8rc6Np1nq/i+42N8mm5C
MrNOgEXeChWo4Ob5RofFZQd+0BhVgS4tCBDVlXpxmGO/5EJ6hSsXMcYJ38Mo4zOqhPI4MvDAnM1N
Xl2D+mI1BGGxZmZEUvlsxeARs74e8ri8E2kpzqYzEO487wCUu8lrVc3xs4QAsWXFeF1u8kQjCRmg
8Wa0+/jcIRAvyCu3BqTO2PRNitAW/COYrtvQP1e19LCfIQH3cQTm+lJ3pI5p2D4kZJy23NW65Gei
fs5X77QlwDRickQpBDaXNiS/lj8JZ2LsVnpB/LQR8mraXTCmO7vpuXiJo+nFzeYsXwyv6aKcjgoT
zUi6NEeeQ+Vl/EGkb6QzZnVcIB/Px9XQ5tVLxPe3jR0Ga1Ag6XiDISaQ2I3a7LESRXxGJ8uGiNR3
Kzqz+rAH+smgK6vr72eWwM71Nn0n+POZYbi34RQBEdi1Tc5PEHm31jBDY1qbf8vmQq2w8SduEkst
Swft7TKeL/x7o8oMt31wh5wfzGb3ObtnEVlB0x3Xut9AF8TY9vX7m4a8kaNN0N2wmh7pV+KBLGCP
2KRrVc2e7RRnYJwALI+Ua8aTKuY5Rptb7m1tEy9dziHigppuVdd0JUbYudau6nmoXWcVB43QiwwW
qqo2GZYq760bxedCL51rIt3GowyEcQn0xLsoqeXriDcyXUy+Hbz6BjiZsvMIeCkg6kfrPY7ojphn
ZGGk3ZUTrMfJoeqVId1YiXhu/f1p5Sov7+JwxN+gSYOiXQpYmMsScdFpJNvqJGRDZAUpmjj2OiF/
vlMMtt0My92JLE+kM7jnAfktDVkSkJRM56aIzj0a1E5r7ntJrd7b5WuBHUCYO+PS966MtqOvD2+i
Xkdr2ka7PKm/2co/+pidL1oq4sJwL0Nj0j1E29aZHsO6cVa2PngnB4Af8NhGVqMtjGoslx6JTpeW
fQyhzsyrFrFwLlQ/D41ICOEmq2mVCi9cOW5lLoUL+zHOx3OMsaUaEsz9yoNZuMENRg/DtRgMFOJl
yLRGeQ75C2WaLDy/t9ZYhgGqMFfe9T0yypasVQIYUewXIRFO0viQRV8eZRRXxwRd1LowcrGHZvu1
Fu2u8OxbtkniifrOpC4NgxctNJ4bzfs6dlDNSUjJcb3PCBIaC4jAuYnffDPRRmJB0C8rxynvOnMO
1YqS6T3vCQGdmL/NvINN1Q53RdJVB99Nt/DAyIG1Jx5w7IjNILtgkagxRdMhHpyRop2idZ8OY77H
fsHcKRbhle511XooUmyS/Y52dKo2WG2+SJ2chqEo9RNmYu6h5sVneuHoK7sPXnSRy6WWy0Unxm9E
516q2HM/YgMMDCsF/dUFtFuJNL1vITS+jUR+rPnWcZEwsWHXu4IBBED3ARcYSy76ibCRweyzXZhM
JsUrhnXLCXTJD+5k3rxHYxvgUemNZ4apChFHyChmWbSGTrDvVM+2y0ZxKoVzzljzb3mtsLR0AnFj
TqO1xm+kQDfXackuLdJqZTUa3v/CqD4aQvfWRArtx7xMsbyo3jp00yvpNT5mwv2zHkzop0t2e59e
AiJo9xVpxouMzK0+yuBBiQpuvZmScAK+iYsik+Xash8C2M9Lh8+QzqoIn7FxaZZFY65a6Aon5dEQ
UyR475Zr9xeXHushRVBKDYHAnImig3F1GyD06gmSHmCyJA+J29E0N1b+0SD9/QAvyw4YdbqYETUB
41kNSMKx1CZt+N0wx6BjavUzsWTlLRY80IwiSWVlzsyQqvbOVV+p10Ifs1eFecfZadGK2FRYixpT
V+LoTQj8eRuDHkcFAZoB8zZ/4QxJeOoZlYhDYwSCoJ1mcs6GT3a3F8ocH3svfGydQbt2RO0tUxPA
lIdY6sugDjUCm5PuBNfK4o0pApLipF1h9zYptsGhK88l9hkHizn/OsCwBE8eGTz6cDUv4Etxsp4a
WRQA5YV2JqfM3lMppFuhl3IdD7gpoUsuLRJth29FbhjXIg/bB1XHaofjl3xyJOF3OGEXK9pCeltX
NSvNqmL8Q6Z9mlOFgSJrB71kAcNJW+5KeGrLitg6Zj1jwNxLeJxWBg3Cyr64DUq9pg7Udepo+lUd
FPUmM8t6Kw3oXZ1KgyU1w9XAVB4C6zY0Qvpgb3pJ6rqsVknRM8BWJBpNguihOGqyTW7p7bKsU2s7
ldPVEEfjtp4zNI0OrbadNf3NlFLjpX3ZsHP13vWomPbLpFHMK1PtxWz9s8Ae+INYKQoQZ2w3PhGf
my7DrlozCVSpcX0iG2XiE4dUP88wLuyg5XXhksNc+R15PLqyH81q2A5qCFeNOd2Njumeh9gQCKa9
ZAtDcuvQYi4zcmDKvgw/SAfHppYtr5claUAx/ueDPgyHuBcNPsVNsFcyOMWhvFhElqwwJ0z24+QM
xyCBvcpoQ4tSsQbWvfgpq6s4up3mxLPOBxfZapvmKglvTSeRCMG7RoWM9JSFb6+vaSFbQih1ul1f
D0eAApWNWPVS/04nm1IFy7owT+312CSEenuz9bzdpUOSEZXTdeUqd2LYT03YR+PXKEWrby0IYy6N
HbvhE730rab7/SYv/Bny6dRdgJ/cWoxTcw4Tu8RJwbauABae5WTG66lyLrFfastkavELYGq5yvBM
vpZuZX9phnIkzKyYvohGtFcqJxwjFv1HHY4M42yjv/L63lxhPWEdrIHuh9a9uQHoMU4ALvISUqqs
jQDIddTcV6RuwULmXfKm2nBkGlJbBKkFwSHXYmcRJrq+TGVDhFIfk6IAvsBWWeGr3FrxliCze19r
h4WdWsfJpNAGFnh3DYwKLJnXZ0fg8F5aX6PMaMDkY/8whpNTrLFVp+jHLaX9ogMWvrupnZyUKhrq
+MbamU7McD/x73RENfrs5jJpzMrbdD9NAX7T02SNJ4vp+y2mLtMT8WbZVRPlX2lAQ0y7DNkBYrQz
RkPu1Io4nK8yz9n1NZm/uz3OoBiLtS0uTzFxKUKvXyhfnLXB5OGCbSS5N6a4mHFiXxNaGZJIh33A
QSfTZuWOE19aV6hHp1PdUVZmcZqy3kNwMrbZdVpI14axYkZfIIToOCwl8bDBbIetQPdrJk60huTd
qMz33pE+s3D0oS0uzBq8pxYu98tk5oh4I4awwPOmpbHku7MZlq6Keyz7y7U9D/aDecTfsDBi6jXt
43n8X81EgHKmBMQzOUDMNAHnO2PALqKYoVKiyAzh4NcypChJvrMLiploAGg3kw6wofjOQaB6nikJ
wx8EBXMmK4AS9d+imcDgzlSGeiY1DLAb0pnm0MyEB1D1U1p3hJSFkCGcXO9vMJAnh2umSmD3RnU7
0yfsmUhRz5SKZCZXcGIPNH7ByvWjcqMlUDCy72yM/0d9/lfKY/xmIL7/z6jP/v0tKv+iO/7jN/7E
fEg9w7mGzdwSuNc4II3/hflgYEBILfYByAEd7wfVseWjOtZp5AyHOQZSF8CgPxEgS2BuAN2PQZhN
SDb2B/8IArI+kReRIKFr5rQQciB6xNvsrxBQKgLZ4eXtnMEltX0YFIM8Fsy4YE9g4sbwcTYyS02a
TYwasrsprmz/CyrRjwjO+53lpib25aV5j0XB8JS6WnyEDUvuJl5QDEyqwvEIjZgav1xp1HzthfFQ
iLlJqJR80AsZEP3Sx5mZH1M/brZU8ElydpE90zLJzNswgi72eTBCAEw6ucxHQZRFnlk4SHr2Bqae
QR6b392meKIQC6mr4JRRLp6aDpvB0enlwfBr9Y5j3auVt1R2fqO/ZKp0t3oVV691nuoEw+QOQ+eG
mJtEcL1gvzi+GHisT2M07PSqtDY8KO1MKl3AGNvtN5HuiTpY1ljc9DVkkE6QEWPje0KnE6vkmjxF
4wnr31m8Xa1Qk1WkP0b6ZUQ6dGkJe1rBSH4iTdV/GOxhvB4KPGIqw38aBs9Z9/q4DMw+v7USTe6s
rjbOdZ7X+w4wgkSgOD7lfan2thPFV76WvfmtpMWC8bq2YTUcJQk426zUekIw3GA/Bra5SQuR4YaG
o/yUeOJj1tzKpdfU5c434o8OAeCaqdTwbAtPFTiyJOSr4A25lHnmvRpGh/TCTUiN9MqnPM6fiBqJ
r0g/gN8aqR7mvmavKfzKNfonnGcrgnMWripoKwjPsQWBTX5+504DggLmcNV+fiMfZN84G+aZTGNA
oNIdSIaMF5HrItgm4mBVaOy/W50Z9ghNdFDdwklFeLFSkd6MYzNdByrSl9GE0jkyDXweY32wOYpZ
ApG51tZKMuiP+MTHd8ppspMNmfIUUTxdIcpDyxUF6kbVst4UTTN8bT2LPAhcAEhySLXqG+m3SbcI
lSW2uZuoEyVavBvsAnIaPjvlYnBU+B5BH1hmFXNlpMpFuBi7yj0Sq8XEMG5dHc+/kVAfkt2IXS/m
YDvp9P4i9KBy4FeDYopJiwFDKZXsFbobr4ww6jdY2sFq0nJiksju9Y99ntPOt5UFCYOKrt74Crsz
yUm50qkODYHLDyH7Yk5ephF9K8Hu1p6X+TsXQPGEl9q7M9kIgqIowYyWLDlIIBq+wnN00NKEm7Rx
E91/ApBKF33tHqsA0BOrUfLekJF96R2RbQx696+pDKbDNOTkCzs96aqzPc+CNlo94zVs3mhp4KKU
8IJNh1l3iF+9Go+l0oik88CZDx52pdUK+79oPULTvYFKWK4nyc7sOCiXMOaFfcj47ZJBV9h6meoe
YTuV8CkL+NNJgIOK64ek8FaMze3c98gx9Lkk7IWRshoYJKPYUpCS6n5ci6lPKK8C8qGVNz30gxyw
D5diE9k60zJ/5JG0VnAVeUV94zhyJcgjuI/xcbz4ZrerC3O6VlQMREK5B7vjswZZNkgkCnKKe+WU
N9CtNSiYoiEgoPLGu7TJqivCPYx7w8BBEKKCXBEyxCBO1WrvjXEU7AsCT3CSkthC0TKYQ6VfUXfS
QpfqNrRkfRrJ9VmyeOpn6ATFEpiP6JCcpNhel/4qNJW+n6R4B2t3zpUliz30b2OfN52ziAUZdUza
jXR+yNsanfAqiKt7za1GGMeG2d7RZI0fuV5Vy0lzRwKjKajdUQJ+1wIUiQ4kWoqYXGX4c9UqJioY
RsbUkgTYDQ9FplsbWRXh0vF650pnagawy0Lko9RbBVBWXsxSj3YjLOWlhgEtYHc7zinYtvPCJjjB
wfK1D5FIbTGoyFyi6+6+JYFGnrMdl5dGkkxXIVOjiNLfwikP15IoKyyl+h79eqORgQZP/MWYwvZU
59mlARUlrsIplmZdV0dILGSeF3QBavCmG13E/nUT1alctF0wra2QXMPcopOkQvVW2Df3q86NrI9w
RnaUO3wl0BCqLWtmtghSFS1rCAGnSAMHKStbPVXQoZeWqKYL+nYfeLJ0XpDQ8G2YTgXZlRA2EafD
VRF1GgtWCIfFjq3XNOuhK7gyPouACLRJL8WbykMLnHV6oH0IloYajZ3dO1UOoTqAJBaTb1nhB7LP
/ewy6WJP9UC2em0KZ53qIw+4MGx/5cb9rarS8AmHNpQ0HQY8o1NEN0nWjOS2ylA96qEjD74p3UPo
RRWpmGng71g3oYi0+om8c/MyTd1NF8awczKYovD50qXNu3efjEY+U1IXfBLxtvAFZLEpjPa+p11S
0GN65brEl8cMwiUkcW8XD063CT38dSGB5kvdC06MddNtCXNtP0OjQEKQilQFwYkPKtp0Oay0sO2S
hUGDCMc2yE+hXbN8q0C9RbFOSj0OlMepb9yvws2yLzXRVme7qW8bM7fvILU/6KOFyNwPyH1Rpruv
W23aep3braXt9g/YaHYHuDxzVl+7jxIUQDLFEa2nEd11UwZJFnPI5hDTxzHYCa0L9vPlzTRTSKHd
2j0CylsIVMYLdDd1gs7RExIpgv5JxLG2y6bePuVVnByM2N4Qm0BgnwEbyLEeB01ZCx2W+DouiHhz
wz67972w2nZwE68hqIjl0FTQhWXw4TEkWILgRlvwLXoukIddg4z/FFmWOlYEATz3PkmEbtOXq2qC
rWQ59vQNYcF9lBdkQBIbfUdcjL1pRcqsBk7lwknMq55VdV1F4jVoaBvy0oJuWpWnDFURTK3hNAbC
eshkyoAEVuYaO8F+i6+Av4mHNHitu3FAcxzXr3QptLB+54MuGP3eVUm3yZzmVRGOyziCYOGQVjWd
u8asi960zmZqgRvhwvWS6eD7aBDSMDsO7ZEoBwtsqcz7s5Whc0PrCQtHd7OHRHOKO4qq9FhIj63e
FjREsUq95LosW0EGblidYaltcsestt6g11cwSBFcDLa2jRIr3+iREZ5c6P3r2ki6XUjXCFIHUfoG
QGvYk0EP7Op1mHsmic30Tb02OFwt4fba1Zb2frqumAItU7sWB5LKio3tqeGt8wIvW2BNTZGSNg6J
ZpiuFguH+cfKLqfha5FG1auDwlanzH3LQz9YcSLf8i6XmwScArP7Qqsxjte9ZZ6k2i6caswdcf7P
k4Ww0uKqGgzmManlQAHOZbSEa/YO886AITKRZp07kANsfx7fpMk1de+yjfVso6BVbPSgYgdVASa1
rAPgnFSbkefpu8DU9G8eorhFO5Lz3LWMNUqnDdeoYOoFpQd+6ll6a8NNN0GYRqCfoJlHfwbcBB71
K8rTcGcMQbB2iXQmrn1sUkZqXUMmvdaspMrAoKUbuM8y0mt/Izp31jHot27FhrRgEpFATW/F16Fy
M8wf8d7SeyNj+pMam6CYkNrceUPQJRhR9F5UfsX3smf6mReZn9+7Q5Sm1iEgCCc9toPnl/dq7Llr
UHkGTRuJE6JSXiQ1DH2swzLh9ssCwsUKSnyK7yzpCiuNtKIWmfE4fFRQrd+VzxlSI9jP/E75SsRF
QAhTX+0BEgd8AHu06BBQ40PXe/JKVvx02Tjli8mXZ6ZjveGI6JN8AIwOiGgb45BRLsJqKN7rQBdX
ZTx4BPiKiS+YZu7sds79BCl7IZl6vVtZ1QQ4JE/VEY8MtWYSQJJujmll4mDDqeVVfqsrfCVhv46A
sJHqdgSG4jwGwX5F1WesSmw1GVI3OQTkON05dWatYXIZR71o4JLpNSUAjMI1A6FhZTtjbhK6xfH0
tCoxCOmtpwbS0IBWpQKgbgQWu1LP8Grmzl0UuqtlnLXjC0HX12GCiclCz/zhjiFauOqTkJSktpt0
sh9DouTbplnV5pzai/bH6WAPVd61xy485xkRNZA0cHsXTVXkhyFPkvvQywiPofSkZ2r681hM4V1u
T83Gm282RqDJFis3ui/byPHhCHpVQ6EaiO/CLH8/Jo28C4Jcb3FI50c7Bmv7tKmLC/HMyE6kkI91
VItnAX/3uSjDxyB39ZNlwJVihKNrO9OooGAXPohQ1+tH18+rO7jsTbEKgqpwr6BuWbdFJN/cqWa4
U00DvndapGNtj8YlXsZTaMGihUF1nWZj9pSQm/vgJSrYepjyhcuxEwYhu337AICj3nuUIAS2WiiN
8rBacUbFJqkBj1ZDXRBY6rQ2mL6EDdxKJNArHF3Ul4mqj4pfs5tFXQ7jjXRnV+LCz+JLHcKe1XE9
ZSSTdMa68TSxNlwEdUzS4300TckJNXG8z03fPcPuo4EdHF4mXfuSeeX0EGHuaS8c4XBxDIXKtW6n
41PKUmHw5isifhN3utbGkikD9gbwSfvsQkIF/rIT71U9MWoRUsdowEiB4ql8sT31y12RBAIyLKpf
+s+5kBV2fbJNimu40DPHbYKvMEpFDkWDPlE+l63y8muRJo2JFMWhGZOCXQChACbMyy5ygLshfjrT
u8asRt0In+mQEzGKi4teG5/aYqiG+0lpDH4XWkvD2950emO6GBJ2ruFWpNbVgzpyS2oPYUyIneHS
bETJnOY/cosgMYtx4pkQjW2gufKedNfh8Qf452/0oN89F3+QS+oerpCEGtpAwzhL2J+11pUcVJKZ
Qp1xdrJXmm9gc2sQ6TPkZHUwSg9fjdzc9olxMFN7o1n1xo7E2nMxaeymdVO2ay51608Jsox4++uT
+6Qb/ePcHIy8kPrj0vLZSSgXvSz0wFDnqqrPbkWtGOzi/vzPDwKjCNE1eK7ufr4BOK8ONL29OscG
vkn852jZpnDLzffD/D8R7TdENEOIWe/7P0OS2IdHcfhW/IhK/vlL/2aiGf+yhAFTCE9VHysiB0nv
n0w0XyeVjGADm8wcB08GB9bYn0w0y/uXwNwatBJDGsTVs1b8v3HJmUhGjieOBn+gmZ/8s3/pp/0J
lsTZB2sWC908nbuFfp8D/chMk4M2EL3XiGNRWT35BX2Yx8OuhlOzDSIdnRo7JLNhGgyhqYfvCrMB
enlVL6ig7Tc6o4IQnVFPzJ6xSuJMZOIVVmYlaLYkAzw/IEwP3VKDHOSHO/03X/98Zj98/AYEP3wN
ubWM6e3ZIPKvZw60o7Kgnuoj4ZnwSaKCbMjvjFH402cqb5rLXx/QhPX3+ZCQCgWUDww0HJ7mJ9MF
Dfy00jBWOwLznsrW1UAQMFl0tollMYtbpBIYUdSIXHwlsaNedhbZ3Dvf6fpgg82OKPeBS0L9Yuop
1NH2BN20NRiM3GD0T4IHRPPhJgLgvseukVALKyjKIzs8EQNhXOD2L9KATULWkigYZsYwW0KFruSo
Of1wySbY5ZRF9hvKeOjxCXHUcKaQteJWziQ8x90f8gz6MA2mC1Q7oivylg6U0CIaldGB010Lk5dA
mZn9VpsoTkZLQ3qDwF+ca69kR0Ikg1paxT5BD2I+c+KRYFrLKDTuhdAgBsXfk1iaOpEvGtrcm9BB
8QG4HXtYV9sGoeo9A22CPQ30SUOUc0b+aJvMRUU0PNTSjhjTSM0Q90YSieZolPi2nDFMY2zouKNT
PRsmlriHtm54/8IGDrxmzDwCWgnjXjPBjnCtgcH/ahotdy4mjxbAkJDrEp6zB6e6hw48LQMYzcYC
5jv/t+owSFobSQ8NeJjw0l1oekIiXMAc11kQTJhHK0uZXH8CT+4tITjlsRth3fXdHIuH5r3OVzJ2
biGi86d1ZFkwHEaLp+BYbds8R2C01c6aoHSvuY+zBjSeOc6xlkE5HLASZ9o8oUZEZYVd45EpfRYd
pvmRuPPNgQdA1o6qzPLo4/MkVlSQmruc+l5dgfFPt4i9YZUmAx+vGVrCW0kZCzzrajSiFOOCs6wd
KJpQJYyMKHE3XGW2hEppqGG8d1qjPWu2P2DkmwQWI0uEf29h0tpXI9Elj1qPX7Hqq+wGrkf4Zigr
3jGet7wl5HP3rQjT/qkydcJjSLopSfnRh5ueIs1bRonijudZkI4HY3DQktil6z/C8WzaWyOeIALa
yMYQg9cut1fFdGHXejsApTd2qGF5kMOSF7OFHQJjYuZ5I42vKh94drFZWerbmAAGv/DPPPlWMbpH
tgdvL3EykovKkHekMQp0C1Hpi3sQHR5PlmoEE2uB4tmmaiJoA2Op6oU7w8dFY8tHSSVP19LoWtU8
w24dLhhk8yFok8sNjo3KcLZpppdHGxZStQiGBg4hiqcU4Ywx3FimLXcIJplLmEXHrXdL0ojXzpAS
myL42vw1pMaZ3e+bs34AKOZYRKlR3xNzpWmPWudO8tQatVbfjAMgzSYbEco+TLka/YfY0vP0EvQY
Mw25VsNO6U1zP/UYiiymMede1pivzsoyhe7B94m6x18TPiSpHgQJWawq0aGS2OUgT+ZFRgzMgys1
Eu9XDgU1soba4q8MymQNLazSuI+7uc72hBc5z0NGSv11EjAMWXohZM2vLurSc+QgSsFJOueYpKHg
OOAGYU2+i6jxWoB7ELbvZuC16VPNCoG+Yggmu74uwVXwpR5CQrBoskKNZORU8JeYpiWHRjJlWLVZ
Lc4Jvo/Dk9cFMv2wYeYbeOmP0MjWTG/hu+TsP5OEL5KE5JEU5A7gNVM6BI1EBpU1MAcdOJ4/of4a
DxMjjDj0zoWp+89236H0msSdS1CvWoq87B5GopvWadtEK14M4OMOOM7MQBzMIEBclKMCXwiTsd0K
XZ690xpF4nVpAbjGT2FkdQ0CQdshaoJwcqbdWVXuK1QSjw2Mn6WZ668aw7hFW8wqqbHAnCACSd2J
1Ai/ZPCbPoYQKKsQdXHdZs4JWFuO6zSrh1uoveGrbfbFmswJa1XCqbp4Mihecb7JN0ahh8HSnXJ7
obdufeOH0EBQUNP8GlOaXcVVmD0YSYM+Bm3GZpqpEFo/DMuiRqjdEwR03WdTfrKtvlt3ys1uWdar
V+Z+0V1vZTfKJRpuy3wdeHqkR8YkrNj2ZGmRs+BkDyq3mnBTEwJ28tnAVhneoYdM89ONZ1q47qD+
Z07lEvgS92Z5z6ZTPRcMiyI4102xIUWwfIrQ/nFr89gn45lgrKUDQn6unMFkWNbnZH65zbe4Rh8P
LmLtjCkJiUkzjLMdEk26inQbceMwUg6sGoiDR4kWiwmHHLMlrUK5d9FVbyAx3CZBWW31gfjSmmt8
TtIa9eZg9M6+AK7r12OO5g3niOAOWxNnqxFIvLFxF1lqxFN4G9R+zhnduzyyYBOXVhTjXmnC309t
SiJeU+PDZpA0JbG92EVF49z3cT+963qWHDHUn451UeMh+usK5adiznJdfPZwoHR938Qw+68lkSwR
4SVZFUBYrmqofkG21JXJJgTi6K0SHXomZrv17tdHnauevxZirovRJg5MVLpkVH4yrbGCKXIjZfsH
BDLIe62YhaFqDWqMXx/nU0dFwee6zuwX61Pt/SER+bFU7aMSA3ifJDsrnbPeXL1mzaZLfcEhgwXj
nx/M1fGeI80e98XPhmmCb1gLKQIPTMeAY0v4+Q3SuKUWg87++lA/F7JEJUCPphbXyfv83MTJ0Hcr
bdCdA/NXcS46Sm+YwNkSuTIkcrf0fvOW/M3xBH0IDlTE55Dm+YmJIGDVIJrLbQaMUfD4xxZURCiq
8KXAAWTVICH83e2c37y/viNcnIfpuYH/nPlTsT4yhsEiogU9cwqqK1ebqfIsqOzABbwHchAcfgs6
bc+/dS1h+/j1Tf75JfWQ3XCfddfF/UL/dNFEhUt9wOrv0HUxAi5F7uMgVHn8PxwFnjU2X2RV0Jn8
9QPM6PeLAP7+ISTfZ4caFtmAN6rfvJt/dy00lDBWABb48D4dxWlNuLga1+JLon6cGFa1MVT/h9fE
nnOgwCMt5DafX5NU5jKu4tI+GAH+8YwreClQy5DHNgatOLcV2W6/ael+Xr9Y0+evnIgNk399ujD4
bcGoMsc6aGXgPIvOCw+T3lOKQEr217CfAdGcZuIV+fVj+3llmU0Z8Xz9Hof80xfhG+iEp8o2DmnH
1x1A7Ty2kEwJeHW83xj3/c0l8nIgPaMGn/VlnxZLAm5rDpUbh6GO8uWYi/I4NS0WrhYvDBmE3mqY
35p/fn0Y4+G2jtwLp5JPB+11RmOMb8Uhc2DvFzlGCpnuRVsand9+6d9t7P76qWPSBqMAVAoTs5+/
tMirPST/Or4WDR4eeIPZAI2unl3gRdbnMiHIaBGMlMnMNekqqLUaxBL9EEAWbiyai9J+y0J0TSJq
TKpOdOPRjZeSlPeb2/LzQojLBoClz4qECcVniK6IbRWPzIEPoIQcKGaG/5IMGvtln2AkucCB9Hd7
5WfvczYxcDq+KrZnmGCe+wm1CJlRGwF73EHDcqNmFGvSP7Tkhr17tWDLjKpgft+TmHyYLpMvfW9D
jYTWM1xkY0hcsMKOJD6qJBwyRoEY+tevyt/dE1ZK3hXcJeHFfVondYlnUO/x1eeTR9GtIy4XoWYe
mswsYqhi+u9gnJ++PWfO4YCzR/3gIY78dEAZN3PRP06H3sKeocHVKUHsh8iWnf23WQd/dzBwo5ke
OAcTfd4FvMmALC398TCgKrvBAd0/MYmiy7H1ii7p17fyp2WaK/NwKxQ6dA6Ws09fXZ5qglGUPh6w
+6GxZPLPm8WHSJf46wN9DgLA/pLlci4ebC6OqIH5TH6Ql2ZmBCWgchUVRA11WqeH65bYo7TpA6SP
qTlWSQ8SYoUWukAVEbSdVa6Jo3c2b4OlHC7EiIMTaIpm6T/ZO5Pluo11S79KRc2hyAQSSKAiaoLd
b252mxIlaoKgKAl93+Pp6wNl17F94l5fz89EdoRNSdwEsvnXWt/aoCjh7NVNcxSGwyiLqRfyOdFB
ruf0KSyH0SQD1xVgP/6OdPzvPx9bcrxjYOrZ1r/Ps+NidrG0te3ZhDyyHQtSdDkV54dQzP/41OXY
kmdAadLeUv+bH7MLhdlBTW3Q8wAaUMTK91+X4DgNc00eFtDy/2aXWXevPyyMim1NkyjCeARgnJTM
X35KxZJbEolSnZ16Uj8cxxzOjQq85/eBiKNbpjr1ktmfSrh0f7PSmX99RFAITOLODirJamhlD/jz
I0IxVRdT75acJdaZfAF+ikkMSC2l9Za5GafA/Yb7PYU+UbayvQOlwBtoNWF8NDts6b5pUlsr+pwp
4vJetVs3er1Y9A3L1YK95dTkkDMOPb//g8aNhPOyHKGLe0ZIgEymJAkfbRJdz836eGUGm8EBuqWs
zkMzo3ubTku7L92x/aYNUuZ+KYOjAFDMQL+pG45memsLg8pQIdP8cWTacIe6ZxwmqIMP5Syxo8BI
IiM0dAh/grwqqS2RYAVstd17dOk21aVLsRST3KuWcVvO9cIFeonPoxvLDXAnm9RzLyN8cpAZYrtj
9i2GsXxdOSgl74wE17zpK5nJ72Pj0oGaGAnvC4SMdRg6g8V8wIrKvxPJXkpqOBhRHrzGC6KjM6Tc
iop64b8uNeHT98MnRDgmL162nmtgixAGLTLYVkzLCWGj9dHd54M68ejvc43pWtFwGT1YeZmVlzSk
PQJ3TssPxIQqTSBF5lV6LRfBftH0naTOWDh4GaDnXoC2lYCnKtl+n1rBdzFaib38sJyiV7dNLddR
1JjxYwYuxBfyrVMwTTJuearWzqZdaibqMvBpwluqwG2Swe3Sae9UGNu2zEGYXHVLxCDczbF97gay
vPmmx/gpvy2jVZzqKemNpwngMxCVdGHX8gQYBvzJmUV7dDEOdneVsRG125THJXrgvlo2xMn1WG0M
I1anYSBqTqFJNxibBQcuKWeTJdxeQp6gAgOs45t6jPVFDYEcT9Fk4IruJkk2GB4dMy0XWNZymDLu
sFiHPaaMYS+m5qMsbMq33ZggHIYy1zHvjJiI7a9zADN7nr4ldBg1RE7J3IzKVJCoAYMQF//jXE4/
PRi7D+5CdvjXCI4SGP4yVjTJX0XdcRBRXt4S36mOv14rx2Rtea+eH7WVuK8FEEzwTza9vXKSUUxn
ZMxs3uwUyzjeOJ4iCki4mUWZzedqtuvM3Era/tscA8fZTzFz+F/SDMWpr9iQ14NEqDjbuaVWr7lM
1klsw3geOBrXn4ku0mXzvv1pp2fIGDG70hfs6T0ZKxFPyb50Uxqqcy/kNc0rY83QzooPVgWDoswd
P3b82BY1fxEpmJ3sKyIz1wJ07fQVHJNFvjDTNjXebulN/a09ZRBjk4Tkad8E8fwD9A+PbOLWpnqc
ZcUUOKLHeaRZVI6QAXwbGQBvb8S4gmdFoeakvMGdpT9zME877AvgTCrLz+KhQoMPgiVnNm9kdnLO
Gsxo2zljKLlngra4jCQSRT5IYKTsfCbkncuAbOmp0Pi14/9HJ/0bnZTD23rV/a910hPD9gLy6h91
0t++6HedVH8g/mtabI2k+NE1+f1+10nlB5t7C6dlBmMmYj/Bjt91UpP/RDaeQ5ajVwWT69ZvOqlF
paWjNfBrzzHXouB/hPDgEPWX3RuQvYawQ1qEUKrF1ebPG2js8BRlso3OUw2FgBRpSfUpYeAbJulY
4udJKhi3hMAYt4IWXKHeZAgG1yZ72mK0PTYyp83CLTPnvCxaBbtsKJfR73gsH0k25+ogEz0bj6mX
NJ9rwE/2ZoAVkWxQMgEDD2ZLb/qYs+xkAa5Ov8/FAsQCrvnFSxyNCWhsltMil075RcJ9Gdel1ewG
gKbRxhpL6LBtUJF0c436m5fM+u090N65HkixRViU+FZZ125m1zbtrcSQb148s4u2rZc7t6MCUJAP
PZ2zprFngI9tCcObsDBAyfipSpL5cYpEd8c0Nb+udIZip6fSgODmTqHtF7YIccUm1TWzK1gGIW3z
OJfmY0iX0tmsmvgGe8qBsGUDx7GMy71dwDAw2wicVcfuL1HJgJKpTpufM4/oYmw12ZNEU9p5kfoa
DnN1b5eztyUWZj30ZtKchnJmIizNh8hZ2i3QVb0zZkKCU2UgZGkju7OK8WoLvH92loHXrCYdvQHU
qw6KHrkNTv/0hr0Rgp4z1deh4S7p9xgCblnN1d0YFZQ249XqL2Lc1WZZ3gVVk/9MBsfbD/QxoWBR
HBM2ur1y/3yzA9J9MoAr5xgRncUtv0AV+8zyJv2GJMemyuwzBw42Y5CvT0nDcN+avOnG4mz/ELcC
nmgafePMEb3apTOyMU03WPjnrQ3uzGdbUYh8lfE4lFP+lDVpTjIga+9MK42YRoOCC7z0sckStL6J
dlAG9+0nUnFM31pzupuB/m6ryTZ30uZvanCS2YohCD8urgZWlbFY92waJY7kIknIl1eVvLGiWpxn
0X/P+P/ZUlX2qAcu7Fv4L95VgzV+dCEj+UsTJMSUgFvfKYPoR1LhvEnFVB4Woy+uwuSJZi/qLmaq
1M2cmX7VWGqPxbG9LSdreUEfBJNvdF10VujCWzC2WY0pelDbOk3HAwbHcG/U/Q23svYsIud2GJCP
fPKb68HepdebPf1IA/SQ4qUDkDkJSLd9AHTFWbpnA+cMee4rkH6xD/SNGmB1EbkmNd4niPLNvdFB
5Zsbb+tl6opHK2MiVb21ldanPCmfZ4u5Brvg11w32R4+VTdv8ti8sRUufRAJN9n83QiJI5eSDpel
F59V7wFOmL3gWI2DcTu6HsOnvgqZ1KsXFsP23qzyaW+QHkKzDO3TjPLyrCCCgrrWLQGPBsoYYWYn
Mc4aa5sPlu0FqmS963XeHDIOwRgEz0sXX7q8i/y6Q0eFKVIEWC0ZTvmEZ3N6y5J8N45VvE/HZNoo
LGNXOtCzx8q1wxPVK7CXca+eKL2aHvMpWw5FlwJAx9h0WNLJuVXNAJHPGk/NrIJ0S1BjfBxV9wwY
wTga9WzfEe6JCl6wslWjgNVgqMzb1hL/8MMcjFZ+YeZzlzfut7Iu7Z3jLN7HBPfcnu5D9n03Dh5m
y43vyQW/FqrC1c5w0l9i+epUnBz9qBHd17bhW4YiXG0bDiM3YVZgVTZtHmkRZpRhqwwfXJQ9zCy7
fkQbuE/TKWxCXcxfl54u3yFgfSYb3V3ieZq/evMUh0h9on6qGwATwoGX6xY5kmVETd7g4d97CHFU
nKwK7+gBFyKmuMweBMy7BMEvHaC4xkVHU1xVeNcu0T+rkpxLaMJkGyM3w3ztSuLq8Kldv3KKvAw2
Ks77CYNxbxOKqmLHQFGH4uyaXb6fI7B5LO7EPqb+OcrmVqrjPBTdOS9E1LO3GPVbagDe5KyUUAUw
RaOJj5KzNASiEoUx7TGKXybVOI+MGcsnqwl4RdKRRw9H/2B/aWXcnKMln1sfvdX+1vH0xxtJ6xd5
FSPQCvdIpa8MDlzMlGSRz6VJq2A9BxSue0kRHoO6O810ENxHWZ89wQG2tN8M0PCjNODB9ZYxeqEu
ot0NpsqPMg6jV4YowvNBdlNFFM6duoRWI3Hhq4rYwDLSaDhUOIJHaxgGHxgUOWqW9p9FqrAwojeM
t93QtijlZi22Gspc4y/AAEjLAymefJp8+s8CQORr3Yj4hT0ZVNCY97dE/PP7YLC9n6sOCCQ9C6yr
AQPvs4FN4C4X+kSLB3G+3HK+24VnI1xGVt0j2A/EweHdn+xyOOWstog10pw5dTZrDDPgUyTQELnP
/TDbFyz82XcjEQmH0N408YRU8fgY1Mp5Zh/xdtzrIBUQBTUwyesqoHRRRuGpiafpLcX9qViM0Omp
PRgeJo05FEZKZDzEibOWT1t58wJSPb2zsipkRB90Sm9ML19ghNXpd9XV6ZW49VNvLy4pPh7LM8G+
HDRJxMta0SB9v9QWHL92bN3ZNyHs57uZQdltlUXjiz3O44/AjeqvTO8GoKDkPP3Aw3/vT/VsnBuZ
DA+0MOB2t9rGeFNipmUTfic9SoygjpDM0CK1MVZfvXAq3M28BP2pkp0FaitOaizmOk8+126sFNcV
q7tyWOcibkxWDZejyk68cxD/elNU82ZWU80wIfJ2lm7ECyaEQO2KWKTTVg6GfegzFV8DrxIHAn96
UxDtgs7kKuANVkQwxpYDSbzU1Jd57OqzjDpn61RKbOehb+F+8MCt04ENpWNqVwvQHyCzux1VD57y
ZVs9yr7tti2J4UtmDCTINeH27aST6oT83BR+nhXNS9okHaGKsG/lhiqg8ks6m1Wx6yBH1tzA6uUH
vRbWbSBI6TGa/qbCyPukoyJ/xbBS7q0IEM6WJT7I/XlIS2NDEQUrIgFWcYq10LfeovTXgYsrdI8K
FpEZ2gvseGu2vumRPG0XSOvZA0wR+25uTQQIGiKiRWmWR6iF/Gu64Hg6Qlydr24a1MNmMiP5OnjU
lVeFXX3Fxdw92h60kU0ymeKlXzhA7kIx9jxLou19EF/yu1eTv9sFuRMaZ1TF4AsB/eIT5BWn3VtF
NN30bT/jvzUMALvvdjM6AU5JmD6IpY+/1IW+C+cBZF0+QGY1dqNLLWQxdx615B4l6/ARtqGXE9e0
QazdQyY1fFeG+lBDXMBT0gzqGx2XJo1OZRU+F2rWxBfzkRCONBhLbGQbC7C7YXjXduayG6mQOZlJ
BgZK2d12qaxs3wvRXyRJSadv8h9RYvY0rvSO/uFwUwbsAcppmzpd8ynkevzNUWWwH0pBtQE/zWVF
pKj+NjInRjQcs2D6BIyS/bgJE0VLg0q+V2A0Ch+TLtADI8pYWqzxtiRe9zkLpuxjbIvoIGLb4H4Q
9JeG7Ns6LXPcm7TJvU0oOCPmY3h2F8pH9kVT90c39ih9p1A0/dK6GsA2+VrSUhETq2BXYU3akR5d
btbx83lEs7/wHWYXU8XxW7DEHZS7rgPTXw/70FtnM1lobc10+Vwxu+o30pTNa2jV+sGqa0KEIm5O
71e//9yS//aWTDnof3tLLkcakX68wxJO3//v/2YUvn7Bbzdk7MIS5jPXZoW89q/bsfOBKBeBAnO1
fZg4jP91O7bW2/GqM3J1RtJRTJx/dxGLD8AvPaRObtpMpvmqf+AiVtZfAJfIWTRAWQ7qvie4J783
GP5BgZjzrhsKHcMur/PpxkhaagZSM71Olp1+z4thOYEwYV8iRsMelb5vV+8b1/sehqfHeOC9Zmdj
ORvwz3XY0hbuMzf1uglGHTn5U/m+SwVFbxkbwMBsmRLPGC+Rfp7tbnzsQSuS6JgxG55Z67Pvw7r5
DnXvPkdTmXAoeN+du/edmoFuvmEPOkXrNj6sG3ryvrc77/t8sW758OayHwWngBDQ8l3iTQNw7Fpd
OchwWuiHKvjZrUeI0BhuUwJ5rMBFnLws61FDBeHweYIKtTHnNvoJa5DzCOR4oInNpB8ASXv5dpqt
9iGxw+kWuYV+dq9RYOxzw3gsi4Sknx7y8G4wTCqd389CIacMRg+lpS5mlKQUESeLZB8eCQMu1Bce
Mydod8DJohc5W1DZLDd3D8y/OYNxic+e8EVF973dc27BxnyMxyw8YDV1zzZ3tIMop8raLnnuPOVR
CGqezrBM+/PM+satxWQ4GKXFCoZQpfd9lgLawuw2mlNFNnDxwuCxMYO0PvdBmuzwLVP3wK0Y9lM9
eTcNDTLvE5MCuEzl3gHPp/WIzoD+Oui8PoZzVB4hvbffIgOf4MaL86zcKNrqnups7M5UuXA+gtb8
WHoZnDijKrJ7STBOgEdekvvYmUtYRbYevmQ9WDSnV53LUKEkErNaMVfysvbOaINBB3V9THZZWzT3
hIhZ8KeYgwjpYhKf48TgUcRtd+6S3Ip8J5rCB7erfqKMzv1RdEsdbw3kjJ9guTPlQy/N6ARTS/dW
NJZjHAOCjM9A6ZPTYBX1bvHmhGKSwhleGaa7D87YsOWxy+49w2q0n1i1tZelx0BlopzzfunaMHmu
BZTE4RHwdAxZSmLV6w6aafZ1nHX0AKwA7fc7P12suBs6Z2I+20kVJAYvgu7uEuamo/PgLmwJs2My
YEyruoHI2egQkJfmp9DlzwAxtkXTeFLthKe7QDzadFIOxTEo5ErA4/zBTd/ZDJ6pzxzM0z347JzX
m3rBmfl8Faajr/EpgjOHMNCKKt/UnQz2SZTOvqE7EzaZB5EntHLcgPLG7Dzye0JqfyrVlUzLMRuF
fVkqFWxm0XBjEcV8ZNjC596DuQe0oOZgW7gNT6AqaoFJuZydbdv2Fln0gARtsnTo902+ixlpUWTj
jZeemoTtCJ3jUNtc52A7LPWN09b9mbxqfp1loQo/Lh374CQFpBSvfVwiXsy0TH5CQ/okDQgYmZsi
yZdqSxsBvaNx0n40ejO7y0ZM0ky+Iz+ebPlEdQSrlkua0vc4y/vC4QpN9DICOhi6uLnJcw19+kCE
9tlTTbYJF15so7SOSRdeHVLkMChlsgmAu22SWAy2P0FXOzaLgxU9ddZPuxw/IjFHDGNm76RpKaYT
3SGpbybm1UHW2LI8pbtZNfYJXwY+Y3g2kx+qlsG7l4od6gsZZFKAn61MqS84VpNtlHIdnyjGOeu+
0x9x+PU31ehkE4tUy5rC/IubTGwHxpuAQE7NVhou9yKlogigX4LWwdqYEkY8lgviSG94ELGk4U27
sA2nfWAulJQXIt9QUUMJZJzWd/nqbNNNvh5tzFfhEFcmDo98EVBbYXt1t4PpAA4TVSp6BPOe7oKF
cQ2B7YxP27QSXlTX8Ly3mAgCn7k1cHdmmj9tImDGl5jpwH3SuoQChQ1tr0hRLgAk7oRb0dardL9v
Wjf/wizIfYi6kNtEyI//SwLfxrR74u7pVNzLgfL0OQvFR2wj2c92Vt2LlqF60vVUPNbkHHYzs599
BiTkdlg698SwpoXhmRqgW1zK6jeo8f1TrCw4HBhYXq2WR9qy6vHC/bS4dTEFHCfKXe7b1qazrIMe
2OLrfgpljhE6N2RMHYrXXYQXDJfWJjYmIjvZDEmbkkx1WTKz8F56tBTEMHFhgfTaBYznau7OVrj2
IJumH3TRchZZFe3zNMmJh2XBp4iUc+RTyNB+nWMTG/NiDPHFHNL2CM6wxvQvp29516ebxaqWj9aA
MFwFiW6gpMVILrpuP4E6MC8LB84LFwJAdJkjEp63OrraTi+foPSYUJKTCmZ0zfwLDl/0uaqrFg4l
GlXUlnAPWZjqIzv69BrRPvHRipRu/R6sEUMoi5SsqdCmeCrPaDyPXQ/AjrYmS3bdF1E76+R3dkaZ
ii8zgOviCDWkiT8r21zBrR0WUXaiVJBmX8qIfHQBIWHXS7AjszVMkHjFtHx3u8HZkUgoNlABWYLX
yM3gN80Y+GE094dR5B/HaaJoMkWv5SENTvwosy3g++zRquaOYbI+96FRbWv48v9RkX6daf/ufOxw
t/jvzsc3r0X7+mcN6deX/H5CVh9schjaFlgW8dNKTqm/aUhSmB+I2Jkcd1cbnFr9D79rSCg9f9CM
EJMkYVzL4XQHQuwfnIpJev5ZM1pNXrhYiNjht8B/4fzV20TRcpaEk3OTmySSNtQzS3RryUSl3uAv
rroa/BXjkNGnPqUM7spiZgtu8DkwZV46nsqnDESLkSPdOKRtyZ9MWEaObsATvemtgQSzrrOFYqwI
uJne5w1zzvGuw8xLGmhGEVcbYK/wCPZdm+XOZVB1+5aG4yM4RM2gySREpCJH7zOQMQgWdbit8N48
Ge6yyMvSAfPd1BBJuIayHiak1WSzlh1OMqMFrhVcyHUDcfuY1W5fP8DtSp+aOvBeiGVZgF3YdCUv
2ZBUN3SgoYOj0HwxLK7R/BGYT3YTSYH4wAxd0Jg1F/kO8qp7n9aF81JrPW4Nrxy/Eqlnx7E7vS/7
mfR8E0FqSOijYm+36NUFZGNAy1zy7JTAlvnqtHb9xWwts/Ql7YRvpee+ZdN8R1MNFZJDCkmfX4Lb
oXcs2s5icaSRVe66xPI2kyVy/h/68h77hOaijZhnit5HgLs+h3APUwhF9dRCBLS+j9IejoWx5A89
g6Fn0mzMF5p5PKDwzY9ea85nNsaaoouYgyvDASM+RlkSf+d5sB+TFO7WbihN4x68COKX7TTwSCZ5
4bJUfIwIGx0WSkof2GL1ZiApz3nY7cxbZQ/mZ6PMWpidtWndlyrst17FcTnXqBFDLJebjOT7sI17
1e+kWfR09K20CLhqe2u0liMJzQliRlAvX405rwhfZMaBiPxyUpG5vInc1KcIbsfTIubgDuxheSnp
JskPajHm+6lfHIKP+2lQnelw9Pztn+gCaohuDXulAGxiwegGGuvgqaI5J1VLWPFMudGYlVtNE23i
7VH7rkTsyf5DEAFdvOwEphHx9p+Jw/8IqcilnzXnv9blb1iY+7d0/tPU4dcX/a7Lg0H8Q3j5X3MH
1/tgM4xgmUULd2nV+dfcwfI+SAWNAbQiljOTPuM/rrAMNVgX8flJB0jBP5o7/NVNi2dUMPhwbcYP
2JfNv5pHMUVGjUst9HmQnHg2ICD140jzDc940R3imvveIL4lxjidqhrGDyqI68H9HbojgutwsGq6
lgWYF/FrD3+b/k/4g/dt7e4s/lhVbZt/mYjwV+ObYycSpkNHgzD/4mWfWnu2U5ybJ00vRHnvcRC/
dxeHtZ5F0k592cOcl8pQu7jBqRRaqHHVAIWGC1Pw3S0K+dhSTFI3u2rWuf68VEZ4hwI0dizYrXzJ
qXSlmjQbKhosB8egWMpOYCLlcEJaY6vwxrlHSMzLVom0QMaXtPIyJidNmzafItqHOToZOR4Yz85q
BL82m7ecxKyc+F5B7qXpJWzaOdlNjfeR1T2CMu6NrvVAeVD/ySspGiOXlg8+K3hG2dqY1N/yOReg
jqmH4+IGo4Tu6pKruAsNRe5paY+yMzSvjK5Regip3MX38FjUmL7GcGS4SbVvEBoHLIXNuQ4Teeh7
q32LRdTcezlGCidpbyBgnCtIVx91EVOd6UFg1m3fgdWhNG8yBmMbE55kgcYUcVdTfU7pXbQ3aOjk
DtPL8moo70XgniIMCNcMN2MWfTGBk2hf9PZ4a4Sl8ch0HGlWR3O7G+NhuoR6eaKtNrtv5p4s8+IV
cF1GR4Z7NzUUtCwQQ8TEWn8ilYdHkH5f5yrctLoOWO+pa3LzB3tYNNgzpK30lmtNa31KQgbME66s
+2Wpd1x0zX3tZePHWYjJLyJms7h67QPkjGJf6Y6aetk42CMZYewW5u/HyQoqemc9w7cWAddLkDNk
DkGIsQ6dRz71+gaXZ7NPqKY4h9Lyzp503HMkRUZ/eiGyLxVw+o+l5uJbjxIYcNobjFvaeMEaYZJe
HYT+HurI2aMH1Lu85rtvTHrU6NElqBmXHZzJaFD7pR4RZqq0il5THnvfMptp0/Gk+Qur/lVoGBUw
MoYbe2z7HSKNd1B1lO2giBVEkMHuLUVnXaMub5jIL6YfNnHEIw3hPdiPXFHmzYJe9sXmN9mAvGMv
db1+Z5O8fjXDJCK2PM8/1lqB2xp5dutOU3NEKR4os2GC8cJOvGB/0JE8mYOTNNtytOZos3Sovwd2
YOjY2m5b1zfrXJsbbqMZQyDLm7dZmIULZg3qBW28kxSGGVlH4WIjbwAgoFZPfI6nAZxN6+f48S8h
d2QqzyFHWgocHsbSdRY2wHikK4MKbDdQb0gUIxAhwiAQVqo1LgntCBhOjcnVToK9VXrQ6tx4fbsi
t0ZK4LwxHLhzW2D6OgpmNAVa9kGnpXNKESe8aFy+6WGhqm9s1cmj5cJnIMaMsZJg/1gJxxdI327j
V64DKjMPl0Ju07hJ0Rggrs1I843+WtAH3m9t9G6iqxCwhjsrR26fJLc9Hw6kRpsYuii/zCXDHXL7
w3AqQ6ekNI1FBDQeoy9cOKVDhVwcmvdtpsZHpyFFDx0oghAxF212r3gxMJG7EWhpsjYG93KJH6Ni
5nHnsBzc5BEsHqwZWf7MQagGOG11VEOD5b8N6rG+GNDs2622akEJcFJ+1Byhsq3sY7UVJf/d4RmF
Tibn6DwQMr4dzSh6iM0x/VTlsvjo2kDhQirqtnk1cmuvShZfu03TtyTsDAYcKsZ2wHDOeSALlxlf
sGEteC7q2ruaFm7hnRYE2kBSNU6zJ43t/WgW6oFJ84wv4P9wG8xyuMpuqI+MTraE3A3gSX0ZHQWM
AQGLKFI3kUdXkB4p+rGtcsHDKJ3okVSZ+bkc8viq5ymXRyAN4QNRmwoDGP11BL101H4tZwGDVKFx
23RAgSYP6L97xbhcw06X03CLw3EAmSVHO0IVdLFQpdzE72F9GOnWHvAn+DAch5+s797VM+jnrDWc
OYesLhMqTywX/APYPGeLbrjUnHb1aGMqMcC7JToNvqCRS37hoWOd5yVPwQLQB0qs0O/XAhpYdSbj
LLvWFxlSmOrr2aRJTrQSSOI0cp+GNdLfdK7jvP/YjoYb3eTcJhj7WXyTg9Q74pZviSXG7eiqCqb7
ZD1DNKhOCZeFB8+KJH9q/mbWrceDaKfW/WRUF3orWXLs7BLObvCG9HryNCqtYxvUSMjc2BJNqhDJ
VHI347s/KC4OfMEyYULmRcfeELvjHfY6sQHGa24p5cXy1fBL7ArjazKm9WMD1vJG2bUiollFxYuy
veFtsDIs65attw1+gMN6LvmWGe/h+Nq2NiiTMUtHogd3N0dBdGlhbUY0rFjwS9x6an3bijTlLC3W
wF0/GzjXxrzxrP3c0J6zxcIgnp2k64pd7dTpN2xwISM/D3IUg76QSquEOPXid1lHusON9Mhd2sWq
U6UxjmlQXM1LjJfumUsxPy7YgSoZ7g0Kva+zcJ7SKbAPSZIDFrTozVro6oisW1zoDjQqDl73QUq1
OEes8utcBt2+6418W3aCnxe8STpTKRcuvlrYcvg94+G7KYt0x6BdrZtok9+6dSsvLcsZb1E7U3y5
wDekr1aYOGZccGU+qc30FYHrpTUkSIhZWmoDzaU6Jy74KIbsrsGoHVNZtKHTgcoMo6zzK1zijkQZ
3kO1uhCnd0Piqq1Du1h9in3bXkNvZLOGInUL4jbaTiWv2CVGUbO33tS2az9YjBnIzhUErbXiJ1i9
kTih6m+uV2OYbBbDO2vVAipFBQPgjNvLYwq4Gi2b1XPpvtsvvdWJ2b2bMqs4w842QYvggp8kw6WG
ygKt7t3O2bxbOzmeNJ/Nd8Pn8G7+RIfGXfVuCRU8A8HOW52iQB7YCZBui/oIFFhN22kMIghxmGOw
U2WW+zStztPy3YSqVj+q26QstJG30htLJ0tum2hOifgHOr9LCnd6bmgsuUpr1F9r+iightKF7qcE
gN6UDFYhX9fFoW4bBDIjzIXlR3Jhy6h11B/ivJIPJqad/OxWYF/DXkNwLoSKKWMMxakify42BX0s
fmv1NOVMPV0x3Y3jziZC0H+udf+Ta90KkP9v7dZPZd9F/2v7StHlnwTl377w93GZ80ExDHOYmYG4
/wW////jMvVBcA+0WLug6/xJVLY/EM41CS+SbvulRP+uKZsfFN5gh3Arx8h/ercjGPXX6Rm/BTF/
+EnSMwWAjj87rkFUFF0Q1MaNYjr7yMgPTsuqceSr2gEKvt0KlpGr9a6FrKqIXPWRFVKyDVM0k3lV
T4iX5ByHO7xv7+JKQAiB5xPFRa/aC1GCa1hZR5V2gx+s+oxCqBkRbMZVueFe4m6MVc2R77rOqvB4
q9bTvss+bAHmEwcUOkYqExqPFeZ3ahzaj4XlweHTndoCAM2+CwSlGWEp4ZxtvU/9gv5x9ma8TqsK
xeaKIIW+kV+Rs/pzCVzxBplvIK2wqljDqmclWYGIMzqYTUPm2Mmqe6lVAetatLAkLRe6pPk4SUWR
YPPHVTcD7YGEpt/lNI4M83FZNTaxqm0VCYuLaNxjlpnXalXkrFWbyxHpaG3Kt8mq28EYNnfpquXV
NbDxbtX3eGCAnq+aX72qfzGjzDBFD+SHld+wJKZ7bRv6DIvS2QSrgthji9xPJt6v4/QuMdqr2ojB
7qm2C4pt5ugZMdP8NOa2c5qUHl6KVa+MVuVSzOtYtGL/FbusjOLG29QG15eboaCX+wm9NU17uOP0
179Rsg7jhTWxN5Z9TxaNauiibKExUYyE5IYRrvM7LPvX2ipcEm6eWB1HNTtoMw/1eMhN4r6mtqcD
Xmyqlrid6/spXxVC3YmOGZ6RR53vLq3F3hXG9oX7jdgkcorTnZEuBp4gVP31WqvSO5zmwMK2Rj5N
IdE0DrdNc0v4mZATpzE0KLCn/Eatpvx4mIqlwMFbcKN/Kc3AvjYLRM0USbGMjSQF6FMCtXwMujQ/
FAhYOry39Ap/2hMuE0Qy1VI13dVrZ3N2Po2ib8WTMcyOG+6YP2YYicwQX6m5h6boTjF/Ac7sYrod
SVxW9b5ucVVsZCbk59KtpkfucgvWs6SozZVHn5RA8sNpG5PdCDYGm6oH3GownqPUjtOtuWiKszon
n25TZkLQp736O8GsNV5Xm8EVN7hRbSxt15XPLTx6Duwize8MuNdyk1ezuF+G0Rn2maHHYMN+UVIP
AETmPCf/j73zWK4cSbP0E6ENWmyvVhSXZDCC3MCCDBIacMAdwvH084FdU5MZWZY5ve9NmWVlRlwF
OH5xznes9EBNaWyzOXCSNfIw/djFKVkZjtGRgpFhBMAq5DuvFNREDiVVctemur3z2yzcqgH8up9a
9bjnDZg3sym9bZW0bJlJIj9kuhb3UNDYy04tGVBBa5Ew5epclisrsjqEYjkRpqHP8kegX6RDoKFd
JbCpNpYBnm1lWowB1DATi5d7jtL0Rqm9TU2pHvohqO/bUCT7gO4ttQbvLsqH5CkuxXQWpSBDtSXC
6eV/H4j/Pw9E23T/Xll187PT5c/61x/nnP/6Q/96GAYe4TFsGVjSuIwt8Qv9e3cURFiTTI+Zpccy
B47jv1dHDDqBiSBPjnDjODBp2Cr931VS8F/cwswbfS9wkWT+z+Jjflsk8fIsrrh1iKoBJYrb8M+P
QrKB865Ki/kQJMSbr/Dg1eSiJvpbRbe3ThLP+4f55fIX/tGrzAsGC/NjgZg4IbXBn19QlVHKaMbX
Bzhl3dUkIGTtL8iBPwyb/8OU9PcZKa/Cvg7RmAtx4K/jW+VJc8DoNx20ajMmAlN7LZpuWGdUt1vT
GLkRZTdu3DY3HiTkkW9///I4y/7yMSlUllqGcS1f8u80jr7XIZPIQB2otUGjEZYw70g/Nw8D3Bz2
9djD0U7gvyQ1qrJIEnNiFGYChONamo732DAYhyEdh/qG9gDyWWK5JU+IsdiBmuO/LRuNY9MpDdhs
k8hRT3ixZIWlQo3PV+niAQNosZnJUTikrHUYUZEjULFR/xEjSdrHA7Fm2GYsrCqL/g3bEDTig9lO
+ClhLd92YwEocRqme+X0MXpPKX7COMzMNR2mJgaLT4QfZ3gueyZdMp/qS2wZ5RoXJhvJsSE1Mo3N
5jXNtHixEpM/OE5ZdJHthA/I9+OHaAgqtRmkMJsjXxVMhsRih7qO0Rs6ezb+fEwzkDaDSGiF0DzC
Dcav9M5rZxIp3QidCTQPzFVB1l2bcqA3GwKm2LlCtyD9dL4B7JYdYrMawathPyh6u73KSsWnuQ+m
vU82xRHnCm/HUcNzblbDc5vP/iO/jr2dJcnshDSU6x7Z0LtuRu4HhFLrbKz1t1TFzQvzRH4Z8jTM
gz9G3ENjF58cVUcXn9nrAU2H/hx7ob+ZHX8EGZL87vN8vsRTQnhyoqwnmI7ye67G+jI1TXSpqpBv
hL2em6/casQb5QPsBlhfiq0UQLeAPdpbnn0I7/00wtMKjju3m+7djfnHpIC9gfaEeI2DMZEPV7t9
y6yC2zk0lN77WV8em5AfVwf4nKceYspGOnVX01LL8ihkyMZzJjkhcI1pbxCA+5CgiNj5qPRv8el5
6xLf7gcBFuaqBgW4q0rT5NCwGth37fAcR2QsRu3AX4UAfC8YT6+siU8cjYa4jdlK4lBrvTsjMYe1
iyZ867t5tFIRxJqhKLgUh7QePqwi03sWm+5d4vJLxAO0F7cWekMSELaiUvR8r0iEfgZkAa7pW/Oc
6BkjqxF8x/GDb8btO7j9+aYeU/3NHsGN1tiOGfq2xY4dhPpl5r71xDQO53NSzjsMKIxcEn5Htrx8
1cslSlU8fGhm6rsZkT2k2ZlfwvUbvadp0J/0wsAGkiA+lbJ4GQ1JjknWIdkMP02y+oYVNR3yLhkT
gZpK79W0NZvjOO6fAdDwL2yjyPa2CYPLdctXsJnDBzJWcStyj4sSXNx6Svmh/MBQOwwd4k5UjnsX
qdG768HIPdWZFC+954PBx80NZ7KYd+TFNK9O5WmSzw3vcQqBXqyMPIzWYQ1tIAkD4gszRxvoQaNi
8/XhwpSbQDbSeJi0qHEc0ChgGNPyu5AGMxySG0IQ/Hw/Fvq701Tm1dofzeygGnTDsBYnoGJT1r0L
FDv8TBWqobVmtPwDHER0yU0NfhZ5b3urfDsJ7e9hATPUfxmaelTvWde7L5lVV0VyoBmp3QOhe0a9
JfBs7G+gjsPQGROndx/g99MsuJP+ZoWaRE9/UcVahFbDI539Hdehx/jTtkEsNMSy7Ia+vu0bJniK
K+zkGsW9MiUKT2hBhtffupWodkyzvOvceZydweTckiH9GHvxbWW0zob40uSQAOE8VnbxTXqutWU8
BLzQ1W9ZWJE1MvS/itQGCF4nJA27KQx3H/Su1YsL6RjjFsPWBHECOqWVyRbOriQ/o4W4CZzoNM1F
tMHzF6xxs+NFEEl265LmeGNEYtBroqpOfh6ejALhaFaSSLgSJKQc0aEwpjcmd41Zx8NDRm4pzpDy
MxEoxlYO6qE9zh+SoN36QaOb3tqVEZ3zNBE30s9HIrO4YducQFDSEqdtT6DJcdb8kLY1mEeTwK5D
FZCqKZQTbgl+Qqi1yPWG2sr3qRmItW1U5plUnOjQJ9YjkNFo57Pcu1h15JRbm+/+XYpx9NdeGxnz
CoHkon0q1XCwRRbs0Ki81k3cXXpJlASBWv0xGSMLEmfEtt+LFzlVLN+dZuz3CZne2GCpuMnT4jGH
WFht89pvH+CQWFTyhdwlQ48eJcWbtorC6TX0Bkb/TjGd6ykZgIYWxUtkxE2w9idf76NsgH8R+CDN
ULCn6wDkANoip71SnYU7FwBFcBScr9h2OETwNRYCV5XgvrpxSynO40wMEcY0+2hPQm7I4+Kuktsk
IaKopvGBBmx5J+F307cZEgZxkxhQQlkfxnLjDEZzYs82/xRYa4+2ruYnQZpLwmw2OkyzFx0rkt/v
s8KZN0Pct6eCFcnat8uKy50g5BJZ8FYSU3gNmBJQHGiLTrobyRwiqr01hoqerJxXo+ewcI2c/Efg
J/h0TD2yZdNkiESDsWM51iCPrK6lZfAsz8zxmGXO5KzcYdgkRhI9l8BX92XGFU+SRXoMAWixn43d
G7g80DaL0XioSPS4tdpZn9j8DOWKaU+KrcnH6AKv+jaN5+ASTSg41u44dqj5Fud35abFjZCzdRRp
FbSscP3uXCJqf+kZV7rsyUhvYWfHvDuFeRLSAOfmh6gWn7Qb1D7hHnBCjjPbEvILjA4kTOm9EGNC
/u5cZPnFVYl8r5zcN28s6Q4zrNewyL0Xwgjnw5gWeFPZJEgS1Ejk3gWpN7w1udWsVTkudYFor+Cy
SuJCB3LwQnYlZxaCkFRjHeRo+ewqPXbO0F2g4zXuumPGy6a68TLGD2y5Edk23p22CZkjQFy82VgL
5boTulh+G7ybS4mU5w7PodKaD7knWc/RknM4CyBdGbn0bMxsIE5mIXngCE7hz7osw42AJfYgCvpy
rnTKhCA2RbxJvJ6CKM1QRqfCu5uzzHgwGgFXacgcopkYvIabBEXbuqLIAzPtT+JtIp9AbFOPH8ki
Qpa4O6rC/y6+2gwydm5p+UvkQQ7wG9krdXIVwzuZljhJylD/cWJYLFdLwVhvbVY0m5wEvaPDzOtS
djMBYaYcN1WD7EZ1C3GrEjbBpqknebhHVWM81GTTPGc2Ps6kotLAiy9uycJd3kXU/nDYaGWruGWC
s/Jwi36qnJokiwiGBlXdWvccg/UvR/jNsDESf+CpPXBUIgOPVxWS6Y2WQu9ThNbPpE/x21mtEdZr
IMV6n1S+PpsoxrZpP4ybJOFZ3lBsvaAfwmepl/I3Ii4mUFN5tCUfYQFeP4XVpD9DLbI9hvZmW+cQ
ZK1slHqlvRi+DrSQ8lgw+r7+fRNh/aceAvqETb+E1I8T6M+tEtP0okkSQx0Sw25PccRhSDkcEEGI
8OtaLhUNy8FwM/DDvEoNiLWGrBODsvH+qaH5PRCDFua/3wnDFMilYDT+/F76xmkq/IXq4JKqTXbg
3Ht3gc8QL1FjfNIuBWEa8c1Cv5rug6Rhjig95zCr5pVEUi7MmjUmUyl9rkfR/uhB7N4NSNe+jVTc
u3/44miOf+sxERtYCxoNAQ/Ix9/eLKFJRTAYjjwYGRFWGO38Ry240UwrZ1XZc9XxKOICgwFgPQFj
Djcmz6lTUU/Nz1xQNwcuRdDfv6kvxdCfG192dDaTb95U4P6l8U2wzNpRlsgDpt8WtlPkxBuJtBG9
szHsu65PYd2X81aj6F7iNKmgckHzGqTLbeoOxUM+uu2JofR86GOv+cUuKLiGfiK2ALPnQ2x0DZI4
5Rmbv3/n3n+4EAPHDhle0FRj7vodPur1hiNKPYL3aXmmsXAU+batUHU2mngZkdXjJkqd4HOw9XDI
yB3aGZb9M8zF97FOnG3mUS4ZHtCHXlTNzdDZ7gsTtPomm53ibJqV82q7RTrdiETUw7lL0/AYwwzb
sPyZSTLjhq44Sg5JlHl3ppWKLRsk6lWmjxcKyHlH9Ko+uynVPC5G+FvLCWO7vfEwJJ3/aHiB/qxI
mfZWdu3i4HQkZ6zv+tS9Y1Mee8wXxzSGyEU46kxfgrvSWCGM5ArpkoqT+KtWZ5LaXuuyXc6UaCnb
Cwp6xEOgytDkPLpOIbakbaGYdazwQtQtNajFyIEc9OE5mQ3SiMAPl6+d0wNYVeUcsL2LIZh/H0GG
80iSCoQ9qC8TEhh8dIgSDO6Zf3u2gl654QPV9nMTu9ZKto4ojoE/l8mRLWy2wc7A/xFT0McbEysX
A/IM+95A0HRon2FVyl9B6WCqckdq+s5M8yU1KeUTJ8SbMbUkiHZVTpTyAQSnlQF8a007bR7ovjli
MdV/B58INKVGRSw9A4dOFYn55gs1GqaueNN5X+y6TGV73GvcT8XIFTkrGoq09vtnlZWvQbdkgk+W
eAnHkujrTpNa8/XdRQXSB9g1fPk8dIyHDhDJ0eLBcS2wYuzjIuXQQ1tRHpUXNj8nbTQ/XWxK1PsA
uuH88ns6KuyWVIXwogFoIBqj6ffLWn6vQQ58Z5XpHM2J00gtvV2NDARzk2Jr7M7lNACcGXt4CEl1
7GRO11IHzoraKbhWTtc/mxaBTbD+m5+ehFhrunRYwqJ73kCB4gmgiFpj5cpACUCPuFVs5LmDXU4T
FdfkL4WKzih2Wa2vG2/mHpFmX1sItPiXypzb9y/YdFiRMSvpDlcenq9DnfJMbEXLVA4ZE148ZvAV
ll2OS0/jaygru/2BZyu8WCNjFgQD0SWxRHfKdFBffFTF+44H6L4GVbFuwnp4hiBKez/qDCgZEyBE
N+K2KpgPBRltcjjW82fIXTpvsxCQHjuu+2EKxJvqFe226eENqQlwAJvor1FpeuvaWArn5V1PbsQQ
C0MZF0ZTLr+BMxKludyq03K+m3BUiD3kMeUxEN9NXZX7S9QziU9DxmRkaV4zCHH1Jp3c9mrWHb9M
k1OKfD2LCSyFIMesRyOECLlUKXqZ6zg+X9UylGjKQJ9hqZGJODBd+7oM7UX+xuXdmoepJ4TETZh4
OFK316+JD/uiko8C4Ni3mJy0CKyOBNplyJcpqMrQDy99DCjpazxg4Md4U25LZ8vAcSHNM8ibs1Dv
CsFAiMy3T8Si+mbmdqvXk04oRkY4caQYML0yxVQ8tMKdENakBWu+kJKsb4Lpvu0HhnO14idORrRe
08wnwr4E+g/fIVU/IrQnO/ZTxn+F6a1Fb5CsmXMJwqCwxm1dccews/Pu7ML3Hil4TNJz/EF+Vzk4
bM6wov0xo7sAe6bG9j1B2b6VptLfaoPbPLa78mgswxUsuBxrdPTx6WtSg4Ie7yOlRrcGY8jfVNkM
e9qZI86xePmv+c3XQ3IqmN3WC8Qc8PaHac5LuRwY/HxlRbHUShNr39elSRLkTsBCPLIjjR9Mq6wv
orGLTQut+RIq2f5oLMp0QguZqfVLrTxikrwbXDot3OqKw90A3duUUfM6JRQ7ndlGlzHgnG1GaEer
FHXZu1k7/CDs7qytpH3aSp/yHKFedFmu57ZbjmEZN/JcypKJZJQF1LxFxx/nIarPGc6Ip3SZelOX
LE8BGrRXK+SScOde/urbuPmZWnFyF/SoY61uuX6IbzvQ6jCM9Pk4IA/K41d5G0ZMSJOiLh4qdIa7
2eUxiU/Dfvp6NliKETAc6vQu4Mhn7rTIBQ3PvQsSA21VNEbhpY0oQ1pd2E8ji8R1RPgZ6TZUwi7t
8Dr1c+tJkHq+ylgFHyMGxEddmvVlJsXm4hHIeoRz2WxhNYgXCcNL7Lq5oTgfLU4zNxme9UiZLIiQ
u5hNScJNBR865hz70cgQZKSP3Zn5hb/+GgkOiqFlaJMBkGBeYI1L+Sk5TQTWOUlcUDhxhTQTxYmi
2fmy5CnHYQralNwUmoiAV4QzDKhHZsZOFtMqKApnxwc/aDNcJrx1uXi+jtlpEU8yOdJnfJLJd7p6
LTCdVEs/ISemUJ0z3XcMbb4h2ZoPBiJCvR6QQt4FJsdbOnAfFZHDU8sfBD2ew7VmmPHDROjzK066
KjvW6KxOIwszkn44KmHg2tuOGO+7OSSctwQDwdTLkFunxZ29ShmZcE92TKdrFegbhO3WEyiD/iNg
qb1XvPVVTYEH6zmiCcEwId5k1VFytHLGO1Jzk2UiS+/soH4dBo9v7QttilSRW2Uo+A5UadINkW/9
g6oExkM/6ZiHstlE1C29l5E8RU7ramwpJ5ompoLUA7GSPT+4Dov5prAZqX/949eNqaucR4xh9d27
R1jwg+ChcqxnNd1PtqF3xDVm+2ZsuKEzqsok8DhkBo8rGyvKDMTQy+Yb4c90ZGOgd5MsPnt3bvwt
xkM+3zIoDqR4dW06U7ggAMenlpYMi0+/Z5DAJx6PQZmPhz50X+YuAdOxbGJAxoht7wW8WNH04UnF
qvlvGO7/QiD+yeSGaOZvLRk3P7P64497Sjzhy5/4157SB2vogMZnueOBRERt8f/2lNZ/sSEMXLwV
ZDugH/j3ntIFruiRvRAG0BnCP+0pXQdf3GKZC0ziIHBtBP8Tyxsv8aeWLqTndFhSUqIshozfA9J0
5IBu0MZ8ABYDsdnTNxgx/6HP+ctLLJIlwFhYshAIfVlC/kCaiMe+NBKbR9AQO2BsQspgUr99vtJ/
22Du/4N/4x9eZfmgf3gVdDXT5C3zKA4Cabw204f6pxXrX7+rP3+Q39rfIGtcdHK8RD9fA/Oqs007
v/39p4A0vvwtf+xnwxCZNottvDGBa1n2b5tjCWg5T4a2O3hG3b03gQ+qkGEi27plFebFRfngmFWM
V5jtoUPFyyHiTFvUTtZeT8O4z0TXPdtEb1lks8p806ngClVtIPpomMZL1PnZjkmxuXHUNMDri+NH
ZJ19ugqqPkeDFU5IIIP8TMETQCgTr1UoNkyLJIIeaziw2F7U9intDKKyTWEE6U0phCZLr29WfkYy
lt/1+TE1y+BsYqB5MaqAIzP1dHpjtoZ/RqCPOcDkIZAa3nBWi9BlVSwTQlwc/aWHhPUN4k25SUVK
oG7Qvvt2FZzirCLB12iHjQxmbG22vLiFrb5NtXavIwbLPSlc5bZxuvzoVtjSy95yd4TZI+mchHUT
mgXTE8edCA2ahgcnUPwlRaguwZzrbcPzSSPZltZNjFLp0OQRLvimT69xPozvkar0daACkGs/nsCi
DJhdCM/7GMkE/JGKvss3RNLP3/wR4cFmnK2PrltKVU+66tNgwUJ+Vl6q58jOwnQ3+cq9Dng1yG3m
C2YLctNoGtJVpSokMNrzUbrHChBZ7BA25SLzRYPDmoD3V+D/oePpy9y4zRP3Q0mEtqNW/a98nr65
s/0RQUR5mWxs/DTr2Q/Az0RX074hS0pba1+P7gcDpA7E9siAIydnZUUIET+CR2v53Jv8fdXE+8in
oDhVkSefMwM2F5nGwbnCV3QjqjEmGrDD78MWHes/2dgJFeIm6kS3wyhg7nFoEN/l+X6yjoiR3oag
sPL1zAz85GnXPuBJ4gXs2V+3ba72YFILRrf58Igurn9U2NjXcxdJLoww865lgmSZjOHixEDPxdHR
9NuBTJK7MOLrZGxKg151wt4gSwxu1Rjl+TG3/QrKMRZJRHkZEE9AxtYDDo/kqpPMfCQ2rpiYBjP8
sCGF79MkMfcWCr23OEBbwlVixLf2GMH4o1EO+kW+D5Uvjt07zSJ7oxPtkz2YuCd4ae2lNQLrwaJz
OPqR8O9jwzH2VOjOfWBVyWV0PZKX2/mqsAOgqfYG89CnrW8f207RVvcTHAI8wPGbmmCpRWJs1Mox
emPfsPT7dPMi/IRFqdaS6LJzB1noLWW2uGX8xeCC1sfcGlJF0GWj5fuI4T5srHn6VaIUy9dymMot
uyqTNsDShwpq7wXGlvtkTsW8jXWImZ7NprUPaU32Hl6XH6EdD7hLvPRqVvR6zBRLf+P2E4HPAWFg
qwrF67tVAF1pq7667Z1p/Nk5Tn1T90l0h//EeSoj5BIrPDoG3arlnb9SCJyBnhQfRngPrav+qYl3
vnZaUz7lqbqdZOtfrIlKEDGhdy6EU++t1hvWWPj9R4EzYqNmPR/a0QiHtcfyt1iBtObwKm34Z91s
BrRnZlwEZHX63oahWYONbTQ/gc6Dh2dHkwKHHHLkbr48WAOHUGFUcs+l4W0mclx3Qgu5V82YVBsp
MrnhqYK+33Tbczn62DDSpk2fZhKQklUyIN7npkn9TR5hzqYInU+82+TJtpr5pJlknbH46XXpoQ1Z
IyYhxdqrcjSvVAw7ZPA+ioAkOnoyanbKnxpoB4udLi0yQC4+KeLr0KHPp0pQW1N33dHozJKP0dIj
oyo3tgDAwXKzvYzWcAT5HqZmJgod1fh9zVr+bWyV4hgbCubabrhP2RuvFafAK5RCNm5DEBzgzA4f
uLnnHXtk78wsqt6PgN/DFSxI8VMWjfWG64q5fBll8aeM+vJZS9ix+EmL09d/bte0ybi4uqOemOxR
5Qbj3Tjn0x2AQrUdQO/rLdfwzLerGPFZCfDBr5fMZlHgiWartO5BGMqVUyrzrWB4/D2YlNwMHqyc
lds5SAqxR93QoOcwhhP7YQl8eMndtHkesqraq6iv9543x0gP6cFzinp6TTNam1NfnPym/8kMVh3D
wA+RBPa5twnjgv6QnpbDsxtuI2Xy9dUpJJLOirIbv8CWYxnEqK+01UwH4hYxlYSCgRd+EkgaJpus
E8ykqYC94qt+w3B7Pqha8IbNiWlylBX+o4UF7YeSw3zNXAz9K1GFxHaJsN4HxLoSLCt6XhZsBd3X
zIjc6vphjaDfeIIlOo7ML/npQwdvfxM43bEnOuRXZPFfF2UO9anzvXMMi2if+OTOY6cblrvfCPdU
o90RPWvxPEZ49+q69R+j1je2nosmN8SXsk8K4tu75WEnI/xeRs7oBLmywSxiiBiSSIwEMRAQB0rs
T6tqwecKLnBMIsVp5opeB6YLAsY164+cZzirHVM+ycKfn7mQkns/NZI7lfcR+Fi2tb4rI0KpRL0P
O8f/oShI1arP7BhGdp3otazqaG/HBrooVczX2TCHD0TDxrdqAWzOSuXWJjT8f/1OhZriTw2Sfzu5
zrgzXfJugfIbTwmUkHvMTfqUl/YyHp+yl7qX4TVqBsi8OEa/O712vw+d4X7PPaFveVL5u7RNjY1m
1bcxhJuShMlmeibm5gHUIQs58mQRDDvT7de3rjzWfvTyIfMhc0eSYMODT+ZnUkEtyMWY/kkkZdDG
hbibvMY8B21ab+soV8dKK2crGIutp84EOI19T596W5d3MZzEo4V9qVh/XctzaM3XyHBD6orQPc9h
Nt2iMyE+swxYbQOHalceutw7kx76CEPV/xHFWA5VzByVmSEPQ3Dj/PxzSxMrERBZrVy8gySYgkgo
Uo5Ay3pIjeytK/R0y6Ggj4wh6ruAfeOGnWsPMJyt3zPMZw8e+AyAawbusgssBCglkKxVXwT5Haxq
fDuOXZzcvvLO+Tjj8g1GYxt3YrpriUlpVqAyoWG1jeHgxa2IhbAt9GyrkBnhlmfTcIzIsxyZ5Upx
MyoGhus6qJunvpnqXc+BQw1UB1iJXVvdtXiR1l3PjjJhr3OjR6iJbeyPO8e2DLQsRW08SdNkZIqn
jorZZZJTDhwbZsLoAEG5yPG4ZiCVwoG4DgxD9V5Zdfls9lxOlUAi4kSZ9WYmyEbcCrMzu3bzTUeh
3QP8ahyU6RJgHQO/LQJr+zRPxPl2RRCc/NHV21DpDmSXPYiVowfRYsP08feooeGkq0HYXkn54J43
HLSG65h/eHINVGtQaNPh0isyqmP+0/vcwZO1auY2Pkgrd/eZ6cxHzFX+fqTjXz7R3ZKNuZ4jL2Xp
nNly3WfVI2RLokXCvN7OIjX2yiPUhEGktl81YT3oAOr2EVKQRlKeGeckHu57/Oqrxm1T/FvGR9hC
7bDc+ofTl9aqBFR74WOwXDdZjLL4kN0uDLtx2zA33hOuOqwgx6qzS2RSDzfODLZUiOlJzB64vlTf
I09BjS796j2ojXc5e3eTLZ2dPaGvoG5rj6iFIInP2dPYpPO6C43kwGm154sY1pbp1iSI4jGOivAH
y05COnOnwSorWciG44ImdDq1MUNlHMGgutsyEHxefJZsdXuEuZzY9c0k4htRp8m6GJJ662dlk8Eh
GXqoH3n6mvSDdygApMDa7qeBiK+5eRSub8/Mxs2W0bydntPcF/d1XYgfxOPUK57qFc430b+LIfAf
A6vD6VWGbIsACM8nO4uKvVum/cFAco+HP2ndezfs5nvWPd0jqqRiO1R9oNfYnquNP/v+FixSvI7Z
0u3LaM53Q1vQkptldsJXr3tkOYQAsHk4W1DoDpjgvYgIkiZxRlgg/VQUZ1m/Ud5bL5NfhzdW1Ctz
3dlecx3aHOqL3fTjfTzr5qh0Gu1zolt2Kuy5FasKAGqBqRQPXsevuMFb+OambssEDYLenWup/Fp7
qtn1me5e/I76iiVLat/qMFIv2PGDE8Pa+jt6DjNetfAen83lCelblViZaZgi5Kj7c5qF7k1aSfUd
57jHbLcdT9AlhzPZ78U7ejLmciSuN/BaVHw/BKL6VUlYhYNvkTMm8wbbKK7/kwWz5NIp6Ok+43YC
d4bapdeVgFM0or1vTh1U2yL2rILY2iG9bQz9UQxB+MMmb2hrRjOI/0Wd6MkyX+cDVghqvJlHYVql
oKLB4m983XGS5WV+AHuPEpblLT8vT9uTpqtADukgByKzO5Fi3mCTfDLK7MdUgwdKOOVZZJqIBiKU
dYUlvndO7kCkLUdkMm7QYtemMkYh4VdPTVE1FzWX9rHrYkqpbVLpOMF9WoiwZ1Mp0aoeaJd840Mr
8OWrETuV1fvhszLaJf+hD/d0MSOr1Cz+VjqGIkIpKO8pFfOf7Oaab3nLrkL0BCXsheFpa5XFJJPj
oPdib4U01KaZUvXVdayR4KUmm16Lzsfq2Xdjfhrs/iMZwxF+dmhdpiiszw6V7XstTB8UDUR73yhu
52ZA+iQdo9yrAv3RyE91QcYJuww7prp17TC5zSmGVrlb5nLLnqa96RIfgDUbyQfu/1+A5zAS80xD
e4uvdOXEaj5FjezvCwQUGzcp02dU3Q4PLrA/6BrjqyRa/c0xmJXmcnx19fQ49zY5x4GPI9SoR2uf
o2feK2E4sOR7yObRImJO07Z78MxSVuTJS3R7vQmNY4DszhWPq7lx9yl4JVINfM3h0vVQdaqI3jQn
6hlCCOJfTkLMvwYoiWQKnmh1eJ4APX6Nq8DciCT67k7ueDaFZe/5W+xNO7Xq0c1cdsVhdzc0Sr8l
czyQODGGGd+bzm8iKOt7AhP4xhAyExmIhp35Cl+KEwffgyF1n7KhgQvRL/adDq/aWFNT6ZTgCg+K
tnJS+54e5HlJu76bxOyf2pZhvRqVvxXkRP1sIgKEym4M4fs7+a1PmDdKIIMuxu6obqGfYAsbxppI
IAnJ3Dau6MPUEdl7dY0zw78PUEbC8yBuyUoH59NKwB82+YhooM+SEwnl/V3tTeml9Arv0RV5VCcL
OdzoX/Ia+AMqsX3FcbsdhIPBXk3mFdGuD04S7lCjimavcWQ/Kk5cRvRYvqNoMPdd2T8Rn4hQCiPI
yVmURWrsXtOoDg55kvLEohCE0R4Yh8qJhgulXHAaXSCsMmkL6t+m/uxVziq/VOLNaXM2NqFCMrJK
2rR4a8w8N8+W6ONziNp5w7QE8wLLxafeNia9Nki3iW7JekrsdVO3BGg7XSO8XVtPM61Z2kW3te7K
p7pCHos+ONqnmQTIxQjrybflB7K3fmVCXlp3rdOdzHl8Dzy6Bq/E40hRRZPUDno1W0V+JEDbWhCs
BwO2xYn734P76D9XCbWxG8N+pSosN4w73qWd9RsoLaTV5Dxf9cg2YPJ/BrQgE2EBXmdeqaEQsAeM
iYw+tN7dqBzPbuOhGG4dBikFGNUktg4DGs7P1He8e8807Kucos92co3nhFvvm20HXbrxZNNm6Jqn
RVWD6dCovWZvEhEFTKStN75a5KA1E4C/H4T+dQoKr55k5cgNyc2F4v7nca4POqIejJDgX5f53WAw
jMtEwzXZ7unHq3+wtfxlshsurxaRJkvGpP8Xt04weRN1UkAAcIP615T8T1aRm1sm4p8Sv//TS1k2
cUQYb/Hw/k4ZMqUvGD9afLA0TJ6m3OWRkQ/WjakAwv79d7jYbf88SQbpZH+5dVA9/UVbZhWeSagW
L4URob8UpSoOfpdTcnLx4gWdqj1ASP0PPqT/9Plsy7Ec5nAwln7XiJGhBKKOmJoDkdQs2Fz+x+8Y
2f0f9s5kOW4sy7a/UlZzhOHioh3UxOEN6CSdjSiS0gTGoCT0fY+vrwVG5HuU05NuUeNMswyLRhII
4OI25+y9NmdS/cz9HZuRbN4aHzQtDGsJ0Ty2PCVM/nNZKrVHuIJEx+ArMZObHSMapKJJPlB1W06C
CmI6h9cdMpwz1z+2XL1dX0r6NyC56dEcVeqnQC8J4UZ5ZmcKBficG6Tp+vXzl7j4to5fIoo75KSL
m4y2wO8fwihYLlpHq722pXRrDSG7iMCS/iHV1NmbJ5zDPak0m6Jmk/z5pU+NH6mZWLodmjdi6Wm9
b6k4hj6KQJP1UiSZNqU0QIrGSyGYMHAiZmTADmzCsLP5/LKnPn1JWi9udm7XFIsK8V0nRzZoRS2y
ojyritO9yPqvgGdnLzAZtY7F+P38cqcGrGSOUXV464u68ffLBXWlCnQZXK5pjQfyEXYc/uGngKk+
M8uII3+8vgwYTImazgn8RJitM89/v0tknsNr8zY2J7/7ARF3XClNKq4pKas7057VF6TeFJMGSvGf
3+6pQQsHAM8/TAAdvc3vt5tYsp2HQK09aQX6nQHiBnkgU+znVzn1UHmFS/tKpfH51uR69w51Um86
PWPqeZsFepKeXKI0RpjWcXnm/Z26IR0BJWgDqvLO0kR9P1ySsctBkyGiHIYKD8dQfDft4vvnt3Pu
GkerETkNGuJ1xojQ2uvZrHe6nZ1TJZ8aHIw/mF4MRcNSj782J7aHWmtrr2Tveh10qrbXipxGWT9E
z6HCDFPlvbqAdZEDoCG8IPHp3Iz28dPDAGTQQuH7cyhdHM1oulF2Uikc0O4CbVMLLMzFplaRnBJX
F0np5Ot/+ly5nkVKFvsoTVjH3161aGIXm4iX5SMbFHO6g/dlndlKfByLkh46vENKu9pHubcTiHau
iR7DAhXAYiuLyC3K/sqK6WV8fjsnrsRNLDJkWDRSt46GidNE0TxNduExteVsWppLOVkPZR0/fn6d
E69JWFiSBO+KmUtfJu53X5dZZol0aqtAK6du6vRFsVN4EljQKn//+ZU+QhFtHNHvLnU0XVCjMkmL
4VIdera1nutEGQ1WC+fC6bsNho7562SwHzPof2AZ06nuq+Bkv5kcWTdYQDEW0f3daQ1ltKyWFMAz
fU72BiJmwIKjgksJP6mfcg7Uq5w0UXJzN5yr2k2qtXG7t/p0PAxFRwUbSwUuWCqOq8GM5jM3Cij4
eJ1lBaevp/IBCHR5R58fQHZFOsRXe3MTtk8gQ9SD6O37yTSjlwxb675bHCt16n+rxyTYWgnKKaLU
LkwTkL1BZ1ZUZeJq3dfM52DUmsTiFNk9XpPr2aewlBVJhXJuoN4Yke3g17EEmTcUwIp6UP1KrHTu
qBe6R28bzVJra/hgknhNCc+6SnS0DHECymFkvl47wYDKCbyDzk7C4WlpUJ2ItlH/tOAsnVm0Tow1
zUGHgIIFGLpmHY01P+srdh8TzyUmqqAXjrzgrY9eENcQ60ZfDt7nQ+7jhgdfPkJ+A1Aptv7jDU8F
+qMf0LN7jt0CsouwPFTwjq5MWbY73w7aq5DS6wNAwuDy8yuf+HzZzQEU0NDifDxz1AGEjLAzc48y
1/Tcm4P4DhBCPBigZH5+fqkTN4nAg9mIWgf/P9460hflvDl1uZf1NV0RYKg15VoAOUqc1xdmkxBD
2dBgB1isUbT//OIn7pN9lTTphS802GMGq5UEHWWnPPcQbEa7asgfgjFA6hFP9T/eBujLJCUsFEYW
NIajCZEaUBNA7kk9kAxP04RQU7MBd9SplP94mLLdQDCFMIrTh3oM7i4Bg3Z4FlN0BTgVoLZ6AM5u
hsEwSb42f/zTB6jj2QARC9aJLvLxshVEaZnrOBY8ZDXSU8opL+gh0tNp0iVR6vOLffwAuRhbG7YG
4Cy0Y7cSMl4Rml3GnSn6QyiVp2q2f8SjfAgG88weZPmWfz9rcCmOpSa3xpxvaL+vK8iCQawoCDGw
pWwktVKnMFLi1XoC4/N+T5ny3G709BXf8FSLAG7JEH6/kimIIslA5IqVIOTOKV/IhX+QNa7PDpks
+Fft6vOn+XHs6xiWeXvLroMrHo1IA/iA2fpW4ildtycO19P1hCAa9cxlPm4Yl8twNJS2xe7jGP/R
2+oYEY+XeL2iKQ+KBYuvHFkRP7+Zj7MIVxEqmw2wyib7xt+f3gg2irQXkXi1pKJFpcdN4+6XlZt3
OMpoqNuzK6fizCypfVwpuSoTh2UYmP0/MPLJ/mgdjn2J5xjwCwfAI6x1JUrZ0aFLP+c0sZsJxPBK
KXAfudBuS9peqrVrxyq4SOkjb7FXPMyTUd07XZJg0sby+7YtqArNuEQWZ351tMH0grYxzvz0J1/M
kq1FMxAIzPGLQZIQpnQ2iOEbaMnGkxPvlZE65+cv5uQoQ1dJSQna9geHYYalwcyDIvUQNQP9K3pP
BfphW+25XcuJDxYnHntb5iGMR0cDwMB8lJdVzkQ0lhIhix8CIFbH7ed3c2oGgvZCGY5IBIodyzN9
t92cY1Ubg05JEA/h8SX+aRHFdO0Gm+6ffQxI8PPLnXp43BLWSAsYOhid3y9ntxGB8SGf6JT4P5Zn
V0fmXVb7T59f5tTHs7C+LSS5HAyOVwyU1zlx1nw8aWTYt8ni+Ra+8YNmS7GtA8N+HdIyvqBa2JxZ
qk7NeQhJdfbVzolDD6VTNZT4Dr0A3m6bKy9zHGzL+LGM5y9M12eudmrAc+whUF1f8H/HTxNHNBLS
skk8TIDJDk6NdTdo8Tkvozg1RniIlsZyhBPz+MDvdNrYYX5OPLsb1McoVIstiVvo0WLZp/TmrOFr
LOwCf07b31RTnhwMws53IWGXm3kqTRrLZNCIChJEOtjoMTqsKmdW0jf+4PH6ZlucsPkypcH+5/eR
VfuNagxZxmoz6rQJ2upFtA6ZCtJuLiLLfiIBrHQtIpau0lxGjwlgwAvQK99DFB2kmrX7csjwalCy
XpmTUkJ65j4+H5UnniM9bbagFtn1y/7w9x8xtfgZopHtNq6xH+Us2q1aIqb0U/Qr08vn1zoxEMWb
xthYCrXsun+/liYmFUxXy9beFz9UCg7rzFBfmomMHsvJl5Qgsz2zwzjx0QlBx44dDSvWh7J+X6dk
/QYFtxcbz+SyK66Gaoc+Rj2vJCSXr1U9VGvUGL33z+9VCKqYVKTYIB7PlDpQvai2m8LjrHaoSHSj
Kp3eUY0nwDAJHieCs8+MtlNvki0bZQByBRymsqOna9JtbPSq8BQ1qNxJ9KgSctneDZWTeZnJQfrz
OzwxbXKD7KGwwVKvfftC383SRIvj1C14tGMf0LnQcU2qVVGtJYrY/8ulgG/hCWTDCDXq91srLT1q
M8KvPeEU+S0c8XlVW615GXVCnJm+To1RWF8MT51p5UP5u0cSl89UBrwm6x66sPhpGNUDsSM1Yb2Y
JDsipP75YwQmp2kGeDN2iEevTYz02rRmzr0Z2hNcgOG+7mpIEebfLNx/GzhxYmKmpA6lTlJ5xsax
vM9376ucBxRgPkfANDCegnHc2XP1cOZeJH/G0YT32zWWMfruGg4kyljH3+wh6BcroMTlvjEa417r
TH/lpwMWNxKCVwYetjUYm+BrMdRwRQ16tR1UYop/HWrIPKLTi81yQ0Kv2EDPSL1ItvWeGLnwTiMj
2s2n3v/ml2q+yxrEWZxuJxcZLDBGAxvsrI7jrSFqtLox7fv7GeTmo5oL3G1F1tQ7kHK+wwFqDG5g
EbM7LKJolYO6vwlHK9yRXzRdpAYSzV6G2XWv1L0H7OghKpLG5QkvtCzqpivYJ6WHOBHu2gCLw+9C
A7FwMoA0k5E7RHG3/fzxnhqbrOJYC+kc0qc4mj/NqoEHZzI2kQm/VGP7YofljS6VrcyKDdHpfzuw
/u2IOfWFs+dms0f5nobQ0fWMcMorGUy511bhUnM6DFpyMbT5mc3rx7aaTq1UkxT+qBHgiv190Ohj
Esp6dMiUVJO7soxqNIP2a5V8pQkNNA82uaF9D+r8zJHpOJGW7shyXaq0PFEO18cbMqfMKuj+BjWR
YpqfQ4IlV3atK3cYXdR0g2aGM05lZP6mTfpqnZK3QnM7ZyKvtP7CQOVvxINyIdVO2YpWz10fYSgD
rtzR76SD7cR/kiXOQX1ECgjzJVg7rTCpvVjzOhD+Fy3RG9eeDVIl2xgMUEs+6ybm58FBWP7E8yFu
iaiFzz4O1RZHF/8+mzEyN228sRRLe6ygRJ15FafeuIk11nJow/FCllf17vuN1MbI8oR4T7V9megu
raZB3SUC8vHnI/nUXPTuOscbo77sSW51htyzjQUGTr3BJa1m8/lFTi2IJsAa+gr020z7aNVQKw0C
FInrHk0nQuWhQHAYfyoSQiXCZjpjOjt5MeqVnFkc3G3H216zZjLKU74VJTTJxynmXa+XWxSgaKnb
6MzjOzURmJT9WS2w7H3Y/KbTJM0YFZVXx/Wd1lj4+P3pqUjrn22EZiE0zzxJcWpcLD1vDrBICKzj
Ps3cAIWzdfZp8ZiGuLw0Qdx4PcC+MiDLSyX09LJq3bF05H2k+qE3BZgagiIizTKwky28qekrll6+
KIzIQHQ/f9MnfzwmRMpI1G+d44lxGH0QdyHbnKEqf0oneAy1/ksq0ZH8H65jgVdgRwkM7bhU3PTK
FJbo8TxOoiXVnPYlnxQ4JV19ZiE9tW2lOIVoQ13+Yh19h3JwcHCgvfRaPCNhg8R1yO/qwiDrQNwQ
+PeQpc6ZQsWpAfzukscb1njWUzR6auYRhbUjieQnmCLE7ea+LvozZw55avxyIqVJxvaRs/DRuahd
8jrm0cqYZrTpexuWvwBjECIMccKlfBu4Sgk/NWNG3kTV4jVQxKLMrBH9OUARCKYLn/zKbrxOw7GA
qw2fUdjWXwiqLtY2qC3ylBp7O1qD/WgbzJorM28QTCnNCGBsKW0W2i910LCzAIAZS/V7XHQHpDhw
j9jyRXY/rLJJRpsum7QvJaJrFnuAzJ+PplNPwVmcupQ4GLfHDVhYoA3x0iU7v3K+mNtZrFpVfzJK
45KaKTni03Dmgqde8eLMQihjUWw9fuxlLIKpYjPkRSD90MV1kARIpgZsAhbSXzWLJv3zW3zTThxt
CFHMaNwgnwvHzKM3HShTSpc0zTwzmx03HDoAOyGojVxOxmVYpOljqWU22bsoJ9/sAnbYpo9ZN7eb
FknfThlILj/zGE48dzYbiwXawRj44cjrmJNN6q9MvcQJ9E1YT+Z1HrJtnOIChmsN0g1d5J9nHsSJ
IiaqBKo+y6xtfTj7BqMxl37PF93MPlJWgGRbBKly2/iwgx0CE1aMFJSTRrpxgjp0J3oyOC90sf78
B5En5srFF44cQ3DMgan8+xKvIo0wszbK8C3HktbI4muIZDrfoa3OjUuejHUBdcS4xGLVAHykiCyU
jD4qmZr97SAHdTtNvvoc6my8tXZWn9kW57twYEjhmIISMjrGDkn+zwkxNlN2v9HNONygFdYhf+St
Bw/H2oxhZ63t4BJMnvySyHy84bPFhDbxITyFdufsU9X6pnZTcuZgfur+6YDhQbeWDv1x4YhyW5w2
reT+02T8EiJL80ZzjJ4ioYTbz5/1qUshvEZrgBudZeNoA0LTqaoIqso8hwzSdVnZi5tvLJO9E6bB
0+fXentvx1/aUv2VnF5ZBo+P/7liprCSIg4H0B/AA9Ewxuw162LnlwAdcisVl6JQ/dt21IaDpinB
HTwqx9VlWu4gH9d/bSX/g284g29YElSY5f4fSmD90r78FyGaUTsdXrKf//Pff0WvuC91kUY5FbS/
/tvFj//5779/67948/Yf1DZVi0L7kpSyQOX/zl6x5R9UEw2ETkg+/vovfycVS+MP2mhLe0aSkKsZ
FhuLf+HmNfD14NrporztiBmN/yC5mNQ85on34412DB0nfSmZm6gvj1cvjHSIeiFlUv6xQBg5YSIH
N8+x/oV5VW7NXNM7lxx4+86JJMBLLcpBn2A5XfdpaEP9kR3EHj+ST2aDa6cwtfxL35j+d+as8bac
sZl41jAbXlkvTEi2ZMZlpPTkwiZ5MYIghwO0bpUxbgjnhjlxZadKeEhEQchGqhty381VWm0qUH1U
iyZcW0QXmiEbgD7Of1HdgU6EF07fJkDZbkIRj7dJ6BMdWIy9soEbIPe1T9zwileQx2sFwXt40Y8N
dJWCFUNTar90W82XF10m5X6YbUnmX8SWZUyr/hswPMtZV5nf/uQqS3a4njsg0TsMWViEqgj8gZlO
G2cy5MXo52btJmZbJJtIGQwvYlaxNnJWs18RLxwKgzHemjlQrw3GK//HbBoV50YxNE/ljA/c9fnJ
nnSC25/yQU3uiRIdbyE6hzdD5+cPYF6Km7apoTYSZBEY+Ko1pP7kZNA7S7MUr7oqqkJdzWFp340J
P1dlYuVcxcInn0WF8jMSTTZadzP+2e8isO1bP4U6g7muVsXapxyZr9F8F1vLzoB5zdYFuTLlTSIq
59Zowii8iqGSeA3Pb9sX8J4A81S7OQyHq7BztO0Y9lDwIyMvvghR2XeKzmiJE3g0DqVSL8PAy56u
Fg+LU+0imng7OGCQa3RWcZPUVa98mfVs2phWLPYEcQ0ufL9OX0d0nxs62dDY9U7IrcwjPMpzVn2r
u0J7KtVJB8AzVwac48BofrDU2RusPqRW2sPk3I0lnKlp0p0vWh0Fd6OcSaYh2pGJ0+jBHfqwY6ET
E2e8bkNleLFncLdJI5yrskTwuO0mNdjrY5yDObMAlgEpnLRpF/mdcoX3FGbQoGEekupo5wCt5GLZ
DDE0DGh1yu4e272RXIVydG5LQpAlbl3T/JqLCV9To6hDQHCAroD4iuOC2oApSBncBZAPHB97LWaJ
aaXwIJBFGlFhf6vItV0phENWblia0uf9KEO/AjHcVcOGJczeBux/tM7zi1pp961ZdupFWlVT9KSV
jdPuWekM6soMn2eLINYvwCQblxyDayvL+suox0YdVtnBd2RwlXZYDF5jQ4FWttKoUenKPshUK19b
Wqp+RRoVbdGvhRgWWqAAlOu2qsk/thKEWjUHw2PUatFaccLiuolD5EwlcUidCAFpcwoDGkLLlaS6
cHgkhSAwPT5v5QFQpb8jwm4m3Mcgm9JVbVGuo1ir1jisIVq2uLl/wLbQUm9SI9Qhfad16wlJ7KVi
q/FF0anGmty8ewgdV23c+BfI5RvXsYtxvxT1NhbxOBu9DTE+k+OHYlbB2cpMk/q1W/nzbrSBO0C9
F6upbK1Dg1OoxeOytoJhZ7ex8ShqdDZx13WreeqKm8FW75G3a6seWjiyXId0Kr0iAyH1S6YKM9j6
eeM2sZFfEk3Y/KSmeSAA1f9W1cngUR1Kv+Rmb9/EfdFQCl0iatKmvxUd20scsKCNwQLudHMm5NOe
dqmuLq6kJt1OIgFeqPC7RIILOKrxmqzhCH4rAFK47NxvyAy6bokIdkst7N1EFvWu8nNsQaaiXuMg
G26IG4CI1RR/koda7fJI2JsI/Ma2qNuYRDmj4UCnVRy4UEGmfa/s4ywSlxPpsKvOCr4XuEiphoUR
FbIpX2sOSJcUVMjTEFeDp2ZB+zXuappS5qDsgnr81dVmuptCACptPYiHXmj+d5kYJCwQ/KdfmLFO
0K7CkfOiM4sBZUmms5WtonLrOOQkEpSBBKnsEn1PamDqjopi3XVw7XbRzNIUZ02Eg1XPGBXmbB2m
piLmCYJEFG/sKmrJT6r8R4eqIDQSKoOsveFhduzqz7xIimQ1E/T0XFppthUd/Rc/AkaO/9DZFXNf
fisHX33CeIxQEaq9W9ByO+S2VlzCx8dUIDP7Do9oDuB9VAAZBI9WUGWqK5yq2wYN0afkAmAv6MY2
EXtjjIMrJwGtARwRL1XaRmANIZdhNa3QK2IixmhotHrh9jSoDhJO6GrOwsXnVcKHs8gk2VklwBWl
DgBglkFH4FCnPLal2jwx4kjeirqhvFRlfW/6cXE3zq16kOg+14tQzuxShoGOFR57rYs7U/c0jZzq
vtGVi9q34p+y0bOfXbbYTUOZzW7f+oPBOmhO+3yhRLnxVBlruH7iawHI+T7EcvtjtLtgUzoV0Dxf
+6443S+SDYNnTlYo1qcc0LlufIX5plzzTaF/lPDUe8E8N0+V/zWo9d0o4++knb7aWmXs5oKMNljv
pCpH0zOgNYfqaqGtLat+qTIElr1UL0DWJjAYtPJnQHzDKomVAt2YjD3siHnhavOkb2bTF7dpY9ab
pBmSu1yYhzxo86tsJvSaQ5M6rQg6iVogkjUetQYwyyGY8CqUGbjBOCT2ZM1Wiv0FsFzob3SpPUvE
83pBT1crZ5lcEwPvbwgJ2m31mqRoVrlNmPvRi5YkD4pmFmsJYeJ7qFmRV0S29bMW9X3Xi1+AXihd
Q/xwFOtbngp1XRkQXMdEtfbO5M9XpdqBZZfVtyKYOfM73X7IE5+5syw3Pbw7TmK9pLg3ZReyLy+M
CRhqbIqv0TAlVyljfpXDod3SGQGZEJOjXqrxDl58uS/a8Ys+Y+0VsNKxvUPEDOP5R0uij0veTPHF
t8kfioDnwZPM4NlTI+03hglthqTfbIvANFvViv3qB9ozodT+N7Uy5A06TYo4tnFXiZZxZbxmWiYu
ItiNmxIM4iV84eKyq7SfVjbgYRY/GjupwnXHj+SKvBk8G6APGXwYtKOKgm8PbXTHjsW6x7IfrMN0
iLcqu8cbLbf829ov9jUvnQrqDinBgVRv3UVjyxAVdrCecL2vaxGLgyzjr2NSmvc+59fdgvIhFUzL
i/su7Ao3bpSV1ZvcXVAAEx5tYogbk0bX/NhC6Vs2m5XIbwhGxp0wOJfUp38ZUeBVGpFwoaLekMx8
M5NrnIYtwPnGWsVl9r1O8frNzfgw4E4tRXtDADFoBeZT/mBQL60/utPUJewBOxyQi6nZsJeUUkNG
xmJk1I2rHJzWlZlVObDJeqVNJFmT4Z7Nt4Amkr8Kif85+J05+CEuWJRK//7gdx8WP37+10XzIWbs
r9/4r2Of+EOQOyGoTFA1s3+LGRN/LBIynBJ46+z39D7OdnhfFncNOh90DpwV/z726fxxugG5z5BL
Ltk/OPL9daR7f+SjbELdBFkPziUHseFR6aiqg67OHAeFAVwQOl1h8cUBiBZtAttBlK4Zz0PW99cA
5SK2N+UzjWblQh2sAyiANHGzOVyIk3p25/RZfkuX7ZHJj2CLMq3ibaFTiJwhlF/Ugm9fnxSLdGmc
5uBrD2WKWREX4208DvULQJFrc0ivpTLsfMhd67Y2HJfqh8EE1JFyU0e/OrWLDhnP0a2sMl9yHquV
qtgz1nuNTEp1viwc9dYUnMacengpxgEaGSCLSadrXLfRL7z6yTqj/bnUiA+WZKcXobovg/yXk+TX
g+iZBIyQJne31bXkupvmW9J1L9WAX1XHymoMoxc2gMwq1fxqtMk+7cWC13uuQJoUKUE8BLZJ6thk
5dS2uRpUQhOLxp9XSGIPopXPSZ++WOosaCMN92qdXC9PoM1Ii9CT9Fdc5orbBG28lSmLi8yGBDcD
ju5+6B+gNNzb+Wi6aKhwV6fO6+Anzm5ZpfH3XiadVlzMFNxcZWh4MKrq6ka019C/umMyPpjhdD+U
+nMok30wpi91Fb9wwDhYdGrNFWQd9r8JvufoF27BW51cxu0k223lQB9RFloP1LPVSAz8KtdgvWoF
D4owLjQABknC6PDpJydO63Yc6C/bMpo2b7BcPcxeOkHdW51gubULDHa5VqnzC5Rqvh0a9bbVhl0X
zpdMzKQP9+plaRUK5NXwl0z5ZYaIrhNiYziZGZ4N82AVg+6ANjI9zn6LabM103WEcHSdNFyoj+x4
HTr6fFUb8Z4+8GOts9qFxviQcQwYkZDTngT4gXL9Bairg01kfLWL+bLXgsiNwzo6JJX1DPT6T7uS
N84QCRch/3bSWm82uhrpV//A+dJDC9EyUKUXZLwjRcVCk7Tkt3bdfGnCXNsMA+/TodSydyxGArut
dsXKIFdloz7mgXh15ACvb6xzokXxKVr9Q1V3D/qY/srwZbsqa+q6y8YH6YsQ1kpbblONGOrZVEJX
iChy3567yEEaOfpzUeXx1tSNA+QSa0sm+AOJ5C31SYuhCC8psurJW1z7sGfHQ6kBPoh9jr1WHE7U
cf3+TpoMu3QMfHeqdM4LDtlAlTX1+6ow+osmM+2LsVeUmySc0k01l9lNjnR9q4Zpv8/CinOjksrX
VjTfp76GwmYnZcCoKaKKQjFbk3jtZAQ4wRQfXnyLA+kqKIHC7bAw549J7j9mo2J26xnOUwQyJSJo
yz/oeQKZH8hyAoFuDE38bCDqSxA5m4WJKNYcoM14FaEKI8e6jVemVR2oHN3mBam1HOYeC0UEbtMZ
xqbvjBdgj/VrnkPiyZWlim2y07IgEZWzY26zKOvWGnnnt6I1WvbhDP851l4LUZTA/al/h71KYpEm
ttIis5Sfwl/R24BZ4rNJG/FL3uiq1e1GjUE3JdazpZgHwu2GC7+vfylDjUctOaPh/dgFQiKMIZNA
QxP1w7FuK2LT3mGwLTy9p8LDyb8lqG88REaFc0iYq3dL3O1fq8N/Ybe/pZfbNv/z3x9r4M5iCkfm
jwkVHclRA8jRhy43AdmTfULtLhfJXoMotjLB8p250seeKZJC6uxcbGkDHxckB8ti50+t2wNx/uL4
zIbLdByLYXIlCvHigr9Tz1T4lz7s7ysi11ycO7glwDEdq/sDmTuhTTQu8ZRGuDGa/qEY+bBJt/MG
hcTB5X5xel3WDRPg5w9WftRacW202Hi0Ueh80PuVSQDwbrIXpVot13GR2bcTiPllurgkRjohA2d8
HRqQq+hK+33cN3y3DpY30t5fQ/RYQT5f4mFh1QWO4ziZ4nLU3mj2cDmYTN+2qZVuojNWi/ia+uQ2
M/r7MQseVRB5a3PUDx2FL3fJO4SDV5TfAirPrm4zPXx+pyeGEJIU0g2I+T7RttTSiLwhTc+9UGu2
eqHeQtS55dx11kN86om+qYktYzH3HkvxgPTbI/suxqqT6hcNIrJJRPoGAKJc5aYTA6RIrttAELnV
T7ckPmd3xApEIOWDX1XPvLxsVWJKKSuhjZdAxylbD92D4pgHWfdoj5nujRIGfRCE5o78ivE5MKgG
ZoFGvkI0RZedWjf3eTLCnmHZ77RI37eE1G0GSsOXlER/+ZFhIlVLeYujXexGJf7lF/OjHXTbuW1Y
vEkqDyfDC8M8coOMepIsx8vEotShdfOtNVVyBShVbB1b+V4byeRagj3W5y/sxAxDZ4IKtUC9oBnH
UgKA6OhuFEljm6L7sp0YmdmMpWSnDPJMO2/poR1/gXRC8Aoi1lys7vz3d4qlWpsiK9XR3RhJf683
0R7j45kJ8611dnQNVESYapa/0jM+ukYUVglQdzX3Cqcvt00EA03359dlpucwDyGGtNBE0z1H0Q6D
74QbK09xefhPTRz/aZt9vtIyqkF2Gkuvj1nEQ4fZqZyyayGCX7M5SLCaEcYAac5LTjT4I3VurtLI
3PR2+dVu+dcm9aALfYoWtif7FmzdrVtBO9pqNdnz0qm0XTeW7UrVol9GzhAEunTdjwlFBZAbthmz
QRUDu19R0qWh3tar7X2Ra+FGl/MZKYl+4ovlXdCDpMmK2PRYOJhrZTsSa5t7IuWg0IcZENe2YwfP
mfNahDyBiO0WpQD7QKR76fpNTe9BZNAbGct+km8UM++2gw+irzVFse5C9XmIS7mGWDGvkt48+B2q
J+KTDqGjxWujZiYqaUis4TU8qtrwOjfqCnDsl1GyO4QeDW2LJFQSGh4nNmLk9IblTqbDDvDtfWCY
cHZrxqcOmWcJ3hhWgBABLPsp9Q5jfnTKuj+TI3XiI1kI5fwPf8BHm90QVFbaDkjtBjtfs8UBgj3w
4+hqt/LLc05ThNkfvxOKnoia0T0supujdbjS5QSeAWVurTU5sb0NQhk/3vusVI7g/cwUS6mhcUDq
NaYpSLHPUZACJWUD2BW+uSpyp3Qj3LkbxyT6PaKJvoLv92eTiCuF6nPqZI0bOuz2x7yQa1mS4BfP
hDtNl5m1LMYMs0AmL/6w7FIHONuzel11+ToeCw0SMdRWIuK2La/07Xg566OkfcMvdGp4qpTt3bgc
+m3pd+0qnVucR/Z4+3YI8gkOWg8gnfZ5NzxEyIvWNp5Td6446hnz8FCTZkb0FpEtsn/QEnFbKdFe
SnZrwurWUZ5M6+VvFJIDCcFdBmTZQSqnCLdZPqNmNA6FNTyYwXKAMBKF76lU3LRit6T68fVYEdBn
lfzqWjGeKyCfhEv41ZVjjK91264HGiFunEbXkeTMQpOQJSPVn+Owvx+kbrqyMLw+z/ZKH+9pTVWk
VfEBAyTfcyje0fbKkU33DEy+DnNor1NhfA+bId8nwjiQlrGWGKbpRQ4E2xHqMlR1cYkG6JC2+jNt
q3PrsXni82avs5jxDFrQoGJ+n3PTScaVphtoWazpNW/6e8x2B/YXPDyDz3rZf70dtYvWEdvWYaf3
9s3nYbudhmYgtpTfVmUw6lpcHw4BqnZfSwtkFsYFJJb4QMdu8lJBPa2PEoqbgR5Bo0iD10pJnesS
Htl6DlgX25mwpJy5HH+6PGgKc0zcTo+9ZLul1hKyuRrhcw9aesI2O+uAgyHrYUiR3I0DttlW3D20
PTMoJIz7GrqgC/Tquu+6e93oCNZIzXET1YlcV8N8mYUDHWvkSpkgEdUoplezoZxa05YCNRl7SWQe
ehYRDpndgwRku+zmW+tf6+t/KmznKmw6XKJ3W5EP0oobDCfvBRXaX7/h78qarf7x5vJTF+7CW0Hs
/ysq9D9gieGewc1iLuQhZuu/JRUU0JA6IEtHnr6o0w12jf+SVNh/UIdWAWJALeK3s2H8B/W1DyJb
azEIoxXCMGaz2zjeZviDEpCabRioDJZYUC2ek/swJacHBSH9C1CAT2TBgrSuSdMTiF73NpC5b06j
jl+N3C6/obMiKUeSlRaMZJ6/e5InDnLHxyt+usXzS78cOTXeT+33j97Bn+GLwdHphurkp4U6sVdq
mF/B4KOtVkUpQWQlaeDwTsDOfn5tAD7Hy9dytBM6aheM1Jhpj6Ycn2zS0uyi6sIP/OesIjWnG7rI
uU6cujDXZmkAUFTtnLl0Mq1LYsyir4J8re/jjK0NAykhDuU8yX2QoshO6F3t2rTu6PpUhQkDxi4B
o3aWceEPWXslSlludbXUVzR3/pe98+iyE0m39i9CCw8x5fhz0mcqjSaslMMEHiIwv/57UN2+XSX1
V1rV4zvqQSvrOAhes/ez4yifSpQbru7L29SeTRx7lrZYK7MWh8kZBFtGOKzakLwZQKoGFlUaauEb
EWLQdFlcM7wP60vQu8sOTZB6SNmt7evZrdZdvIM6OmmFSEktSHO2VK75YnQdTBIZPCnOc0ahSyuT
CFNlddO5yA8MhAboSeDJHmejJCzAWJwoXwbFEiwYoTSj2mVDk1bpprSn+ZXhP5NR9srWlTfm8dbv
5uEFHATZcySrko5KFCPRSPwA/jEEZL0fU6YsE8ERG8O18ewwcG5xThs5/rUss7acnOZbUZv+tq4C
s9uG6SR2IxGH2V47hJVHGbfSwwQ7Y1oTYPHVL246PFmqTncYlEd1EqEokm1lV8PDlCkCnC1npFti
x2TuS0uiX6viQTpNRHVoGTs3WRyCoDusQ0mS8VBH7L1WbIvLz5ob7tHTCNqQ/bDcGD3vlSIwJBvX
r+7QKE170Iz2qgZI2Yyzlq6ixJwYquZ5t+/IYb+bybM6LEBDv7YIx/cSXQKzLBYoyC9OmArLh4VA
TAc+keIBnTMxDAnEeE+DoTkupbnsRNEMx5kkkmU/2AN6I6QJZDW02p2GjW6rft37WxeQdNMZK138
7ORoLELYag0ZdF76zR1NfWvV1gQHEJjsN3glso7shW6t9TJESMJKULPPevHIMww6P99y7z2miZE7
NwQEK68hKKL0x0erKwnajFpo1noTO3GbkKoRE4cSNoP8WuVpnCEO7PI1sn78KqUmiorhaQnGvaka
ba45CF32rjPkyUdRkdp22/f0N4tanFNhOrl+RS2ZiKvZI0YRhs2gNrFQU8dd0RrDlyr+EadICBvh
sgMx07tBdZWxY9s8X+vZAjBFtTAQwq6NJXucnXqej7NubbUxYjCr1JldmWw7RXrEJ1eMYKEkCMgq
QihFil0ywtBfWtLW0oztawedrtm2plO/9+DqT3i+Ci71yaxPs+zlg8Wii8Mw5fOzw69uc8A6N7ZC
gLQxbMGrdetnm9PYe+ziBRlb6/WkIqfa7RFgIyaIukzz7sGVkAGxhqJl9QjSk9jWt1Gv8QHCw8yy
paUhZr031WTQu03qMwZTZV5jAfXMG2ZRjkJB0dTvXV8Ib9sYwIB/HOVEf/E9uTmxlBS/nKPSGPTN
lNnLc9E7xgqyHp0Fd9wU21B9tjwJrPndU6ozm3OoyQlszjJhnMt1NFuJm0e1tYz6tWJon7HiM7zq
Xc1DyaXTLf2l7hARtL3FO0YJVBv7UQ1ZHrlG1xza0C5u54rInshfVRnIwfPpHtSqfevWNTdWFofF
bYf5skTW59fkGczkg01sM+3I1Mz6r4jyXmFJvAOuXSLPTxX+UaJB226CWOt4sdpWfRd8MnQ1IoCh
rhKbIlkqa1uHPkGFKiWEPErbYHyrLaO+YXoryi29ax3FrM5PiU3kpxwRm/TW8JEAEP9EJkvuHXBV
j/fQmpxiazCx0ocwDVs3WvP+EB7WcIxcL4/RZJjyOnV0zJICLcEVW+COdgCWaRSkyvvi6YrRsHas
dE83tMvt2gBha3nTFRjh+gItPb1SwcJqfmhDUh7bsPHImemsCyji4QT5ZgkiLiDjSfKcgWHiiDW/
vQVWbLVlYG9QVPch7RTAVQLm12y8anRmTj/t5x3JRkuyqtDc/RRz4Pel0/8hEv6/wvF3haPpuVQU
///V7PV7379/SVX/bRj6v1SQf/zlv6LVxAfGPz7OAc9zmG79OVrN+bAKcimOQg+eK9vWf1eQ9geG
Uw6sPSSzK5OR4uXf21k89xjG/l13/oMK8te+bAUfQRqwiNrk3f1colH7GLIxmmOYFd9T0pMP4KV5
qoY8N//07fyHYvA/vRJjdno/Rt+oh356paICzLYmAB9DmxENOPdPDaLcaIxTtfnnr8RrQFDA187e
eX0nf5rvJYMRL10jG9CUkieNMm97jcLLb5fnf/xCcAjBR66mAPMXi5tGHy84H5vjTESiLOT32Mi+
5/zvf/MyzJdXsyuW9p++OTht8N68qSHmm2UiyrE26iEPsa6iUf3nL+VbTOGYxcGE+XnRkzRm6ZJw
0JCDV3ZXk0lzjNWcWN0q/82Hojv6aQjLZsdmNMrvhADh584l0GW4qkqbYzoy6fHV/DAn0zNKm+dG
s1/4+4/1cyNCXl2IOML3Qab5QvzM+DIsr+berKlOWgLfA7YfxzxkfVYb2bu5LoUzt0MoO5Nd9fcv
/B8u+rX18Oj5VivTzz+d39UEjKdVc0S9XT8qCNuRJ8i7gVXp/Ob++nWqzWfEE003yiKLu/qvV/2i
cjUDomugRhHMVxKYwdPIjB//iw/0p1dZZ4Z/urdCxCbaUNR5hpjIYeqmZ10yVaq6/+6r+9Mr/XTV
j7JMa13xSmmhZnZH+fuCMJWZ2G9vL/PXXwnqTBhyZQTChR+4Xqt/+lB1XHphWTclPhi73tKRsuRE
hjHdLas+XMRmvbVEZ6FV8Lyj2a2iz8IRO6d1q7NGBw6BtIbEHUIg2nR1BUA9ZWMT5Aj911nAXgXy
+8xE4JQslr5uAtqWrll6P7IFEpO64Z9QT5Y7ktPtjeKJcQymtryfO2G/yADZhRfn8Sddkvk6lmgU
4gCpQz2TRTTmXM8ymEiw62eFolVWU7jVLXG9wwA8Ssmi2mHPqh6JbHHPbMHGL23MKW8NPu+d8Iv7
OXfryxj2Ot+g7U9r5CyF+RkdvYEEj/dD0eu+lzEfWmr0AbVImtvEXuotmleWdxqRaB5ZqhDwuh1k
qz6ROvvWBE+ct8hOqBONTWny6X6MKcs8GDbBUNmbOOBwSZOMrBMCDsjSob/C1lnT/TD+Prslyby0
a/XFMhHEhCV5MkiGjE1Q4MhOUu1dpsTKPyVhXTDhlEACe6d5a/3Sfon57Dg1CN15a0pXLbwnHSOX
CxqGdY4zc69PvkvpbBCP/dyPJIqRY1zeG0Y2fIr5akhSaZtbX+XfTYvfVNGbv5CJ9X3qx/iR1Up9
GtejMe17hLgoJuS+I8E34d4WRUponD89QG51T5zobMp1mR10wv6NMgAPB5FP1TlLANxGrkqym8Rp
xG3uIxLySau8sUh1PDBtwNRvG2MYRj8u+6Inw4/QuPAq9fnKZMaXAD2CAEI3nTdl2yRP4ULABtzt
TH4SxP1EZctug3C8vGRKquuFrKdVCJ1VttlcozVuBCLbWL+mcWOInW3pPoQHKjMWR4SwXwFIX15C
+qinqZLldztI6zOfcaYd5+QEBN4e3dwSzzVzrieH1jHfQPX3WJq4HuNbiGuaMBbmIFcdG0bYBnQj
EcJD6ZFaiKQ6IqPGgKrji+ee6fO2cc0FUQ4iR2BLIjwMTrMmXpC9kD5DoEo0uI8qfxdYcPei4j6C
+GolUSZ0ceh1PD2MndCvS7fIg9eoAUSH0dnZng2Qt+zowCUz8j4ZVeRP0voM8K3/ai/cW64Rz9a2
GL3+o6Y7f0ty1N/BXHCGTjVvtkNfdvZN9ETIozMD3Tu/hJcm8lOb2NV5iknr6Sb2qLLLv5PpLK5Q
RDhn3gjiV6JStgaK8HGbln56Q5rZtFMJG6KcBJdIOTz6oBkXmzQk1NxLRfyYa2ZM27SZ0m9Vg/2l
kr6OZj/1lyvXUq9NP+sDvghCooTiQlhYBf0QVfWk9yHGJk+nt4oDivFvNNHBNu2nx6q1j0OtP9Mr
seusfHun4sa/8CgM7lNFNWFVvC1S2fW1HjqxSyT3OdClOLLRer+EVrNcEAbsywWRXbKwMtwgHOsl
gqE8Y3pVcFFzKk53TB7nbaVycetQVO5bg7teqoKkat2wVe5R4C8dp1s5DvrwQ4zVuHxuu8zfs94I
b0OIS+/FRBCaowcLczVq/dyNnfOkuKKg6saflEAEZ67iNQ3yBfkEHqqoDFsBpWzllRtd0UVJz5mT
kpt6b/ms/F2zePc8Dsqu4/zA8LF6kkjEs/FUbLHYVDFRKSq8xyfUXVkjpHqSALgMlejaQ2Gi18nn
nEOMIcDWH3nprq67Y0ZIxwaF5fglhanRVAUzIuaqXMHMUbusuHUQ8u3TkTjItMfX1LdrXV3b9aWw
UK9txzZVaJAsFxsD304WC+LZfbLrf5y6Y5q9DTK0vpkjp5VerxEPWd+NjAdMTh6mFI2jgTOOSoLO
dPCIWfX2PfF+GzJY7I3nLJyIA643vfj1x2ziG1qCuNpOZtBtXAI6QS8OnNyF2XXHhKfBk0ZKxZaq
qs7xosr7XnH2GAmnxyi46Zn68J2LWu2dHP5IUukMf4BtfhaWGi6k11OP1uo2lH1x7H1TH/IUkUcp
ElT3XXbrZI5+xV7U385TOlzH+fKSmc74EsqZzduMwcJdLO+4iGzZVdiBbslMiO8K+Ra0mAEyJ/1e
Jyugfcg+cj8/d9pMjjZYzl2alO1mMB2oNnNvAzKckwOH+2fDq1VkBzz0Vsv2ycjS4pnUp+rcIct4
NsvQespMq1mhaeTY/3HIIhxE6c5vsKf3YmLoE6LLc7vaAG+f1BE7v9sdqlREtpU2rJl7wWBwLgoO
s5wmr+USyUW5sRJTnipk94IJWrBigsg92DK2wV9UNA6OZSdpB5NQzrFdwxbtjz1S9fPYOuWZ0QjT
4jpU7dkperVVFjiBYhu3DE38yzzaU7nw8CnYLfvsSOMH9pXkwZgyJ0fNzXSZnseclSX5mmWsw7Or
FSIyvA1O4OB8EHi3owUu9/d+zlPSM7UsvzWIzyMrSzDghUFjbTCxsZd0Ws/ctWiBcr6D1Rm8GVhM
3lV+QARX7pJ4t0FfkOO5TzsXPZCydMnZ038KpSmHTT0Vj2PuTARTWT4bXoprF9nuqvWrVpls1pif
3VAdmzzHfDM7ZYRBI93bq0CQg0PfsxY0ri2HJdl2CEqcHC6yF+5T24nqnKBPVYTI/FsYj1Mbv0sc
cKRP23LHkDLc1kFrvWKxmG4Uz2gcSwlZ0pVrKxb7hbPccLsmX5IiAKgo15VhEUyC0tIwTtnkmeE+
SErON9fn+HYTqhO6JXeMRjJqGMXxgY8S6XC5CWdPH/6+wP6xFPmLckTw7Awp4Vkb2au996/FaL+Q
1qt6szi2PEC3vj1q9EPKDHBrUCcQzZvdzNBTEMcu1BXrMoMZHUjSwSnRRVvid43aL+iD9f0wIUAu
BuD3F0xskNgJ9wDvpyutZ2XOlw7vZDQGaFtZTMQzj7m//wZ+6Qzx5bIe4JUs6nHM8D99Aa72SpyM
xVG3FGEMh2MeUDyOkaDUF8MlHO7vX++XJRrCdDzT3oq5QB73C3ePcX8l0UyuBOh2NNZsuHqb9ZUm
Ubwr3wfCBjDwgM3yvXC8+/HYGYnN9A+pjWg3tZCREHjuIXZu9WEidPY3jd2v+AXeH6Q3/NsB5O9f
mvIGvjjBNEoe07J0z4ql0vfaIX4rGgfUzSWbbortoii4kdLcGm40U83IQg1721gU2hkfglKmOuNu
CrezTefZZ01VbopZeReXGMArXNndlfSREA8a31s0oJI5Jit52yGWut65QRk/ksfgvmMhx5iN+JmB
qWEF93Ns8QCO5wlaWpbln348FauKtJbNuEiW5L/5rdYu9qe7AzYTOx2gvp74RW+XKCKweHrJ4wAK
LvKMvo4GXG0bRBGvbUbElkHZiLc1tfdeJ7wNVPbfSbt+eQcoKNm58qOsdI6fw5GgqY0+eJfsKOi3
D56R1JfGHX93DPwysSCEhUEFCHSSDVBr/tSSqkzp2K/q7Oi7FM8+aFv4xT76LVvQZ/iShM85p3lI
JUXv33/H9q/fMSWKs85/QFGuvIC/3oBYPF0gmCOApn5M4mPh1uLKiGPxqVSUxn09evOtMDzxXKGQ
l2JuvxuNN+6GWZPmPtQoxdbzFmF4W6jQ2SVDQznp4iim/hZXeV31X9Eyx8PJiGFb/jFx+b959e/m
1esR8acf+hehw3XGk0512V9G1X/80b/EDuIDDx3B0PR/CBH/w44Q3gd0kgB5/uIfMj9wFEFJhR0N
JxWn0P9OqB3/A3NeFBP8AxOALrO9fzKh/rGo/9M9z3gaPClDVu52qhQev3+9HjuiDVrF/u68eObU
EpqV+MjNiOK056jxXcAJ+CNuDATFDxmc+5sFrkzUhqVJQq9Q+c4KMvMxJ7B53nUkz96mbFYZORpV
TlZTx9Y6c850D1bEyKFpt144caTVsXDBHcgRm0rqpRcNqeDKTIRFDK1dXFEDyLugdsJDaYr0EAdx
cMBh4xJkXhrE0CnpH5Ys7U4SZui16ud4uzDFNTYOu7WOfJLQXicH/kuGrUZtAirHzYQ9fuNga6U7
tAfkXXX8gCqWwgPAw3RSa+b4Ur8HsiCwQzrxD0HvsOMfJLtR+9NexpN/O8ZTCPLBF1Dy0rg2T2vl
dZSkJX4Z6679HjQZ/VlehSfmXt23ZLJjrP1lY91lRHXSduPddXt3POcyMDllZD6XG5bP33KzNje5
ly+Yr8jDoWhL/JvErJILAaPGl8rnrI2oqO0bY2mr05y1r1pM7UM+2j4qylB/TJtheBRimMqoMJbu
sxsHyWtnSHZ6ynPnyKdQxOBeCfSDYcXqWFI922bWwTcQMkDnZWHBxeClNrY7viC9sfmmq+JzkQ3D
USzZgAAvy74spiquMrO7ZTvmnWU3NHA5luXSxAUYKS8gHnoKe/yZfraiBGbFqr+2E/lKCnmbRnxL
iv8a6K+93TvFZbaCmLle6fNBJ4FF1IrVlZV5xjH3zPRA+Vk81ZWbvsghSwGSVg3G/BmR+w6UNYng
RuwRXpviO0Y9wQV4ajtXXSuXOBRY06bDsNHS8T5dGN8UyWz2m7Gv0m2B6XcdKU3jd1AEqts0EygK
oj17AI95Wt1lvgdio52DqwQZwdaDDEBPG5bXDcO+KxsS6ryR5egaq5UpwNhdN8kzs0NEq0Il7ud2
GlkCS8r/Q1BglWEQWa5gsSTY6sBN2LBW1s1SeuI+idk4jqTeNCmJnumsEYR4ZE4K/aUKHHkyu55I
1dww0q3u1Xxwq3S6kCRGeGkuhuqjqPP41Sj9xDjHpJch4KsC62uLfU1FqTmqB83+N97pWVpvgyji
apNUrbq3VNV+6jAWb5DcWu+yQxJPLzbMD/1ITunRddjsRkjwQCbbM4v10plI8QOzkEUqtpxnR5vp
BcmR+1n5LaxOy+Wi3ZAdDls/qcJPeWAG12Qfz+ZpQlP4tGiJ9HfOAwgmLp6jgqjUvt6HaVW+e0kq
PnYZnaU5NsiHOochmj9/85puZiFjWXW1i8O4es0T1VvEmOZDwI9VdW9DAFEymoO8IQ8Lw1VpaFVG
A2LJq9SeBpxG3b3VM1lHEhUOO4ZosJjDzt2FRbPQU6IOXPQKtHebbOsiY2HqM7RnWVvB2TP7ALtS
mod8D25+qJXiWMPNRKom2qqDLtzswaY9P9SZKSfIGEPsUs915puNImaHZJboSiaC80ZUZZYfGIEV
p2R22hu24qog69VZVY6ZyxcblPkLMx80TFisHSJMllihrpqqcBMaY/NJB3PTHV0Dyh7NL8Ysz5z7
W7fvjC+1FzCyQh+g7+Z25jJIRCIiAoYEgyy0apDY0/YTrfj4rS3S8Q2pk3Xt9BkTJIpc9EGOhxFq
I2KnvU1nEWM/t5tyaxm9PqtgECAPzOYxkX2DjleMl87voAEWEoJHFZzdZh4YGFUQyoFYbHWSQeiQ
HJu15baHySyf4CGoQ9+NDGIwluio77KOIFE5Vxt0Pf6uNafl60JfXe605bcALBXz+joFU1KYYX47
reMzdSFxxQf37HZjk70sRgL+coZzI83XcJa+tKO0c6xheFVk1Oe38RSTeS1y/9bKx3i/WAXYhLIw
H1AOJncci9MhCOVy0nBNPLeqHlp6mAdl9THyiSyPn8fOJwPd6EKsZkE1ntM5kc9I2tAKwLNRDyF1
/h0Kk/KOPUSLqKn0NkMm3RtBf7up9WLvcq9LOLZ55G2mcs5wkgm1b0NyDbdOX5Y3uTB5u74EWNvj
EI96rLrc6oKYFaz9/lVr8faXabCvPa9C+N1hVXt0w84/kaY8EoxrENyX6jj95izGjJ0vUeWBYOia
EOg5vhF10zwuXOOnhA/+pclaxhsEWx+mAYLFFLfLJwlFiDFNa5CvaBXzPncJhJ6sQe3aARS/HDzO
I5VZywW0HEnIGST8cszvqD67yGtt5zaui97lkJXxw7jEp9rP7Wu2OEm9gdu9jnhUfZcsATJovs+n
rp6sK5EvJOm5RnDI2w4/otTa2dn26N0TfJ5+jQc3O2aTQbvYtVPD65jDfJ6XYL63ZYcmfxbipC3V
P8MJKO+05ekj95M/w8GpibpvAlHyE0F/QEA/m1sUZikTOTwZ96Njor3pc0dsVrsMmrTMPOZt4d6S
iBRfL4GYTj0PRoYpQNkqEX4xa5g5Vu/YRD73XvuaqSL9ZGLePfW10RwqJzXgrWiOGi6/1bDpFo63
wcsd7DOdyzviA8ZPTRCMiKst/82GE3FrzxV3XroemoBF7eywjCNz9K6z7fqxmsVrZlcJJzbB6Q2T
5FahboRLkm5YB4q3zIjlI3ravr3zu56gVScQrREtvi+9TZlbrXll+0PGc0xYldkibAHQsOHBzzdf
28v82LXJlqiWcN47qR/sG+EHm7SqiOPOk/F+sew6vwwdAdlHNRgpRiHHA3mBbabazLY0vV03LqR3
ryO8dvHxzEyTJs48YW+izlyyNv6AAOmOARQ7Xt6ofacXiWjsS64n+1kMKngCLNGc2zZ7aqtg3pVO
W56CtkfJqZhzBfX04BfLGwfgdzdL3/PBfwuQl3526p4Kwu1A9feeegvAmx/ZShd3rVXsCH02rvhx
7HWWw4hQDu13Z0FCFA1NK2XEBJCw7UxlDFvqebh3vBG3lVJu2kZNJxJ2PD52uxLs+326UO8gLxy9
0vijyf6/Fur3LZT52xaKLioDKP5TF7X+3b+6qPAD6RjM7WihV1mNz//1r0bK+vCHzsdmA/2/+L1/
903mBygNCEQ5PIFp4yj8J32TH/48SGMbjTyc+YvvwF/ABvnXvgkrU+tJYlVOJaSv6yCRy96we1ST
S9mwbRpS8zi0HjWmbQ3rhLYFBAWpzq6g0dfzR65tdkN10ttJVEuiKFCUzjXMudie7iiE5DYgYORt
aWS32BxYGa70OAtmtav6xt7xnFuuRZCYx3UrilUZ+be8Qa2uvwV5iLqxJYly36UOisicJumhXWN7
uzwmZWAc2b1j4t43DhiqQLvxufZWzbhfTdUVbxNxZ0yd/U4c4rJnrCdZO4GBmNWcW5GfugaSi2KG
T9Q9WmwzjHM4pSNwLTz0wVedOIm/H0Vg2M+mjpNsV+Ly6HIkwob3lpqCdQQuTDGkl3pwJM3gyIJ1
vGvtQIHgS8IxAeBkpOG+ligoH4iq9fdmgenExXRTMj62ez2YWyM1He/EQ4R/Ca9KBK9TJ5vqQCnq
R4khMxjDM33kJrb6INlaY7g4IftF3yK9LSr9mA6baWTyuVzm5Jbiqt7V5sp6wUPTNhHy3vB1gexk
7Cqk/buxaoOD8heiSXCG1abuvnh5q2+CMKelkGbiHAuwjOy+EDmMMZtf0kVWVfUB3pJ5TQVasGHH
KqDDHK6y3166cty3btvckUNvc8E0gcloEIWpQQV2r/15+kj3IF/NFO9RUCAed+CmrxWG982opvwh
7AdUATSB20oYYo+mNjsNoXDeco/x+khmzTYLuuqUiWo4uzETWMsqMDDk8l5PAxitwCD0j1XKwbBG
/9zXFXX6/BRUnQZJJUT/2aut+KEkimk7OU52koBqd+Y4lJfALPpd37jlJl2y4mOt/Yr1qJUekqkW
X/xEtkXUxV1+pw2/fU94QuM7bWaktxjaAMrllnEGMs9fzWZl3nd9M+OSQkLm2MVTbjT2G91qk9CI
yi8ZA8tnP+SmcplD7gEjIzyV6Ej9dipPnTN+i2FLvy8snneiqeE+6TQZ3pHX7vIlo85IR5c+bLxo
N/VuC1Zoe0cvrER8ZrDHLnHlqRaWfx3XgfU22QrUB9Ue69kRBWkuixODOFpot+6felUnt87o1Ufp
lM5lTOfppiAS4FgmjUdSQmrdsPnPX9sqzd/4RYvDNCnnompaIlVVzY0E6v2lYSEYw0hKgnPWOcsd
aCh9VaJg3ZZZQ3UcN2HwMOcDDCLDcDhWnCm7Jp/auReLiR525JY4FlNHeduEWXZmNuDcqlD1V5i2
spcJ+wnmgXk0rxups+shle2TYqXyCA24OTuSlboxZeKNvjVn1+cPl8GrgQXjt8jP5kILu7fKtLzz
gBaewIKPh2Exk62Zi3AP2NH77mlWt0w255cpt0lvEwZP26Y8DV58XZh1tUU7YVLZeNPOqpKTLZrL
TLOCLB12hnTVV1WNduRIYsvMhODrymvQAFm9PnSI7fd2agIFnfz2cxN76mK2Y7bHUZxt/Mod7/Pa
axnMhvOx7pRzH8/j/KpQU3zxYkvf84XEt1PdqBeqRWsVPKBX7rH81eWUH8eCJq5xc5gRparlR6It
igM/O3eLsWY6BLL56hj+cFjCcoL3FZvObsJYH7VlN9zhMmHgr0uMBLmNPD/sPfv7YqfMw0w/VlzK
bNeEbT01k9TXSI7uGj0IWDt28mqH3P+LJ9r95MyGZiySmdd+Js1rMUhxY9SlfT9PWvGg6GdxVder
zKCYbotWNUVkcaOeFVMF2BqCzRiWzemUSSs5N3VebZPQRxiinOpatcBcAoejht74YjAgOdutaz36
c+nZG/ha8aZvfWgD+Qh2bjRglEUKU/SxR0bxWfpgoM1cwseUYhe3tf0pVzo7Fb1XHFpmP09Wl/cP
STCg2R8I8zZUuxQRSOj2Y18pcTN5wXKt0Qe8N0AbeaJZ40OR1aATuXuCq2oc56+zUcNGkQkElgp+
6tlISn2Ie4twF2AswCjsah9mbfuMb6S/mzxme7Orl4OTTek9T7bmzYdJ+DkcquD7nOEDj/yhT1DA
JF9HOeU7N1sIHUNjMbLnvcxT720RDg9gZHmf8Nh64xRaMgdp0xf6vWFVXcDjG51i4y9Gfl6zAZ+B
wg67OmjqE7D6LN54fi6/V65Fkyd0+xImle/v3DopPztJEh6qdoqvlRWHFx1WrDsxCZ1SEbLDkOzM
Z5vnG1aYobgZXBMxUlj219Kah50ijgo2i8HGfjB8mOvSuxkLgHfo8dULhlE0bI3QoCZdYwqBkY7q
npFJeLUYYv5mOqpQq05l9WLwHV+KcTCeUlw2b2yVOHok8Yv4nQiUXQ9tEtaYKJCdYoKeBdnr3JAL
QdIt2ekgJjEr4FfxQiYU9Y9rYszYaAuDrbtFx8d+PHyXJt5KM3Pe2aDW1wZN/WOYJH1kmZNzNQ7C
5RicbSYQi7lJYohM/IDntnCsA1YoJktVthX4VK+RRuRYB1iydGlV39WJ7XwMwkHvJqgI+xZYzcHw
84p0Nd/ZhfT120JmBOPWTnOaF7O/D7zE/TKkXUFrPTTLVo1aPFpe3uyrtrfh2YClRdSXupvSaNw7
Gbcg2Gw9ifsiqYID6o96M5oAiuNu5GcvXXzPpnU9uD5uoMEOd1ZmtN8QkNgDc9hRHOOhDY6BQTZc
X/QzFM25B4hcNIQGNu2RdZh9nMh+2SweEqZxpHk4xFYXvFAL2E8TDFkW6ujXv4elod7KOvT2sWxe
vbYIdkYu7nEL9wCNa3Og7kAsyOJ9zBKMszl6g6YzTn5l99kGDSy0mgDu0pes6TDhMsAZz7aatswe
x8ssw4RL0+33ZS69u5jadG8R03VhvuDm+zHEC7J1yI5lFs4hfOMkqt0iDnsGNV7ewqhysVkvpnvg
eVftNStRlG3GvDcwjx3tughvAyuYeCoE2RsFmt9vjDykAJnjo2ryeJOwLbOjwOosefKKxNqsqNO7
kaT1FNXalHtRYNaUr7qfCaqU44PfdWk0Ls548s25uh1ku7qvHL/j4hDBVwpfWAiutA9QE5drwBYU
0xOVKg2dbY6P2iySj6asi4+uTQ3oAuSEEYi97baRg7gscg3mTrz4ZAYNE8HEzB0zkoyf2WDq+MQO
sFu2U+Lk53wQoqWHtzJFicm8s2ztpP/mIKfsBdKoYbZCyPkgMGPtye00hN3ZK9L2ng7XuXbdbr4R
bWdthcxY0SXtdE6rcdklFP6vix9ectd/SnyEJPBDbqrMs/iU7rmUgfUpY0EZ4ZEqANX6YAWD0n+1
Fm2foK0BahhTjM7KgLjlLO9gYj6zhL0PG4iyItU+Q2zAUn2bmZt6qMaDCdF/I9EKAXW2L1lhlbuC
SK//x955rEdupFn0VfoFoA9AwG4TSMtMelsbfFQZeBfw8fRzQJlWlWak0V6L1qIlEmQSCETc/95z
+bOI3YDNIABqOYRAFoDaFunNaKXi0tnWm9EBleEIP2ziPC/CPPeQw8uCDwa5ARw1Dh5PkP2rEdtO
cdKKXTV4uySulpOXjiiGlvksZAVRzpvrEu4VQFrDNc1AabNifD+IUHHiRigvkdwY4UNvFW+LZs77
DHx1UGJI9CPbvZkdFP7GqfJLxe33rtGzQuw9eiz7zjk0WAlPttnpl6QsUmTGyQqUJ3nNgbM+po3r
7ZauV0FDGCxYrGHaYHeNryut4M3OnOXG1vnlaHDapqovOSc0sg+cxv27uuYfh8sY4E2qmjDdC5o0
OB9+fzAEWb4URCjTI+xajnUag6eTVB6rtM3c6sHSq/YzTRpexStbz//Gi/+j2Xq9OFNDRoaeTSOZ
/8PFidRJZ1FNejTmWgJEkdW5SYsE55if3/9hwPm/RE5+tMRzKYoG+d96+mV4+cOl0hZw1QxJ5Gg0
ZltteUaWAgBFXH/96+v8ybOzXsiiKpVDvw5O8ccmp5xAoiVzNz4OTbTsMHOurFuCZ0WV9rcgl3P/
PPqJnvJHL9+b1VLDqkIgkTLc9XAdJfx0f/0j/flP7FJqhL+YiDln2h+5i4Pe04rCKePYzpW66KVc
9iKbOEFbBWj5UI8T+RlXJX9ngzTjx7X/1Y/+Vj9yPWhffxEZqyvqnd6/144+vuZX7QjhCConJZLg
1nR95Q38rh0xaqeMAS+WoNpBZ81FzfkNN8DcHrsYCDMKvmx6xLgZfguLWT/hyKHakxE9KC0HN9k/
GMVbayLtj/Yb3XYwIPHUrtF6oEY/pnYaVedmxDDwxm2QboNCKzVOe4lpB3br5MvBpZql2g15nOAM
TkVziU3sUUUaJ1+6yFM16kkJIszTk3Y+JqotK7Z/rvNZSdPfllXqWRurbJZz3eayeEmV1Z7rTulf
MhHP/sYYctjrlFm4yzpEG8U+1TC3un3vmkdCyCDLZpHK6SJZobdJn/Mixj25bPLFyS8Ny0QA4Ryg
1qKdqYkBOSobLw6MrFJm2C7y08gkGJU/KY4WQIWFSSAOXHBqg735qN/xPR7YLcqTTQLXSdIL/VfT
kU2ue9Co4DyOdZk15H+r+W5sNbDHgxnWpv8yVTM9wgQ+aSSI6/WnWlT2MtvIyWIQTTgs8znxDaSA
TLE7McIpxx8TDnWRcchzhYQUiJULpQ7ccMdLK8qVseEvz6esq4HRvZnaJ8y/3W3XTJlzBWPA/swn
ArYTk2okH6kGVsdeWp1mXbkyBl5Na9EG45IzN3vpNUmxJSk7XerMoiMBzjTbbUOvdg7nTMgFk5Uk
PbRnTjh1OwddjjffvUJ8qqSvAoPpp4kAleRQq3GHxXI2x6NR5oY/suen1tbpmdjQDp8fY09z3SZs
8NK+jcI07jtg97cF7VLzF6bCTfbNz4zuG3VBnHiuzYp2QeMB+5mxY2Dg1h0W0sh9baZiWM+8/nie
2BGcnGpo+KBkHlGDVAzZMbXA1m1lkd8xmJVbPWX6GCX5dNMtBWdbrGrclnNehwtQPDIuBu10WV5v
41hXO5Wm+T6vkxsjbeb73hmsNIT8bgIB5TwAxKcHBOkx1g0swacdmJkXHVCJxp7KosU+0kImIWar
7r02m+Kz2bfUSPh555AmaFdxySMXvQHDirW7grFw6kQ/QTsC0ZkxgzUOVjV8SjJr7GEsWfbtWgxs
szdpYjotLf2KiEK5Iwik7UdBiYbL5S5Ie83eUMZ8V9W9QbdSzlTSMiKXHIhH6iE39fyK/WmLjRV5
kimpUx3HSWeMjw2cgVpfWGfHy9SJKR5krUzn0DUw2ZAiQ2EtSTEV8bWT4GwJB8s5gxjsXoGgR5+Y
KfmUpOIIbDJhbfM2r06D4TZPWaeuKU2w79Y7+waRUw9dUCNbpzUuKsOQwNCnDzzR2BynGzwYlmj0
bzWVzze1ncevcZOCQWwt2lFH3Jld4TSbJXXifZaN+T5KiVFF7RrjIIywbxzpP8SWhqaKi/UMCuNZ
mfpNBXcocLXIOedqtNlptLg2sm56sdt6SjZZPk/nORXmW2kv6DwQeWvezUAL7h3TGhCHOvFNIxZV
Bj2fxi5XlG0QLvlMtaEfyBRZL9SGpfVXwJj10IhpTgLTHevPlrfEj3ZmQZEiVmD/3Je4KSu/6/ge
jXZEkzMDdqwYlQCQHydIrKec0FdALUe2jcZspnck9g6zDXVxAl1OBpwM3K63Y4MbnQz+leEngIhW
/bjg83ns5vaO27q+98zl7E9Yjew88uEu08/C5rh1Tx5lBvCsrAJkvlMlt37hpQQ96+oLBik/LHRG
Z9jRsV5ul9qCfqUbx8jJ7vtSeseF2XeYc3c/ELNvSk6Bi4l8IKJg6tUTJRhGuMx27G5ctyWhUDDU
QmARn+oiJoqUDFo4TwZ8tFl37DeMtH4oyJXc17ivAuwI00uewH2zRVZf4LbglBnd+bM2A34fTdF/
i3NKXYHdq21dJLANoPi8mpUqb5SBnWmcPXW7VHa9M4q4vzWlbCBnTPoDZz2VIyjJvN3VdRfTvtDq
715DXbIFRv4eLymBs4VDTJBkg7axOBB9mxXqZTVW7ptgoqyFiltrq1hyggSPIy0vcTKFVc3K703Y
ZlxvdC4m5SMBT6TglGeYT+BZmitvspNT7cvmtjVgq/etjpFg8ZPla7rI/oHy4TbD0BklYacvBVNy
o0M4m1tnYxicr5QE0R5YZvu1LFOxZbvs44Iw6wsN8Bm80FaeVVVPd4WrbRGO/Es7UlS+cZc0iY6C
WPcl0Y02NPDbfKLcw3zMaKC8uI23POiT0aGNOYl/b/kzVjMPta6eoxQ1JrKmYExS/UaOTf5Sotu8
xF4lb6uhiJ6bPII4ObfzJmFa8WRIa9kmep3tF4qCttHStwiNVZeEFr8togzH4P5YFTRZEEwbniyq
kEG9WF0VaohCwA0A6OLP0W9bJiAgDfHHnCqIuiSM8mm5svGerSUjhrn1akvwOfbTqzW79sYewWEu
MwySIGOCezJSw/ls8v21oI6q9Dbumac7me6/LIo2H91SvOi9CmPYpou7dIew6ZxdJn2P1DfIeKPZ
0smh4GB0Cb1pPg9tLXeMD+jc+Hdz/NFU9nebYyAIf7k5vv76s3zv8u93x7980a+7Y3yo5CEAJVD7
5ABZWL/fr5PVj40zDZW64wnbF+5/56uWYHNMkII6amarHkDY/26O9X+yGaam94fNMPIme01r5XkJ
7tQ/d/UNGhaWZDzTVOKPCZ5M3BHcRcKCVledRze1FmYO6Wp+YQHEB5Ovlhh7Ncd0q02mKL0V3c6P
f6EqwrlBZHPO84e3pl9tNuaH48YUUttVKh1erdWQIz+8OYBkBohDXnptrtad/MPF04wYehrKXwN7
scV1v9p9otX4o49eiZ9Ir2771RbkfziE0tUsJJdpOlkfDqJ5NRMxyohIeSSaiYO29u/pXSvvAd0x
3sKI1HkGlqTVnOS0trrH8yTv0aeiHQIiLqCon7fgWmkladgVzpPIAyLG89ZKLDSMlJHb45Bm87vr
li35uTpCdVcw71re4reO6yQvbZkPYMnrrKFgdDR3fuKy+7Pb5N6enWw76tbIs6pX81nGE2/5tntC
aemJLxmmywaCHWWgi0Y9Vj3tFrox/5zPM/AV0NEsAtqYntu0wvxbNXb3Ka0UW4CWv+FTkWfltTeN
CV1PiTrJkpP+JmHPHxaj5wZZlROGg2We3gLwyQ5aEd9MeZbt3GzOQ5XYWdCRLj/oU812IqmGc6UZ
mPMNgOabvpyWB1bGYZdjMgx65OIbj8TogShGdXFbfTqzIC4HhAXxziS8PmW+0T+QQShmlkEt365w
VBoGEtM7gsgZLgoDza41XC2soqK6I/QpHvrF6t+EbxbfFgSoR3Mc0rW8qropO1u7Fqm7i/EovfJZ
YfVDFPBZcr3yFQAX1EqvqcKKtZoZcq72bAq1rSbkjEOz624QsOtzNvczpPmRkGnGjcM0g/HrZyHA
PwetNPC8QBSr0PWKJN9a7C7ugDzquKz9tt8uUakgftTjzusAauF0fIcY6l1VjG720BOaa0sCUB8q
HTy/qQYKy+N5NxswBrYjm99zoyzrUMSNd+AVWnzN6Ai81RvEyDSP1U2Org7Lyo60zx6O7HITxZ3h
b9rJKWbI6wzoaKJxWb+S5JRyrtxQDpiFmVbYr6lR6i+ghuaz4+f6NrG64UJlA77aumnHO6nF6q2l
OQxAVAEEsqF65dFnCHKzsoI4NsX7cXRx4updf8/ADdSQLXqk9JHKYO7JCrZP3Q5qk/QztUVd71Jm
DbMfR7fn8JLOsojZoyGP9sLLeeO1BropOwBOuQjp5TPLSMO+hvFtFbc6cPnS3qZao1/cxEBNZZKL
HwnT6Bbhtb0p4zK+kYllhk7riE8F/lwybJqcXzpq+1CmvWF5wIIl4oD8m0Yo2kgO7C9Leg9xTtF1
TKAwGLXWHncVo/AbAAYGBfY2+e9rDe3+2TXoaQQrV9NjaLVtxEqSMt1QZf2FBiF93aOW80UoF7Yd
JoA0Jzk7as/x2BEtygwbqlKhxXMoUiPD0peRTN7NOLRIQXrNfGcWuvEiYaMPAdh+2bS7AmiUPl8M
ogE0qJGbLJHVduxM4tIH7LU4WN2hlHT6Q9Qt8NOeYrcErdmvLvpD3QINqE6qMTugTL2XlXMTWqOZ
Tw8ym2PvsxVzXqTfxi30yX4q4SzTMgugSct32jD02ZcFmcPIcUVQv8aLC+XnX5Hs7/YBAtPLX4lk
11/H9y/f7wJ++ZLfNDIDjYwqKAjI7Ch+4W7+tgtYo0y/iWL02+iucF3OafCLcVX9/t6n8VRHyfK4
IZHRPrYE/0AUw9f1wz4AN+56GfRWkmGo/T/IzElvzSOl3OLiRp37vEyWzWnJ0DCFqkKnCQo8bzg3
9QkxvDU2tdGOW13BlJxoud4PZtee6bQZzFdggznQ4ELiWZ852Qdm07JsDGyycbJb42ufkyPu44X1
pFlM1uPR43XY9FkfMpeoICRMi3E/iK5+q8ZovFHSp+gJhsN6/lcSDHbLPHGXllZ+cGVWBoPMYSy4
uKP3js+PuGkSXmiw5mtOaoRy51trWVxnl8x4ng7I32oI5zwDDzIwZYQfl+dfWsZ9N2lsjyW2j3K+
iSLOWRtaufjdy6bEGQQKI3eP9SItpBUD5PieZ5V/Kzq7MU+DFy8YjOx2OcbQJiBol8uMYYsfsL6C
mQ7UhAe5FHem19R3vpXF9yrLx5u2YHySAcQOp6Rkcx91NcGZSbqH0i+qNgBromI8uj1mNW+ggQ7Y
x9w3F5GbTyTSelc1uKD0um8PkWGnA9BkMxbunjFIHu9cSd8PdRtZKSmQyyvaLoSrysoIOAJqR6sz
agAgTdwmWC0cy6sqaljpNihYbJvC6sT9mMPylGipjKbslLJVSl9Gy4+2bFikz+QnluWOZc+LN4PA
/wbHTUuyCJ1k0Xacyg0i+nbXC1Q/JAK3P3fsX6h5xDzm1ge9m4wI/k5SRGFrdeN648AbVAwxsePM
lHVsctiO1Kb0/TA0+rWxlFkv5EZ23UiZ6QbUzNQZrzGCpqneWFyXSn7pp7YvS0qNlCqiu38XvP/X
wWetDf/rBW/6z+G9bJgBSgZP/+12hly8fuWv6577EbhjE2gRjmYF/XXNc82fwP+yjBEaF8wS/ogh
5ryEXI+9kvQ2x6ZVzf9tLmD+BJeX/1wImkBWyvs/OQr9OGdbaxQEUwtrXVLpdv4hoGdpzowXkdsv
X4VxoZCsqJB6/sOH8r8M8/gV/zh6AEnGReigwdXK7/knlBYAE63xfU8dsKy0m9ntVJi4oxtg1+q3
f30pXg1/upTFx+Lalu7qxPD593/kQUE7arNYqMNMOyPY+hTl1BTE0Ffhq4jTnnJhqUFOt62ND7zi
by7/p48TlDM0PpzA0KUFDuLvL28WjGIn+LmHrJoezdJ98fCW/PVvuH6LP0QqgV1xCXst9eHoChPt
B1iYlNoy6JHRHmxjepxt8YwKXQeDSbpRV+3Xv76Y8P7EEIDDzGSUI7tFpz3J6e9/I3AXGFfQPg/4
I9sT1kgaJfDzlTRNsPssRuvJ+mBhWL9wMUSdlYSHfXgZ5Qc7g6MiwpYZs6sn6ZQfh4n8BKCT0W85
caz8DTaYsDjM1oDLUULokJyij2ZWip/NbNqzAe1xR620VNnr5vPSUUyAiXUoIWjiM0raAT0ygdk+
6Mv8TCGiPCM0T/FGcKxEzWr98tHBMvKSLm5Nzkxi64tr+8buq/zesRmCjZYs6VJjnD+MoGPZn0YE
6IaWZIjd7sZBqSM76MuQaeNOlOU3yy3u69T6zIDlridcyIjFK0+NPn+KsQRyiczZIkqVmxJ+d5g3
qt3ncH0DCfrU7rLpK6p7C4s+uWlAODKZYMphmeWw5QjqXM8zZ28cMNGJd9qzqxnRKUtoGkVma7CR
jF/RB33ATl0aLkaWYWdu48fesYpg8Dg3+yPVwwBXNvMUjQf8s9E20+fkwjSGrk7oT5B5pysb33O+
RQLtl3UvHvt4e7Nh3qW16z+2LhS/hM1XYHqpe6b8M9OvqsZgkAOVWTpPVuVqL0k+ypuqNvg+3jyb
j7WRMzGS6XBgF4lkQIq85K9K/pa+UnmpC6IdJuWjO2wf3CJlS8ynpvItmyqD+OBg7qAQ689WTbsC
wJU50JLUHN6GVG85YOoLvRPKjR+pZwEzkwIGifBWhUnrrHbkFHSzAjtzpvZW3jUK0bOU3TnyF/GG
Kal/tAaRH1otMS7GLJxDWXEvEC9Jd0NfzfuqFG8JUj/jxnSId5kr5gPtMv6dTqx1D5dAXlSs1bcr
EMkkJXnBidzQv9oU+k5OWftWOzYHaxywyBmzne6lbw1XGKhgMKrEuU3JrUaRoPs06l0D62KM9zFP
iDPZL/MYQ0yL1n3mdNcs+RMzNISSMQMKU1bjFe6UfJMmI7L6QIBGiyZjbwqCRaTm6LQuKee1m669
WmodSpce2/VNufDe4I5m6LzRoli/Awy9vHd4wIKCh+Y8xpl21ceOCSOCbgWHQnOKOcoqJ4bcumGr
t1wtzkXN84JJOKjNOdpFTbKcZs2L3jyKHCgRi/19HEXT1czYg1TNgGiLsx6glx7x7BNtgb6JShQN
SCF2jgDuFNMJR6txXuNBu2jFh9V1nSGUpFXouMk7uegX3yDrHfe9fp+S7TyY1K67/F01r4gf8lon
uubySYtUneg6xvgX5XKjLI3KvmnMw9YzAFGr7KJ1bXOHvFyEVau+pLEHiTfRc7jtUTweI6JsW0PT
7+Zl2FFeEx8yDXdsTVZ1r2Ah4TB02idpaC5Rr27SwgbM2Y64t3jvRqpta/rUt928g90mHm278dfq
L8zwlTt2t4PWCAJNundMy0nswa2jrawCQ5IM/IVsq1HXUZH3mJSjZnmqDa84syApXDU++2LTfpM1
2ViTzqbNhKoeUApAWFpPzoj5+4QXAGl3BpbA0UFaF6VRXXeldyxG8ykvsUbTGk0IFxcZgC4mIEyc
wyjXvEsc5V8jQtDk8bqtO5jW+6BbDecBMd406JM+xDaePZYE5yZd0FV8xyiOQPnkgWxTHtaTml5p
zhQM/yRX1nEe0k/k8ABt1sgA01+teDGmVkeYV9adUJmDHwyvgVGUWbep7UKQVk76rYNNj+fEmb9w
YCChR9cHH3MFhs3Nnm2YXIfFx2SKOlUMgWHNFicCVo/Cazl0Kdc6FyKdWqJ4akQj87QDRhr46637
2TUEkcgR0ljYRnZ29DLPfSy62dhXdlpupWlRgTUu6cHMLXNN2icHQhFgeObBPtjkem+c1IDWosXx
J8/eguWhQX1J+PjHZH4yWLlCAkAeUuNSPAoPH6INiQofVp+bD1brbB3YQi89MZdP8wg1zpGOeukq
EQLnm6hJbaS8Hoym3+Vlxp1HsPgAegC2lMNNZov6W5V3JqNRme8IEHRH3o/TccwEa8YvGKn+F6iU
uQKmPl71/6oaf6tqIDH8YVf0J/rG9dfpP6evsvu6fL/D//iy33b44idanRwYpBb+ml+mGL/t8m12
+SxoLlQN/aOV93edw8DhgwCxEmkAxSCM/L7JFx7o6RUGy78hkaYz+vgHOgcngx82jb6Oc5ZKDULG
lAnwOHy/izNbyStusOXBHzW815UUSLtxLfMrMJLgOHXZjg8xMPNTrafJcBypf7xLGm0s93lmYG2X
1H+XG0y4OIWjAWzQQOjKbOYYxQE62B1Gcn2/Gr8h6TEaVeRrQSYaOExhWESPs1nZrzz27wVgg5hv
9TjyfD5Q4qTuOuk/gjfIgqLiQLCpnQImP0Yh8ADsny4Dogxde9h57jsHW3ff9PqrnzN0IcCSmvdV
NeWnTmLgoBORGEfDF04Og1XLdudr6EkdUXPDuI9gbG7LTvO/daasdU7xArPoSLPgMR7RCjbkEkil
jUZPRr/zoXN22ebjg8oV6RnpJj/z96ckA3AR+RNjRPrFRezt2a/7tIGXw1HlmRW4gszDprMnKBUm
Wiz06tIv/Zcxo8ggqApPf3VL8nVOM/qBbfrkewioA7zuMCFpMNGUQYhuU2W4o7u094MpJbGODO1L
m/rhlEH/1HHAkZnHHhgcp/Y2DAK3fJ9x/ncGYZyl1/n6frKN4nnJCxeqbDwYrxJsc7rJZ6z9vDWS
+cZrCu2bSiY/mEVLp10yJ180Fks6Yj1v//HzdetPxZ0tAfjzz6NZ9PwxKhwjgesQZNrpcqj2w0AD
a+01iv0jHzKZ/35bqXFN3PWpyWsL2kKyGfo8n84OQ/PkEBVGrg6o6lLsEtsFASvUut3IEI02lUap
n7Lq4ygt3pJ9NrJUprH52pABdHZGs3j6nluF82Rfci94TX7Khq4LuTq1t11np2ASbPsBZ0vxLDVR
PCSNXF7bJunOXiX8x0yNWIyFKZ2Qjag4QRCIr6IWDki2wGzCZ2lfcWRNA9oIcqLIPbv3seaXzBTz
FVtRqrYnwETyy26x/zh+72wY7RMqpupg71mdvy8KU3ybHDHhe5dlSSeAUDMakEm2fudnep9c50XN
96KBqtk5NbQ4egbRCkmHj7J2ofOBRLiPSn+5pGrKqQ3L01D1enQpHUo/AizK3p4qBAOAbSKe4TXl
+9KbtXqTYw4oMJKnpbfPDb17oJjj1e6L4Vza+gt62AIXcGxXD82gNLXFoXMp40j1MAAdZ5d6igYF
F68fDmIs2RFSLMlmT94gLdW3HX1wd50miGEuCzmu1DJOQ1xh8TPbeFu6jnVQrtNvTUhjJ/IuOZUe
+MGCqbDFE04y4InlgrU/kg4PKkCYjdXh46rMKuWmIvq+q/px3pp1b7GdhTYZDFOn7dtGdBdS9vAa
aK25YhBj3+KoMcmxj8R0dJc6Do5uBVxMT/PZIvhtOoTTrLuvI3SWS0T54udFZhkiTn2UC3961azh
U+Dj0yYzapCcSyacKtD5mndF2yJ7oQzA3CGuy/ah9fUm206jkWyHZBQAiPNKPZEg0hnGtMn1yCEB
ym9TPxOMWvZm68ISJY1V9/S7NTpBT3B7zWakpS006QTaiqHCqz+xUBgAESc9HB1nuZqotL1LZtW9
+Pz+4oiKOmfHpqzdLnRULE8D0RPOvw6TqXxiJ74p2dnw+7cD4eDErY3ArRoZyMJMHuE96gxzC3xG
piyzKyr3CKXTlw45JzMdALBO0wWwd+d9osdVMC0lKDy9hYG6mDCGWve6Bk39iG+fxX8wE3pMpjkT
XIIqKvzxSiLQ4uFzMTmxP2QxJ8jPqtTRKPv2sbLQpRl98+eSYtyaJ9TE5gaJaH2KGodFawac8Swn
StYcDUYROJOa7BtBZOI7tVPt55jlmYmXafE4TOY9MAYuhHNqpk4I0EJAU7y6TPqESyWZNL+6Zuy1
XHcSX3dY16rfAhlSF+kZ9i+tl/9ul/5+u7SKav+3U3rdLl2+zunn77vZhLF+2W+DIH21dliOvTY9
YG1elc/fBkE6lmjSBex62Ba54Mx+nwsJly9ib0P18jq2+W6/xFaKaSsWEsCT1GtS6voP9kv2DzKe
DrpyFRGhoGM68ZESv98utThp1RRX2VmaQ7q8Wzg5u01luT31wCQyWezExLl/OaRAI0rtWJtJY8sV
NUpr7JTqe7I7yxdJCIqpuN7YwcwwVV3NEFi/cqhxQ4bajlTtoeIUjrl0kxfTYj2QNVHeEHPQN03M
kQVhaZ7sJUbt3KLrZ4l/o6da796N9TAagkeol83yID4Q/s5EcP2tEFOR0gxmacACZFLrFE2mEH4C
+LCcyEe8kgDoY2Xnc3IGutE23kNiuvSBZnScCdYso7R61DsiciWZZBIoxtbD2lDoL2nr9mrY0xvl
mfBi9bLSr6Ap5kCN9PZzonVy57bNcmubRQXZaJkyvtRZNEVdCLmuXxpV/30A//YBZCz6lw9gLfvk
P+F7Xvc/zGI/vvDXR9B3frLXfj1ucHiRlrkOWX9/BBnTWiQZdNqcf5hLfOQVaDKxyAGtZ4o/5BXs
n6gD0Xk8dfMXrOA/eQQt93slf9XQ14gTIq3Jk0hP9w9KPqfspoPibJ4VfrJY7dMuXnqEWVPflEt3
0XrL3zYlQ8TN6AFL2JCYUm+aWTjIlqlx6MZGOzNYHLZLq5W7eGlrRCrVXeqYanEphhPEWDckU+Nc
1UOlPdDbhrJdxShjqbf660vnYcTa8JTRE1pR44QgZzRtvSk7fMkO3vcN38/YmYBmyMiOkYA3hEuC
nxuLpR3TD5pcHFHKEzsh3k5tdDep9mamipeZj76GJYxD27Hd9DBo0Y3gnAwLqWagIDWJ2y8D+n44
ZLygy1FmgRTVciHWDy8QPsU86jxwvMHbotO2UZZRQ6ErtceyEm+q2NyvJWov9I1l265Z942FtSXU
fyPzxdpC74dgYPZiV7ilFzQ25C9ROly/xKDMJ2WFfeX5VOMM6b0bQ3ooDUMdmtzkMFIvq6m5GQGP
Zzdygd7VdrnaYtdgGwOMZ2PpjcBYaoswTrF0T9g+IJMU3SlP3Uti+MxiRHnv6yXYUciLfglI2lqF
UrLZmwUtnF1wrIdmpO81DPWBnSzPMAzYt2Bz3+Iv7sMe7zJ10kMcSFtz0IWGn8uOKcA8I8MDqrii
M3MJBLmGWrlETNlg23ANQxJy2ia1XXfT2s7Bj/xTj2oaeLmJsq4i7XkRab0RZEYwG2O9FsM870wL
2hkH4eVoskd8BAWHmc7wxhDqEpHt2bBhhmhL2M26BSuDWLXtwTEfHEIOxDy2Pk0XzdxYV62GFbuK
yoCAXxsOEMs2ooj3iRhc1B3olQXGnjxrH+vOefZmdc7Myd3EmNN3WpXqW0NXyd5tyndlZ5+ytrf2
WR1JgF4TEWy0t1Nr+l8tYuZhP1I7xz2xKl8bZ+KW8GR8B8kPDTNmB2gy4SckT12HZ6jA6gqdqLN9
bM3M+LQAc0eI665mLf9ZLda8nenL3GYpbzu7om9HqQpVueBewI7Xhm7cWIdEYbinzWKG78//lxvy
Vet6JjTuTAEldrKgq5d2j9JpbWuANzuHA/cuEtmTZNp4qfSk3Anv5xXCf6J8rw3sxtEeC8sAdcbR
0QrdIk3vyzGn5qLjBEHFybIHhikf8RN6IWie/F4xvgq7Tl04VBY7EiHTlqOms1M5G1IbcWZbzWR8
e1PTwS9KhZEjL7egUxIIlsTACcmgALuZczRMcHVIxuPBNGO4E6N51Wk6hdG85Z+IWvMpepFACMzc
wIlh/9tAZja6TctwZ2f6E9BOYCua4fDktnREJo1LzzCpHwzt1UOuiYX89KCfjL6bbHLopJGCScuT
rdN4E+e2kqrzAlOCoJtqx486nF0mXfyHGuXHKUyJ3LnWrPznFIURf6NXHMcWj9jgjVroKj7PRnX0
0MBiIcelf5ujxMPBX9un1WS6yZz+QSdASjbfOXmg01bk1b0TZe12ollxm8B82aipcELLAjtmtv5n
UhP3KVGfyBhuC+gFnB5SY7+k2tfSUsuukGQ9evecTvz3nVvtJ2eBlgb1Dhi7JgMmMU24RGi+iSu8
DZzP95aCiE3sqYeO2cLBHQEjFzkblMkb+gAy7bI1OcyHEvhBoMeOvCymuxtK891viQp7JHxBZXT2
Q2QmcVC6FD4scDJ41IgXtF/HDoOJq2DU2TJDgS+ICBHbyXdZYY5bYvUd2LIcD4lfeodEkFkpzE+O
050zOhWPnT0/e1NHHILsE6Rt4cBvTatH3x9fCkw4UOTdr04y4bWPmMtNcfFoGsOVa/XyuvHMU1oz
+rPrurgUQIDIv98WCe0NkUi8gAD5NykHnaEfqWhbDfXesrB7RrgIt+3UF+eFlsK9NUuPQAUZkILR
aCeST6Bt/MfFgktSVMaVclCPR3Npd71XjOHsccVKqUdcKulthz0+M3gJzVo0c0hEgAfmUezkYNsb
vbQfGsYEodO36dXSdsdY4gskkKeRahpAIia8XvA9OW9FPr9O0TAc3MX9QhnWSOVPkTAF6Wker2Zt
F1dkod1yBG1fjLd67OLItaz1B58uTdtFQW8jIpSQcDNVY5lKdxDJkdyYVR6NRHsZ/CYD7DN/EUSI
WAuH4eiNSrLWpBLjaeQcWH/T/2HvvJrkRs6s/Vc2vvucQMJjI/amCmXbW7J5g2g6eJdwCfz670FT
lEiOlrNzL0VIMaNhT3WhUInXnPOcM/GcrIEFpxwYU5aYYFI3WHBwEC6Ws4+9ydpjO4GBaDfyEHvZ
u2lMHbaB/uPcdxdd3qpNI+Kvlmi8c1EV0V54BdGwjSv3Tu3BY7BL4+w3holNiyf5wqm6h0EJaMmf
EcZ+LNyu6p9svFZsGvHAtUF11PhxIRroHqX19NyTE+Stbga3y4pNy91X+jcREHOQA15i5uuXjL24
01nHFkQfpjyvYQ72ZA1TZbHdm2dFHsPO6WpO75y9ZDOlCJ3NyLm3bCYq6qUe8QITgGGNnUfaQU0K
gcOIsEhFgi26UYtS/ymvv8lz/rK8li4ah9/3ty9Mxn9ZBqw/9H0ZIP9gOW5SOmPi/gd6+/syIPjD
o3K20Rq6b4Zfqt7vqkekjWvPiRGCLRWeBwre75If4w87CNgrSAslxtt24e90t7/sAvw3xzsQAeQL
iHJ+FZCQPtqOhhEzXvUBmSGQi50bS03N9VJMf5Xe9yexCq+FxBYbu4/EUK725h/lOCwFAEr7sjp5
1gSQmETga/aNwfPMFbgEyRX8hf5m/ff9JI5xGCagDAX+ayPq/HXPwazXxCVl8HrkSuMGNBoWlRlT
puteE+JW9RHUF0uTIMNxZD7+cB/cfnuZ/6qG8rZm+9H9z//7dcnChaUjculM+PSQzfzyZlthdGwb
WAMvpK18LouSxr6Qo385y0UTkL0Ez6Tu/NVb/jeX2OFqWba7hhv8CRfQd3hRJ98DVlZKfZtzfn8e
wQED8UiVvo2N+W+/ILq0dXjDKyJBwpr+82eaGUIjy1YBW9KIoHNkkAhlezzgviU+WNHovvz+sq7b
uJ8/VM95kzqhhuPi4l3/+QXnjso3jvR4HGrdkrrlRp3JLBpP3safbNIwZhCy1z4xpScPDPU9FLHq
ueIpPW0TN18Id/I6776fTXPYqNEZxg0wte6Sdbt+P5v+X9wFtAt//n3xrPDdRzhFM/yruaiCOEL2
Uj8cHc+K7UdB+FB00cUFbp64XkFsbSynMxPnuQA12jvyke/gfC8CklJMA3DdOWXucoKM4rzGVqfc
DZGh3Euwg+uLcvElkdEJaUGjYRblDqCevC5NBj3bNncWCQemAwkpVGpuMHou/r5xtLwmrFmo3QAl
56IRs76XPe6dKGVTvlnUWDsffSbYhDWqRY87P6cXuFCWo29dTgk3TEkbCo6ZMYp3WUHW2X2rmCif
FFWjBVemm8nSINUmkfILdymJ4YQSYReCehSM9p2u5umSIr9gPecAxxpZo1KIrgeBwiWIvWHs9K2A
O3Yb8Lj2t8CDm5chM0FUKsM6uSO4VTQUY/PilxalBnEJ5TZoF44vkGKrP0E5r74y9H2tCuw/5Rg1
LxbOjXsBOPDR6UkzTJfUeSWXxESmMQf6xa17RmRgFzCmA3XR94OteKfslZChFR0viEMiejazPFfh
gCH0tRi4jv4yct2ULR+HgA9t8dvgeWoX59VFSnmfxrglWiB+1h4SZe9vAy3IM3wLuft2ryaoE3HJ
IGDArpJrpnwZUaYbm1LpxZzHpjt001gsW6HmPDkHXpSWp7wVbdlvXCQhw64HSPQuGafg2W84T0PM
zQRYllBM3A1YXPu17vzmhTx1vvy47C+DWQXPDQoMtDhVyp3BmlNsbRRMFwr/FM6Mpta3rPCaiRWE
ySXl2928aPTT5TauWX4igVN8SEEirRO5hYTMTM36XicylXDUEqj2dv3pFkATD769S3LPC5Gv4GZr
q8C4fvszfQQbvpyNjHNjSY6C93qXeP0YTiSa74e24waGUMAmoM/Jlu26LIouwPaRqTV20xDmrfaD
e7J8Jdb7nlHlsOlZpmbXPWVX42z8Mjf1A/QIA09ohCN23Bc44TeRJVavfpFK4zTJ3iNfi5yHKjl3
XZ+Kw2wM2RS2sZij+6apHLImaxQ9myoZ+ujSXIIZJJw5fR5n0Y40292S3k7QhSbE4uS4HboK8X7H
RgfwELyojaAL29ZGzoLIGR2uc/fYWFGy02teQVQFM1HwKFsSIBoIKm1k5Jl17firlGmcjgjWNMqs
Wj+6MAS3SYN40jXFfG07ubvt8A697wyzDdFiuRsgefIGJ3B/PyUtmjHKUOdDb+ewMhKrY+UWB6m+
GD0xHm0fntxmMIBQbIx6ufbVEH9uO45NdoneuUoT97oxKoYzw2LPlziUSj5wvWb0LGTVMPNd+s8B
2rsp7ATJlyE3dwD2s9dVGNhjx/bP86Jnq+r6inW7/dQnMSGkqn2tpJfhKWeGd2zhY4/8QYubThlr
zzfnTvc5kfzNhnNZ3/OY4142I3Jojq6IeEovKj0AXmpeHFadz+WcINMC41quNuJR37NSjZ5XPux1
Y8vmhYaZ1LIxn151jecpc1wOzNrMoX4a2buM8IBly27XOkVGlx5Sz7JOfhMYCYA/OjQeozVSUeJO
U7iHHW8j3jOr8h14XIsRvFu6Rn4olRDLaUnswT8x3AMwtpUNUjBLScDUrmlZH5d4dNydqth5BU10
OYkmvoXBlpxiejgvSdrnolevc6nX0z+Vz0ivyCmEj3mNOotz3mlkeoaubn4YRISsDqg+tM1g8h4Q
9OUsD8bp5FiDGENrauWW76WH26JWPuGaZnWjB1MP+wVsVsnkJqx1hzNtLDG+Q19vIeMXtjOiTY2q
a3Sc9sdCWvz5hieWeiLH0ow+Bv6Uqg3WzqjeLz4jhw0JGwP0ry4Xl3ggBi5dGZG8xwL2/ez5ZDjY
FQQ3Wukw4y3hM23YOc5m1L3U2qcWaXrHv7QmAHa5HPlY2yBQuxS0O4eFXcQKa2w3Y73J/GuhZx4L
Jf1SKGi9PjNRCnDZYPJmsb1w07Dp1PddbPhhTIfLrcT2mcV6UstrdkScpa1rcqZngNyfR5Pfxu1J
9uwmPpptUQScg+UAGQzz/4yZD2BnjK4FAshGW2QcuUWTlqzpc857NarjnIycg8Qjdd2B4Z5/iehT
bDOS1os1OZBDC8m7vm0sXt51JhRqbwGkzOjRNESL/bqwVR62b0eghwBQ7QDjrrc+SYDJbT9VPrPl
ZrIvp2FAQVM4ZHSpXnSfK4sYMGalijvCXFrnlVG3vu1Sh3O6ZOVLLGELUAGMHhHn5xTbknv49mvJ
yoE82iYZlUQkBI8vD2T+RVsQF4nQVt/2I7VvCchhJ5cCzhrSA4Z0EDRKG8OeG5vW1lBB/TKZSCZu
TGfkt07Lhvc6jQsvWTFe9e7ttikAB7KEshG2FsysWfVPvjF63jbWtnse8nVSDsl6fohE7by4ieRg
nRUJJ4AHNVoUcC8djwwZP06soGbOzcK9tBfL7zgXPflQ1MI4N0MivvaqDQ7JMBHwye9MlZMKL3g2
Ndh/hgGKJ3kb9PLRUmsGWrzGwu2VZ+cLv0m6XtEWiOumcPDybofGhx3LUKqvHqL1E81gn7wuQ7mm
7ZI4eC1kS9fQm4tB8iCgH5EyYsbn9SzFjMOd60Rp+eBaqRgeRlfDNtmmUxIn/j36ycDlUYWHeh1T
xe2c7uc8FbFki0C1zFx46kEVSsoNWLY4Qg07AiJdlGnYT5C2mZyZhxL9AvMrMzHOua2Sa6vsxy2d
/rzjv+iEgUadi2xp0FQn7X1NYtopHxPxXosgPYse7ffYJTx6Zr88ogGGna09sS+G6U1C6YaVAbHS
8IILYjejbYs/K/Y50i0VD3tpxDIk/7bcKK3bUz1i0I77Qt5XNkcMsm0SkDIUBITUUZH0bpl/ZRIC
BWasI4J36hKwfUv4Id/AiWj26mtFbpEo5ptA29OJ+5rCYGiNm6BvjBuEIGM44hx2u7k8IsFs2SPE
0YN2B7IieIiGKCumnbbtG9vo7Sv4ydUdnzbP5UoXZ558JRrpHI6HsKDRlO4uDoqrIbdxjXOpboy5
iZ8a4Q4oak3ruh6hqW9ZLlBAauJh8ZqF7nhrlfKeyq/akdlsfMVU65ytbzqckoAPUhQqb7Ij/yiy
5QuoLD4Qe+ArvMfsMiVhORhFTaEtRmwJPIEZLWKN5gRJVjk2zytOwx473NCaoDYt6N9XXV5wk5YJ
pw3TXe7IhYhrgDgYsLvbOZ8yxEaU3eHv26i1S/qpNV5nQmRwMVhAZPMn3wjYxyzgiUeePV5ein4o
WcAh18L396/zp+7Hx6HCoALqNiZNGrefu7UgSvohq3sg7mQ0AAD2PPnYdkoUCOxkfeHaa+vydhz+
/nX/1Przuqtg0nXpTG06xZ9fl5a8gECjm6POCpfox5IU6E4Xej95CedXXVbzPaP2lV6Pjzj9xgb5
pP87/gIltkAMWf3Y+/+8rcTyw39WqSZbU5dfYkVV/DjoIBKG6Yl06+MEKdrcgI40HyEF1BdQPjnt
se7zv0ajaEvWytu0Cd/YvF2A/yzE/2pit056frhX/iTgvcmL16Quf16Gf/uh78tw+w+AeYDVTPQj
q4CXm+efy/BVquK6fHfMN2EJ/+gfE7s3PQo32ypSMZ1/Tussi3g9h8g71u3m+nN/T4viMEj88Ysr
STZdI/wCyW8ggWL+MlZSbL0q7cr2bPcC/71dsFEae5xIvX/nJCSrnhyimuHWoh5BJ6LcQTwlvZOh
H3krhLRQGGK2ZRmk0UGQtaAewV4VFxg40uy2h6f6gQPde3EWtzonbAou+ikzw2AtHFpwa+UZ+wd6
dOIq2Sxm1WXWtAKbctLUV5QTzXIoZwbvE5rQeEnMZl+OkwpeRkoS/wgukMzhvp3d9+OkB/92Nh0P
g1KasN5E4rezEKEQ1BTDVn8dewJhhrdsmFrVWHmbNYzvsieqrY/3oigNe9UkponelFNKzvM1QG1m
YnuMAUtzjcCMui/RnfJQqM3Ejx/7zgWGsStBR2FZqxD8QG+D2xSYDog0ithr3yQsY2L7zPUE0zuX
w9RuIyJEWb6Po4d5IYmk8Wmaig7qbp6kzgToFzcVGpmKVUG+LQe1CBLwhopRCEE6omQvwHqHTtJf
4KOHMC7sZZu7Y1w1W8SAZgJLArtVvWSfl2ieOwe0CHRrB50uvjKe/PYYH8xcR+oaqbA4GRN+JgNS
HfnPgkgLDGubrEuqUyLEeIixYrNVdIkktzqDUp/u7U4Wk7N3g2Z+hcuH06sYiu2czwka2Y6Gnmb5
EqSYdag7uzzVdT8c8mqE795WNUPLsVhXMZrAnAS/VlnVoeUm8Q1qZQK1k0KHLvyF0O4di3ViXB+7
hVAJVU7lu6gScKbzqPA3C4/EmyJzn/K6jO8wEna3UzJ6d6zwxxd83xq2P+Y21ST6jvuh3s9jnT6z
siY83KxnqGKNMLeUxSMkHDMKJ5l610GQR89Jo62jTlxxI3S07hwVCRWjp6zLyI2Kg8hEuoQSpOD8
3LQ+9VZUuE+tK6sHgIU5YZFREustohFLb9NSeXpbz5j8KpbR5Ov1Xbkjiq0/TaDWD1ORx8+MSKyL
YIHHRkqiMz3agUT+4TfMvxAVqOKrnGyXSYq3gB/hSVLtcrNeNjMSN+JWSLZSk/OYYa3qssG2gOVp
71JSnIDhTqnA0cIO480Qx+YFaUf1kccbw41s5rPGrK/uksKtnlWnq8MYec3HiQGQbMnTY/7hn/mk
yx2qZXs7dw3pkuSd30Vul5wrtoiPMbLj94O1lOUq3TQ/ZbUyLsRSeWzeWss7T4UO9nbWfMGPGR0Z
/LY7yIBoSyMvewhyf3hPKETxbs6X9J019elKC/Xzdy0aOEiXfMNc0asDQxlzF3hTv08b92KqASui
xS8OEAjJDQsq5zzpDnNTRSRlg1koEMSmseJaHERtG1RK6W0VZRp7WaPVlqwni7uYUVXi+PTzKWVj
aIt23tXTQIJZhHKZ69LDqyuSbSwMJCzdhHMhqEIod+azTT140wv1lC7qIWuE91k70E9ZEK9cG2ey
PAdAw4KYQ2X2RckU7JLystm4WReFXhqfArvzruZJUQDXQ/ewgPwLHWXUn9wBUkozLfUty9nlYztB
/N5I0AG4PqcGumNsP8WJ7WzdFs0q4pd2xoEVxFcIsIaX3gH7A1UPanVpbJccVc0202h60yZ+Zcub
fikmOplubC/NIZp2jjvpMBkHeHlJlB4t4Zn+Rk/TfGnqNbEkd6du06No4BtnJ4ACWrayqpaCgQYg
/rs86wh3bHoZ7N5ml2OXVjjGopRmNyFnTR/NdUZaT3bnoweZrIexj/yP+VRSrZFjTB/owwDdYaqc
720R+dAcK+cVH0l9EbgIuFmjS865wQA3EcuKkcDgJ1jXJqD3HgENjzMpf9deTN7yJh6IHZSWg9up
S7E+lj4Jag1g50tBJtg1UWPo4kk/2faG/tTyzLuXdEOnmKThLf9SjCYZhihSkYJD39r6UvSr2J/t
wye7Vs7XWtif06Y1LyUePLiALRwbmv1dq8CFpiVIPfiO/lVg5fkl2DuSTrLlU8IsDYoUBbyt9VNt
qAeINgiCpErg8NMEpqhP9ile74ORLsFdK1W9E64Jc9DGGnGMRXJd5GO8Z4cfoVZQEpGkgzAndow9
3/dPGWKZ+9akF0raon6MGYxsZKKa85QhPlGU38WVU+NvdQgtv6orIz6SFzsz9Cvd/sBGrb7jzi1p
2YLpNp1r9bnVaFFw3siCssf2n2M3ss/8hhhTYU1uawc5F1oKp7wtI+HsC5PQdQkgamt0BJ/MnZFe
CgXr0a2q+tAPeghtcohe4C4ySvBrsPBe/qHv5MesbXIk3uZyOTIMhGrUTcmt7bcoDboaTn2ZmFsw
I91XCaFrN8h5eMgM19mxrafajv18z9DRp6sU0QMr7+7aNbz+MAVon+YOqCgmVEsSohMwrsX97DPx
TsRpGi5Uaidbp5o+KsMuPpB0OuyxOuSfSyYCOyIa+Fx9/0PiF18UyQ0nxrve1vByzJ8OfwXpPdjM
bK2OAACMk5EVdjim0twzCZKXSyOyT0Hmk6VYJOKAmQVwZBcVd1lfEA9CEtYeJkt7Yrbf7AZ87EeL
cJG9p6m8BBKaA7no40Va1vRrhUaz1UshQmPGOwGDZdxZXld96p0p3fK7P+IlltthTtzjNFpMQpyr
xWa0XdGz0gsE5r6WzqfWaO4GMnM3FXqqLSDgA0e0AFos3ksodJskQTiRkoC8cQvwnrlRX3uNuvMM
5lFde1gQ2KHqyKfQSKp7HyPimciweA/Vxt9gWjA3blqZRKIy8F6KeB/ZxZVVCnEfdHo6FO4QHEnq
iUMyi+6wNNzOuAP22GpIN6wFmMdixts1yBD+XXFgEFuH/QJyzI5rhB7JgLFytJiyCM+6Eb02N5zt
3iM7ivS4ZHhXA0d+IXwA08wMGCAtyUow08bhQZYnPA+s4W5CmvopLeeWwRi3H5EiRxcoz50rAKcG
PcxdRsNEFAbNcNIla0cQYmhV0sU/l/18V6TOB8KIn/7TS/2fiCfEvvxW/XBDrHRd/aR9+PYj35X9
sM7ZC5OlTYqGhXyXbuV7J2XaSI4tGmUokD6t8g/aB/cPk+0VP8fi/h8mye/aB/lHEBBsjjIMAgWy
4+DvyIot85d1OXuGdQTimI5hAkI3VuzUj4163g1LPg1BepvlgZUFW6S46N1UnLs3QdTY9p3ttqo7
gCsgZyKKAkjvFNypS3YewHB9jaaTM9wDlbwO7/PeuuckWtlBDouf3Ni6UC82zVjlx3ipjOm2L1rj
c2k0eFTYk4JJ3yqZ+Jzgg6xjAquRB/njoQ5svFNJm53LrJJfLSbaeO+71v8o1lmFBpZ29nK73dR1
jKOnh0ABiDc6xAvp0VZQGMScpjUJ2ZY7DDQ4ihOGCBkcg4tliyfPEB99OFMMjuFd4IDzwEGP5Fpg
KrjUuZ2ePL5kHyag5zv0u6h4VeUm98rzcwi3tZ5voWBEQdiYU6l2VsM73vjD0vu7DsReyAYF7hU9
IqGoa0bJ5H5McSM8dQgUs2vH1CLs0sa7STnRJzjQGsFj4c4cwmxD2IoFOiCd1ujT+cFzejZIfBLz
+2jmOBDUbIRf6Sh+QC8eBRuEpPRcM7/+KXWj5GKZtH6PaY5HtGtr4xRX1rgLMFVg5JIZ7Guvp3VB
y2c172ZFdRmD7qWi8MbyLLrKYGPnABVGprb4BFlM3oASbU1WJt6NLF5PJ9BqMqfrFJwEb37p6Z0B
OijurK2Zj6UOgyLRYWoM1q4zKInA6idfPYXSNYnT/Nil9rCfYssNndWQNtSJd9cuNrufKsnj0Jx7
6jQXlTjcZjz1ZSvvhBNMJNmUTO9tD12jUo77eQLaHyIeH66ZEizoyee6TNCjzYEv920lmkt41dl8
ZVSD4TVn/O2T33D8Vp2PxC0rUatB3IVJaOctI4OlSqW9MSyAkBV9KnPIzVB2bCGiHAH1hrg/3weS
JW3LDkv0a9bd0MV8VoscvQdWAeTNeEIHzTNLEg9SSg0hfE4oCtnsMYvZosVeHWsk3cDERKbMYqUh
SaBsvbnZZoWXezzFZzJVR7iMHTQJTQko/PRyrMhudKNqejXLxKWwZfdLe1Ohv9bxzFgbxWhFgmDh
GslxRtBZH3ErFHLTE3oF7R5OR38kc8jbV3Ga3qYa8Q3F14i9r4bLyDc78r2Ipfec9iGcMvZrTdSM
4+UCprUNTWHDu0j4NMNmXPH5RiXUssnoWeJbdsspfjkeYt6VXkrGD51jHFTuDWFCMCX0U2kLTKIe
xXkhvJTktboYIYJFBV2ONFwVloU/vTcBqB56dLaQP4yOJWafLXfBID6JJaj4TpGMAPsNgrJz3ddW
h4S4Tcp+Hw9z/V5HKwTDn4fkcaE6Qz8aNao68H+yx8Ka1PdHTqL5Ae6Nrk+mg85zm2JGdQ+FkZgT
2JnIOll1o77Can5yBvYfVup0y8OYm2NznPJEYo+MZh36jZAXVtcZVwuU+Tu7mvg+RnaQlbss5jRz
Bmbj+dxmh0Vb/jkT5GQDYBZaX2o5oQyyumoJeSUojH7U7QoZR5TifFb1Pqb7Cs3Ftu4EtEqwOkNS
hG6QmRe4/oKd5Wci2Im0QahqJ1o+QhFNQ8MqTD7n3I6zj6r1sldctOLJUsX4Qm07qp2qbZvvmq1H
nJuLtSsl3ekJz4S9LSxWTTsY+LG64A/YA11bQ5fjmG4zxxvXX5hK251wcDbNmIcbROZzYaOtpQPY
mojOY/pUFaMkGDE/iFYhlY7gw4KbqJ1ysCnemwFaO1jXRznH1jOotnc2tzAUqk4z/A0qwzy6/uTd
uU4qw7iP5rA3E0BAZCcY+KV7QmeEE8XbWk/6voo6+7ooTdRKTChKeTWpur5aeqS/B7+trfdtr9/H
Wo8BW5iUhZhMGbogIjB6NnlA6IcrEH5o7mbZ3bP3yOireX7Fd1KzzkN9YxfzMh9Li7w9GLh0d3F0
bjtOjWvbz+X+P/XU/6WeQmO5pr3872rS5y+ssqv+x4LqHz/zLzGpjQ4hcNmomHgRVxLcdzGpxdTa
pmJCpOSyb3F5pZ/EpKDlTA8dIkaqf42nbfMPajNIEJgbfUk95P2dgmrdqvywVTJBuhF6THVm8SIw
2td//gNvzZcUBimZc0efIEx2Wgms5bi1vq02/tftyp92O64kEGlVVoIO5Ur8MgKPSDsyLaBWxyGr
IHSNRsA3jZPww2oVvy1dzzoVC7kzIY7f5i/kh+vn9eNbtH1enBGUbzCER8Xy62IJ7V0Bkgs/VGwH
db73VIdQSqO1xE2f32cML17joGwoTarUCrtlTr9oQQLuzlWuFRZKMghEcHDoR7/YWki5WIwTUNL5
WYWQoEBD38+q2XVxDOyi88jEBZQU/nBT/Zv11L99E6skVjK5Rpv8K+fPUHbDgHsJju2iTTaq9bIv
RWmfUm+an1p0OSQZ5561E6xkMWDo5mUKEM05NWPpbZ8GCAErsqPRlvkbY1zSQxDgBh99Emwp3nL2
v5N8LNOh38+cZMgPSQQ6/P49cMv+6XPwPbixdBDsXH6t3DvbQqTmEZhIKTeFijhldIOKjOk6+/r7
V/qlR3j7xIEhWqz1EGQj5/35pnaYVmDO45VGlsVHNAN8eK7fnlVvtXeGgwnq96/3y5fo7fUCA7m4
uepbg1+tjqZERMbIjdeLU3XHidJtloHt8O9f5d9cP5sCBLenT4yK9aupOYBwzzRP+EdlTunB56o1
VpAe8+6vFLBrj/frJ+WYQKNBgHAu/OlQyGJpBkhK/KO5QJBavA72FZH3h3nVGM4lT2yGYC5EqLrP
7+cRaVBTuOwTMgKhE/z6F6XjtHcKOB6DsBHrNYIoRpYjs+xjDA3rjAlmPqTcm09jzKYHbqVhMxPI
kItt7JgXwW+Hk9lnCtGZbvducpf0+Pur+U1L/sPRx8rXMFh0s5VbmZaBsy7Cfzj6IjMqhmRR+jit
fCbCoSiuVmYTtUFOvDgcJxegE/QFyE4r44mbNzuiw8S580aAamBB4c0EC9UDiGopLt9Jmr1rJ5jt
D97KkUJtsFNyMh9kUK6Z11Mht4oNxyOBQERyk8fHQg4uFWGJZki5Ox/YmclsjD9wnOVHd+VZxYPp
MAqDccXTJTmWsMR2ZKinRypaBDcrFStBy3zorNp/ZB6ZnTKBEKaCC882KI4+Idphms8S+wS4DFJY
AeFrMy5QuEoftdMYMfNrRtNGSksb5Q4u4K5eshTKWeE99/Rhxcr3ooAXNw4Lqc8zGy80O3DA8KFa
ByeygYNlLuPEJW/cUKzsMAcp2WMzdOU7/Kf5V4IRaqxMRgBwbM1xQihTG9amrhL93vMr4uxXShn6
8eKUreQy6B3ujbvSzIhZWN36ZTrdQPprP+KZcV4NAGg0L9k2AYkmVjaaAKrOTCuNd8JT57IEA4KR
uGWNE5z0KKprsOmQUXU1gV1bCWwEaB4Aglyu1zOsC8JbAaAKulMm8hKaoJNAFbF1QkOal+UlRfr8
JN6gb7I0lmuJsg91yEqFM3i+QA+CFGfWgX9Cf2m9KhY4t9DVuurUG0Owbb3OesztPTtX7oiVQDe0
lvVar1S6PDFFaDUaV9TaGT1V2Ha3NeFIfDQaENFKt5vA3CWJdWdGUCY528ZTX9TzZha69zeEE3y2
QEqHisnG3ayKqzSCBStWnt4YF/SsK2OPBgSggIEcy6TRMGLbRmGn44cqi6+i2P2QrLS+ZOX2RRKC
X6bcd3jsaOKqKpxQP5Ln6gbPhHj7SCWVvPT0MLGQhQtYjwuEQMPCwZi1YtOv/EAvgCSIKBZxZfk2
Fa31hViJgzlbsO28UgjFyiNsVjIhIxQUr2+4QmW0KHB4GHkhjyHck7Hvgjac0jQcVt6h6jpx4Sx1
fdmvNEQFv+U1mzrjbkg7z2c/5fisicysuVnecIqyk5AVZ2mfEhRHR7lyF72ar4srcA7n+HZN/KU7
BHQJ5sYE42SfRKsmvfqkRjt+n2GZ/Oyij39vjWo6l74/otUK8Kxjm71kztsc2j4nAzoyxtMg+X6J
OWeLUsy0ENgsvU6eqjTwFsKAWhJnSwMZrxaLfrJHIt7gNSQnI2dWbRc1lLx5iDaBheRIum11meJG
wX+ITgtbOGv7asDzmLq6PQcN2iq3HmaykP0Ox5qRw2Mc569jr6b6GuREEUYNRQGOHQMSCznsDSP6
MI15csgl8jemMTQ7Y5zMHe9YnT2X7mVCsg7bxpgvwBR175Zgsm9MvqjXMwxPVHERkxjm3vX4RWJZ
YW5iLHTwmfqUeDoGgZR6z4BOq8vKQTIkDOqLokZ/CDWK6mSk5KOBMTY4bjN+u0K37WaQACs0KNP7
Irbb9wj58pAg6Ql1IHWhcBrofTmq9QkM0b5hDfVc911xaml4Py8iIeg+QyuWKd4kKEeYXEUdnRfA
Rcd5tpprK1mis9etEmR2hnILSQFJGo3eLlAj7xwlws1qZA+dwTJ3bU+EC/rA+GbxmqhjJbfwM2ZQ
dO9i112Ni8iNp3wAzTWOKPoi4a5+ZJbGzMzyzNlZQeLcSA6G7VIhT25QIB6NzC22gTdEZ2oVh1GF
G8A7KNR5dLlfpZXMX6mBx+d0VJzrtdmeaVtHVtGObR4k46QDG3nnAkytuJ95geRNVLtZIg8pt8M8
5cOEtBbB/CojZ3DEX+XxcM94q12RZ/I9hjQ8lBhrvbGtD11mLhO+dsO6cLTBIo5DQarBAn+0atlX
VTsyfHc7Flmyr1fde10NjzJaF/l9n4InR4RIZNmtiipmfnkSjwf1pqPn8nv5J8WCKblUXYnWnvEH
CkNdsTskxswIlYUv+zKIShZctp4RvCO2sJNrPZm6XE5vj/f/iKn+SkxFF/lbMdXtl6pagxZfq/Rn
QdW3H/zetdpAyk1f4nIE1+PzV//sWn3jD1pGKQMm/m/97A9dq8kaABObwWz+mw7rX6IqjJOSYYwn
fUkzvMaX/g0L5De140/FG80qKCHOBxtWt/urp6woGauVjQHTwKvyOWQYz0zGKdbcykjXwS6AhWCh
mUoh/U+92wYbs1PqxEpTGvulBf6zTQpD8Gju+sIJE6ThPP356oQq+NSwRr+ZXHBeKKOM0E4xDm0W
jASUiaLrsCvNdri4BdgJYeEz2OFVb7DaozQydypLlsO6EkfxMTMWXuFiEqEl67FleYpMAXvMLrxk
p96IZAxb24c4XzllxhuzTOoVX/ZGMsvfqGa1uxLOmOrniFXhMQxJdUy9Jf0CFTH+NK1wNM3PvHfm
OhuQfQFPS944aiAYMdl4VkC+zbCi1uoVuoa5rbgYVxBbWif91bjC2eSKaYsMdoubmo58x2oCs70X
ZyOLbeBuesW8CUXJXyBDQyzRRLC+ViCcr7jMcHaRjsMXM86VC5m3ogmHvQBOzgy48vaKmCP3vrzt
V+xcvwLo6P7q22yF0iVvfDqEHdWZUp3h8oqvy6fE25sINvstdvGrypOxsSMOA+WIAsidbSuHatsj
mmGo7fedE/cPEgKtf/BVBDvPFFmMQndF6lWcbs+6yM09fjX/UAKqhL23RNEVpGoQ3JaBAqyGMeY4
Y3dPvo6f7dw3DfGqJmaU+//ZO6/muI2ti/4iuNCN/Dp5OMxR1AuKEiXkHBu//ls9sq9F2599/X7L
Vc7kzGCA7j7n7L12ubULce+NtzrbYtOxFe3p1N/aA+BZ3cy2rtFIDK9aDvTUFtZ8M3apsw4QMxud
36+ds75ZK50trXkOtPoZ33x5RySUfQXF9gUflrsBjZxtoMKpXakV1GpAS+0aTnGYkFeblejXGaFX
96HWXhP57m1CrceO3Aq+p+VvCxucQTyY1SY8a7gDLedOiU3fEQuUfQ+m6asIA2NHgxUVeNwjCOcm
x7+iReKdlosveUDQIfR7kialDfTDuau429Y4pE8cpeIV1QKH+7j7tBQkoi5akh5rcbqjZeqTFqxH
A9J1MWB+ybWcnZlgdKy1xN3J6/oK6X1w4fldQ/wTUviWPuY6P8vjx4b75qyZn7V8vlZgzgcsRJv0
rK6vXXguvpbcKy2+p8a2EeK7dqGQ5fscJJIdCP0Jwb4jFhv5fvpDzE++rpb2KwPX3YPEEDI9OPSB
MQA4DV3yZ0Goa7o1nTQ5ua3p3RHbHcYvs71w4BpEmhNkH2hrX+4mitcfk2sCB+RLgJjMXOVY5sZ1
CxQC9ruoDOcTUOwyPU4aJbbKkQZOECXNxS73bN3t+DAmiT0BTE0Gtr8oMnCNZbRt0tcs69ul3CyE
lpASEzsdsozaDZbN2MmZlW1Ioui1EElElREL5jaZURVI3CH5mNsZKCFTSJHM2q8wKY/UNIgi/hZX
QJ9F9D58+3WoKHu+elkgMhcfFsTKcZUPfXXBYQ2L6KoMqeNmIOyFcYgCpi7cISbuuccyG1yGIg1T
2rXsWzR80iBT7n879X/XWgYv8FPP4k+y55c3YknKqP84rmforX/sp3E9VAFE8w6BIiSQ08T4aVz/
Y4KPSvH3xrIGgEkEiHTHXNs+t6N/m9QDOraxokMBgzFsC17mX2zRH7tVHGY5B3BMAA3IXOwM9PvQ
XWGu3bBODe5dAS14WZfJPNyhDNag1anpPv90Yf6iPfqxYXV+MSQLiA9gtrp8XN0C/qmVEzmz3lF7
+y42VP1a2pWEHTIGz1nSM9GlFVm/RhAH3oIxbf+hj/SXL20RAq+hARQQuhf500snRibmvhL23UKK
02sZIGXdjmrCBukNroAxPmMnYLCMFq8Djpv8Q2f9Y6tTf3LUxPTq/MCHMEEr5+PLSysB3cpadZcj
kYN3a4zMC81+WGo4NvrlZmrWf2hESu63n/qDv74ot4pNtpeL3/MPl7usy3CI0D/d4Z+TjyWuz6Ms
XIzGDC7wKmuvoJ1YvPggBrQYGEr6d7emJMrR3lnrhlJxX3O6mA8dWrZwuyz47FyfOC7kX6MpTmMd
4oxOUDABlq8FU8Q5L7H//f1d89Hp8uNjuIxWOPkyvP1TQ9WffABh8F3u6OZwrwy5fZxzcu53PlSw
RzCM1WnWBte/f9WPTpNfXzXg8fB8Hgz++vEbcw3TS2enFXepdlKWBn3Vxivj72Y6N3dn0gQJA+Ia
GRx5jWf/0d+//p8fTPB0dJDhmATcN398VsYgKBG/zAKBljaB6weGNBb0n2Mjrv/+pcRf3CgUAjxZ
NONxL/2xER8qry9NcxB3NhOIezo+2PoQ89E6Cy2re0e5Yr+NpqufThOXJrY8HhYj9WbUPaRo//27
+asPbsEFtRyMItaf7lpJ3nTQmCG9IsreZm2jKq8uJVK5cZWU2T916//qIdGzO55L/kCw9IfJmqhT
WJ/WKO/arvc3pYrxLp9d+4NmOBQol4/W2GHrbBLu8gBP5DUoJoDsKhWkVAqYSyfDxSMdNc4coRuU
/mVP72l7Jj/E8UgDAJMET5mDv2S6CNiz893fX7Kz7en3Mut8s2Kb8fTcwUFV9EceS5pH4eCrQNyF
YQr+YvGwoJ7vm7kv6te2LYw1ggjWPUKw6SejNUbYByaiU0FzqM9siATZU47MccHxKvBtv585D3//
Pv9iFdQ4WaoomzcL3eTjM2VgLBzR0Yo7Z/G4IOfLLLRZS5C09Ihx9p/ubL2DflgCOSdyV7PnMrc1
GcP+4RWLHhA4cSTd3YRz+OT0hfOGDEr/yaK9OmhBdWu5WH/DJMS9xkEvLlcov4OHZMhwD0KD7N8t
sFC3HBKTvWnwECSWzcKp74nzJUK5weYlEm1+Hr3qdGbugMy3jwQjaWHAUP1gIv+/Y1o+wR8/Fp+E
75nC2qaw/lNZvfhZQKipiu4QvtCqr9XSblLPSG8aK1f9oQTWPaGPGYk9lA4annUyYsbYBUil0lXO
7zbXaiZORaaA2uhcervxLOhhWoQGtBSRski0ccIFMQiy+pUZT8ZTbRRRvzG9qmpX01kjZAde3G2Q
aPFkpFpAxBagtUSpVnr7dXmHvSM++V2RXtLWrK7HlH7Yxkd4O6xqmaO8VV52IyqVfzWzTmzIKW7j
lcQkQj1Alsu7cirlQo+My03Ss39fmIFTWDTG0vqWUHQEUPNZDIV4GAuxF/uMTDzPqJ+HMgc3YYWe
9xAEDWktpJVBmG/l2CD0cCK0RsgkVbumoep/aYwcGkpZdH1GPiAKEW1+t8HwYyw2jiEMoksZDRQM
9RhemAypHtQ0imHtYSBq78hzRuOVEnTl0KaQWbzGc1rXtx6Y9HY9B3YcbvwUkEgUD2y7GfcI5G2k
Km4FNKiBGBBtORoEW0/0eKgLuBhvHRG6ybr0WW04ArIQjzW7QJcofkx5hF7DuWOs7aOptlczVZB3
CbIgG9iZRSxQpC0/9GkMVhGrMSBrLpnEIGGLfujZ6mT2jwxiAKpnQf+V2Y5brSI6Awjw03YTWEV0
TYpLu2sDmGpNxZzaNJdPYByTCzniKQKmKr8gqqvWTtJ0e5x14U4uVvW5CDrnU2WBJG3cOn7nRpm/
RdDU+9XC/GxjDnw9DIR6Cq6odkCeeuOaG+s8mAjLefYZl2Dz8qv+3W6ImyHmKaofEQ8SMTeWfpfZ
F2WZB8WjRwKkSaZCnKvK2xQgVo0MVgfxaqDeKGJDHTQuGBk49RrppSFibGcQ3YsNupug/mTEo2vx
drO01B5/VRA3o3EVOeai+yrLuNKlMVYnM2LKy2pv2G8NsiLkh/lUKwaRYf4EuYNvTIU9mwKtbOAi
ngYfBBVrRaK4K9H8CTZTmxhfa43soX4N2o5v1qW7j+MmrYy1abY+iMSJ26uMOr76bGTJTuzobvB8
BO+LAjYTOmRVRInJeRU3EqtRASjnjLqaGGO/d4AyjswEMXnYrEOeXcCJaqGVrBqeUJ8Gm8WvV42j
Z0qWA5uIEerz4OJ+zlRRnQjilI+N6ej/qcqDy74fWZ9ZzkL093ZQRBshev5NtOhZx5hw8JGmyb+g
mYxWw3e4OK1kp4YVA6qbWZdIrweo1wHSSN7VD0KOV833vyrlznMDvUZyhvMvQ0ZFJy9t2kNY+d17
E+hLGWj4T9cN/O353RbDgFWJ/jfyCI6dBG85ibptzmeRLHdtUtKIwjtEEZymYeEbGW1OhkoimBgp
prdSpup+SCg3rDyVj2mIzgJbjh6V69Ojklx7wfQUsAXPb0rTfOzek4qbIdV/hwSihtqLz4FJ0AgG
STt2MLl277UGPjRB1LxiNuH0Oyeduj8fFBYilwjz0kZpOXO+J8Gar1bj2Gbpp+/QvmGwJhqPUkE1
u8ZZYKxJjjYB6+dZdcltxHcn9bstq4aNp4MB1IW8IzM1OYRXVRNsHZHVr+GQs5urTMKeCuEgv7m0
XeETVC62FFzhvPORnxn1aEfNl43RApk4H3AGfVTJlrR//1H8nG3TKkV9uAHjQNqdbWQN+ly6O/bV
RBOJpqVjv0EYhX3BtsMbZDiYEllOhm4KKVqEX3Ij5sXL8yMkGHXPu3Fu9TGInQcx6HTn2xNApqDj
O6pxO8mefwwiwQZc2g5rGxHl1jGLC4ZgCncTywBwKr7p67KzvCMfpzpZo+HeJ2qAgAqbkXdLmnt7
mCZ23F7fnk6Zi2uTADZiMWyNA0lHjqu2z+zuqp4wFB2KOKQGFC5KwhUCA9/aIojhzYSIbFfgfbhm
vfCD53lMvMc0Ywi/7fHp7n/AT/KYATfmLq7pXBd8/vMikOUW7a8EMTAJcAliXA3BIRmRB87VL19M
sKpS/dTnvahficPA4aXJThz3m0MTWnyrieyQtbKRcx0mjqBnPBatuPl2VpH71vo9z6tJgxd26wJJ
KwImc9m2He/kfCfacyq6E10ifW9wRt8KQiowUkVN1N0Gc4g41a/0F5Q2NkuTJH/iULQieE76ZUbl
SDnabRcXS+9K+ljmVnKKigeAUs4baeziURo+NUCQUobYZ8If1iMGYVKJccU6D6tKJUH96kY1p/dG
TMDG9CdkJ+KM3LmsQG3FqO9c8C5Ae14X3NiPmHblI5HvGZk/lLSPDN7FIymJfC29PqUt9LpBG2hT
/3nbxKDEHVXnBipbP+azL8TDXZYScQDqeobsml5zvmrMveaAZqPIlw0qDx56l0+RJaH9Vg89z2sZ
owHKs5LHalEQrz0ycnZDlwucN13EcoQlJ1n/QAnEXYsZN+aWH7jBw/k+TjTqcEKcfVCJAyfOIWjG
uZ9bvMTrctJoFKM1nTcmaaws/N/BczmblK35YAMcq4xqS2TrlF8Uo8tPI3WRzQPjlIlbBPsiHGi9
uSTpee2bJXD0KoKYFHMUIRFqu9g99Qqigep0vgA/1iJduI8a63ZeWLGhseOc790w0hJZMp7bw+wl
6guiufDufH/aOCH3KY2APWEFdnblDT63iG8O7QEm1ngRRwpW7o8bAgOy/72GJjyuC83uMVK0xPkZ
o+fSSznfFS4h2NhbCcm7duGh7UVTwqR0dLch6wxa8hjjBGZ6B0nWmqwEY+01kiZES593wcDEBzKm
grsvaZ183WJ26/aKg1CLP1mKa5rCQPz04oACpMLwmEc8WV7YsMN4EIh2Vc1NAyCD1d5KxA0jC6Tf
8cJNbTL0Gdb9xKJ9XgHtrMf5V4UeF7sPmUjghkq5SpY38djoDQheemQpBOxjz6JAKvUY7hrDB61U
IjhEtT70PGZWo3jdqAb694MSV1OqPQcasxQ5EZ+b9CYMKZOEL7BJ7ZZZFazAGkW48JP50BOKGt+I
LjWrI5kQ4ro9o7scv+cVoqTibjdFuLSPvTNwCImMLHg2p1ozw2b9eT2ci/YgvYfBn4sbTDmA60M4
UKCuDg7mmJWnMRlTFqXfIwvemCcb5PmY1jIilyweYLIz7oHOsSOpZFrWPS3PgBOKcp+zVHGdk5ov
tHKmZYZukFo7s/TVuIoaknficS6OSV2nV5bdCbFm1yyOVPbzoRQ1ujHmCuVVWCHTCuac84IrZxZD
DpnYGDqJvWWeu968aPTif5GGEY1IRuicqQa7ooKBJnw0KkkXhi4bXJE8nIyHKCVwGJNAzZ+bQHCR
LGeZb+kATiuf2JADWhvWpWbkjFPoI10T+/M9NHZOeHNjrAdMxadzoZyBCDpNVsCjGsQNoicTJs9t
uAA+wl7O+YDkXd7pfN5Mwph1e3GSKvtWnQEvWVADRtR7uDDS8Dn0Q+6gc2EYkfVTX+SIljSagTWt
ImchxLw8twcvrqDSBJF91IaT62h2ArBHffcuFwWaz8rsIzUY32vpSvbPNmVzG4qI1WrRQFWdvLg+
r5tBmrE4BmyYBDCUPBO5Pm/WYeBfFq0PIAfThXicgDa/ZjlBbFXPutc2PEI9BK59EhrZBdConRvp
lXlZwBasqe3ig3TwSduja3Ynpx544noDk6OTNcGl8eOE0UDbMdiZC7LfQYJ6i+kdKdjm/tBR32Bc
Gto9OpBhl0OS9alVeiRh2SIeAdvQsnMCViX6PFwSDxsCvaZQUkkULhuLOyr3MaZjvVkaRMdnsma7
RHo5OB+ZHbP4Dj+LCWdQFuYO7ReAaVf1cscrx49xO8xPgAuWy9hWyVMNjR97lRewOlPtLCR5ScIA
PLcwGeLYtXELlwgrCORYbCFWSyqtjBzj61BbznsKUv5bzqnye5XP3fMkJ2iinKtgCNSdeSm0xyTX
bhPiBTGeDGcTStPA7N82cFQvHGtOrhNtVYlSN3kp6j56IEsX6sNQEHObaWuL8h11zcAqfIoZ0X6t
wHi0G+fsgknOjpjl7I7JzWiCad2bZAKSJvUrAPZ/Wox/0GJYNgqJnxpZf5rwPPVv8QfnwI8f+G22
c05SYq5AnxjpBP2t32c7wv7FBAKF+9Y8ezFpbf/mHJBgqOnL03L8XXzhMfTRzRfd+YRsLJ1/M9k5
ayt+bwrS7mIFRSHEaMdCkY764GO3jaod2ofy1VVQEj+XrWkAKrUrXDoRRWFzwJ4hUJBvF9WnzrG7
d6EUxzKEa7fnlYQTO2JWDS1Nh4FyMhGcdpRybtFsd1oVykQ3xLxmTeYwkq5YuKyT94an5hL4WzBC
qn6KCcItalYuLH6EhY8NwrQ8NG6CwsYXWLVpSwKkxH7vf7dqTxFqPcF+nsdj5DGfDo8hjvAUOqtP
bCbrmGk/GGXlyW1tI6bdIkQmEoFraVtYCkMiDHjZeBXVpgt7VEbNKiI3ob9vC5tqh8Cm67AoYtr4
NCrWU+kyOS0k/i7MXwh2RbXJl8H4MlF3PBLF1IJ0KOL0bq6wh1G/HFn1o11chcNbmNTfWEIDAqOz
lmLeJCchqEaVE0AxL54sL1Ismg5hEZhg8QFMlAnNifinohQ6SWK+jqNsNI6kRUwsAZkRqQdDiWEx
N2aUpdo9XjvS20ssnBzIQrPqmwPIuFDAiCyykbnAPS71pL2qsSqWfAmFI2Ux/k+c9V+x6XlqePT+
xk30iDjrW9d9+/ZhVfjxU7+uCr74xQVZ/R9X0K/T3sD8hekfgUtatIU9QAu2fl0RLPcXRrEmzVz4
ZkL7jH5fGOxfKHToK1LvOHhz/p0qC1/Th/Yxdgvme64IGBdYTJf+ZLzwVGsZ8eSUR2Ok7Vrv6fOg
IdqGxjSRA1rQSF8J+HbTZS9RghcddBXRzdaeppF3aAo7WdEbBt8DY0pcd43tPs6ZmW3dxCw3UeR2
znpqsQVG7vypQLkCicJyrLcgKsVR1mbO6uBMsHkje+uF3vtQ1v1xtLpo7zBn38BebdYCbgEROPCS
FBB9dMrwIaAyzd3OiZuCCFscMTgHq0825KG3EiXjcSDEcGcmLqUbWGQTffN6TJPoRrRABUuVIOeP
LVgoY2ejqEErUX2KxdDs5WgsF8SNk9AeASb6gm+1jpnH1nmDJTCKrqpW9U9Z2vuX9DnM+2FqcQHk
3t04iOCKR5+OdkGONVRBeDBWNh4WbxgBOXC+ZhrT7lsvLA9TAte1tdRdVVdwigDI7lyDnPRlGMVN
6QUXEfJ6Dk/ZLaJrSIsh+bNCTf42x9q7GrLGeWhNi2yOxjbX6FXsyyCdu+PQLcYhNBZxYTOJu8g7
RLOZbCgJcWaCQTKrq8ZFMb1tfANL+jShEk1qeyuF411GaDz3DDGLnWwsh9/aLXdYDLorLzHCVTbI
R3cu5q8Kecm2myAIhV7W3S0Z2Z+TcvOdCyh+A0pI3dtJ6n0ZWIE57X82i6Tbi9pKD8MYSd0vCZ9H
P6l2aRq673igM3U1KJleRYiusCfXc4xyrS+2fkHIShL7/qFz23YHXxbhF3a9LZJcSSQI+aMEigZf
/LacvkcMaXaLziVaN2FRbnlu7DtbTV1+qdL6CWRG+oTbWb0h/2W3KhfHvCLwdjz5+hxbgQqgHxzE
9bYmtB7tQehv4iXzL0LTLW8sMVZXgAafYlBJPepBuzn4Q5WxGTTGBdm2442EkXGyG7ZL2i42ts9E
GIV3GIwhUTt6vPSFg8HOYLsMTP2wju7SUuIiXWadxWvXNPZEgyaoqWRxUIOPVm4JnGglbfy+aw6o
xcaC9SZhc0YArUSBRkAuxa1hOIcAZdQKB09z1bryrcobL7ykYTTHJ3g1L27SevdMEfah4Qvj2CWD
Hcp9Tu4SbvAxmMrg62KrJtlGoVpuAFR2t90g/eJrUELSvbRLWht+Pzw5FJa3rT9wmt6SGvRoh12K
InsQ2ygvg4uJjbhYBWHHKbZm7HNfz0aRQiNVY3SobS9rn2ROA2Te4N9jDkQErFfBwO4cvzMgJKTS
vGGh5LoXI5HGoZuWribahCaRps3Ur83aiK4b5RXei4lfoGm3naPEXTkHQ/iehk3H6GEJVqxwqxhD
OJmRQ/XAnetAfQvgy610BzmDZ68xoGYfpF88I1TGwS9HamynwqS1qqhSsF+cweshmy09zqjQAGwy
ATKOb9wpphIROTo9PaayoX1U9p79rmx0W3s0rHi5PYUwYEPDnPMAnKYw2OK34CXBwLRwCnS3xwIg
UcB1zukrn4t21j5aDFgSaGrJoEM5UTCaA8eVBGV1AzJZVi55C01s9acMxpxJyuqI9cqbvYhszNK9
Ifd+3jk2syPTzEcKAodrzFwhVI/ki8hT6xIUucoAZ4HAKoJpn9qWe1UGdnOkM8lzPzuhNkzZ/VoO
lrcfhIz3pTf6+ypus9tS5pcL4Dhv1QqnupxjJz6Fde3tqqmn+wQSydMebVBQm6EcsIunrrzwvXbv
GGWqn1UCdgT+p20bMQzakUtpPng50b6uRMe4tibHWLlGWV4Da67u/dFzr5H/jq8OfXm1klZwUtS0
q7xpYeLMdrTv237Br7cMpKgVuD+/Nqr5wh7VXnP8JSTZo9mRjAncMGk25kO0iHCHQcR/winQ3dkY
r9kcaCTkpFTcVL0PqddQ5sUIpffrIl3nVoVi03ludGTpDA8Fv+pT5olkAzbcfx1hflWQ32V9SJ1m
PnmLt1wRJuDTAJlxbUwq/Ryjtr5wmmq8pk25642SyVxvIoLtLZoG4Hwte5uqcLnFgJ8C7w/2HVHs
T4tX9UfljsNetCXRgmSHQsUQCEWXDsrBlGNi9ezASTctU4NTYmlfBP2dTU1W4Wri9R+YMToryQia
EV4Y3+K0JzRribOtnQZIMPkAIB4z7ApismOWxsX+ZFkNdOHRCeo3Ykb7K+Et4ts4yGrn9Fj6MxGK
g9s11osx83okr0cbjv3Rjg5RDXO9z68zc2qeB57Dq6Ht21sHNfol6KiSeGQSXUk5RzBjxeN1VjkL
Aey5e8iX8XPj28mlApP0ElaDeR2GNJ5BBricBEgRh2uGXagqLEYgM13NdcKTf+vQxd6jc2/ffK9k
xIqH0WJKi2LDmYuVXfjukaljAN8jphxIs+rL1HH4r+fCJIWsMo+kLr+EoFbWgm4BhwcPOruhrC0h
7zQ1TQHTuQzN7UQuwtWMX+9kGZ0+abcRGGjDqje2iG0SHUT/RN4rMpGBvnC3sun6BeCqGJTNLhJ1
UmvWC+LTREdD9hCfsY3Tb8zwn/DbzMmHuM1D3Y497UZSMs4zodmO6at5ZspK0LZZAPdrdFXsPdC/
8kFCU8kkUfzYuapO7s6H1v8V/P9U8OOZoBL//2kBLwzBOWp+ON3/+Jn/1PwU9g4hRy7aMF3HI637
Tc8pBP9JDyb0Of1MBPit5NfJU6b8D2DJQtXxm6bT1PQlbBI6+xeHspD/pvL/g88ZC72jDch0HVCQ
0gTQopiftI5wVkXihM10PRTvUZdv4vzLT1fjL3ScHxV5dBb+8AJ/6Cy0s5UX9cwL+CmhOTgih+At
Ga+TgEnEP8jwzjq3D10MfOjIX+nZs8b9WTOksAbmDhGVV6mTM4TCLmBIwq7VivhqTsWfu3SO/K+U
5X6PeKGWnbGsK0aXSXlBp6WJincaIb4X4dCF3Rh4e8JddcetHL4lPgGNxeXQAiSxT+jblmPeBWnY
Uv7jrnNRooWPqul3qUycCwKgxG3aVGlCgH3YlOybpaTVa7X4p+ToGlhS4c8FPf6WoomzhyaQ0YjC
xC6RBW14EwjWExqHmAUHedGKOnlSCBlPedgMLBy0DyaYvgmE3JMHV3jjzC4JIgJB/GdMlMQyGCwF
K7+XLRw+3fOwDa9eTmkfxMbDxDTeLrfWGOEfqNcY3fo5JOeg5Sz+v1XjvxKCo+L5h67A/NZ9WDN+
/MSva0Zg/eLAtrAQQLu/xar/tmaY1P6WlB6VNeFCtAV+7goAWec/wSxANgft7T+LhnR+8bWWHDnd
OfiNdPd/IQRngdB64J8eNcK0cCsSCI0P/UfP8OO6AeXHwHzIfjkxinsZDdtbcbj/6s8yv16EAbLW
ILh4Lqrs3pv8q66rx0/umDYPdUWus9l2FwPAsFXj67NRNRhHFVpuuB+rNL6lWDHegNSDW3MrsznY
fugBa3IgV92WnqMsjmhJRkGBRVx4x0W0vrzGIWpWT13eSOJojGyprD25xJhU/BonCEnqwH9mDOvB
2Bc284MstXfLgoScUTjzveYp98se54RXFrm4IHHVRdkFlbrferFpd7uYyUR90aODyiH1lBmOOYos
hSorYaQvLrxKQblVUUe5tVSiAtFhhzPuJekp54ixyMFDnanESx8pLAz8GsKjO7ch2qh6S8vQf9dT
FW+zyG7umq3OiR9dBiH6MDwvbVpvet5Ct8/mSp7Q5i46hjfgoJ1iUcbJ6TndDt0GrZmlSpkLAZM4
AEAgNapMerJASqs/pMbskyjrO68QHiBWWVF8SLrkIcpzhpXzkF41sqwOqZye0woSdQp1HOt8QHD2
FCFdbooofknmhEJCgaojZOWqsttTDBD6pYuKkozc7tYqZuBu5RgQYRq5X1laJvJgptcFYtua6Np1
NltHZsuIJcjwRoiaXgAX+cLYst1aYTY8LP7AsrcYxZ7K/9mwymrlePW0J2oJrLgs93Ss7uGdPOPW
Y9CS9KcFj/8qyKJrikEP+Hf/WhUdU/KqPGQoPOAHWxvgYIj2seGc6toUO5Q1t3FUVIyds+eaBXEz
tMzXs2L8xpzTvUL7Ht5OAeRtOFYG5Tk27o6Bf4Yab2+PtljNOMMlnr7NODKgQZGC/mUa40v0Ne2V
32PDZuE1j3DVk105L86KhAr6VBogCMZ33Bdg1r742HMv5lapbd04xj0TYRuEefQttMLqxjH6B6dP
5gdADTn7FSt6mdTJAQGeCwuYZd6qFLVR6Qy7HsLjkXUh3rWtDHYRwhtiuo1gP7oT08esOPZxj5WM
tWOFJTIp1+GcfKlolRGkUxbbKMJxjHG6o3i0Crg5vVo7SEZWjjnmW+xw7CZyfhRMmlYIjp6NPDwS
O00uW1fDmuuNF0dhILSyOb2IGydYG7WdfLcGp/08LN46FT0J0VT4nH8bYrgHZWaXhEcPJ5coIKLO
Wr/ZWCRlf6+g31PbMvdziH72zQgi3LioNdlMxkFm5nCPeGTyHnJUN7fMU4py1YRtomN+3Z1VJf42
pFHYrQVBNpyEqQt6UyzRnmGgvCiHqEVCYPW8GjcWUO0QG9WAgobp4jjeplMm4HVxW0TBCMDOn2f1
3tQsqtvIs9XF0CflAQmSmiAec2vNa0SC5rwmT5NOAvkq/XfRNOBDoimsd+48DPF3lSLQxMhFNh5B
7E09XUvf6V4Zo0yjXMU2nnoxFuYpLoNiD0IfxWNjyD25YHyyDICJSt09M2BWCWzV68qMILdaEBit
ekGhVzfWFu414UIRwWTSXz7Nwg6evaSer/PUeOORepFLYhK3llVkufQXvdHY16kJQIDZZnoqjeQ9
7Px2k8g6eUbEjiDXrZ3kSrZqxB07LNZmIYb+lgSeJxDaGQjYwAoua/gGFyIg9cCzxkskVfU950zj
IbM7D8aEk2yiLCBIpQgYQQ5RzGPMfENuw6qcd4rz2ZULTnLbh30Hea3vIffF1ZbfU+6IGFK0Qnlq
wZm7d8UyWrsQyfzWaHLy1vOR+GY72SaqO0wChN4q1Ezaxl8QhIZueTdZ6rUcKufA5Cj42sruzqN0
mjADW+PB8vtPrtLkW9M0ttIaj+Dv0DYOwiLETtT99xBL5TY1euOEZzPe+TRvoT2jxGPAxYEu8vXQ
RbAe+Oo6AYN8sxjmeIWSCY6nGggDK2e5mjuCbUY0CFvIu0TKB/ZMWcdsm4IeRbNo9wQ0tqzB/VUw
sGotFvI0TSJamxjsjyD1nJU7QQuNxHQ/+KSEZ36VbSsNKuazQY2aEVeoJjgi/gjXFR5jptRB8VVp
6LGp03cGDUKmmMeeeaYjcwruHgmYCDaWj8G6sfNg0/XNEX8xqgOj/j433hPZc9UWTsSwM7uaEHQV
oEqybULIy5mk6aGYL1D5vY/ZcpX34QAdPye5ZnIa+pBeeUOVYYJC54stTZXuJg18XjT62aAOWjV1
ma0Il8DVFNGUB0+o6FcT0CyLjPWucT8vGiZdaqx0nPWfJdpaJAUoS4UCWBNak4JPnoIqyUdSGTWV
esqy74ObB7u5Xj5HNb81O/OrQRWE6EhEKFdjytKfBdEXBnfT2iTp7TZEbbSONQJ7sv2RzR3fNzzB
V+jP3+ug+Wb3Sb7LHQ4M42y/FO2AUDvrSInz+VVLS9hDPcz993aw5TrtUkBJLKLAZOFxV06e3gWI
QY7mmdSd9VwGAN5DETKyG3m6WKXGFx/x7NrurYckgWwzRojE0tlnXXeT/IvUdPBCc8IHu3B36BHV
GopzuSPTpriUKJW3vVrs9WipL10cqtWITX81IXBYTXGWbc2g8Z87Uy63GfodLijtYqovb4DUMmU1
b3/k1P/KY5/1Vzrw7LHxHH7WMtVDO4RHF/nHGvoVumIUzLdOH6avXuo+YFqcqJiia1tW3YFgyQgJ
a5zWW6dDkYFkLbafAoASKLHddoVTdWsvoSvpw3gR3/TIBHNpoMAn7kgEelTJd6ecS2ej+J5XkrHq
DfJbWKFYkQ/e7Pifp6wzXwfo82kd9jeLaRnpdsSxcEjr3rpxCnckLy2dS1bWuh+hX+NwoHPO+MFx
uCPM4r7xA+d+UmZnrlk1DY4YspZrZtj59661fPpuXRrxnWJErJDLt+6+roXDI1O6fXVg5rwMa6j7
7gZd10ONinSNqOKSAX/6qSOM90sZNRf5FGN/SCuC75vIeiciz3ko0d58JTDBQJYHdzlbGckwH+tJ
pxMkWYytf3bU/NXUOQb1OdFAZxuELJ5XOK3zfVC6t6S/nMIKGuRmZDuYD8JYUm5nd/Tew8gjm1N2
HrFdTvLi1K19JYbE2RD5kW+dxKrXdVUv+aZtvGJb9VZ131o2A2jFpbieM+kzXg8rgjh6JC+bBako
uti5IxtCp0REok13oUd6hG5sb2veF11V19inNF0LxuJ58sJqlr2wxQ2f8mk2H6giw/9j78zWG0fO
bPsq5wXgD/NwSxIUJ81TKm/wKVOZmIFABIAA8PRngWWfU7a77e5731VllVISSUT8w95rw0YJ8qPp
aSrepPNPXTOyScoNlZCo7uvqLbVRiZ1HY2YbsACpiQybByIzdRmLvIpOTO5HBgOTVW4mtxFkgQEJ
WEwlHxGc9u9muAxfntDjIVQtJvai6O/dNJOvrePJkuevxcXiYGov61WfTnW1vEWyJ7mQ9kFpojc4
Ybf0SUO0WyLh+GAbxDzGecHzcGZGg1IW+7n/qpNw8b+l5ZpagoWBmzUc3IgHUZJtMksf95Zbuj7z
5DL7GAMNaaINhudqaTA5EgNj3FbNlH+wNGv27BTrldg7VUcyTIhjDIs03LgukKuNQh/5biZT8sgo
lwz7muNV1tGzrqmNVdMNP5o16sXIgmLv90t6ltcwmGsuTF+P9YuVwU9wzMC+0WuATLFGycw1G5Q2
7aqtMJZKbTwpvL1eI2iImZSohZakZsScl/FYWMOlbpZh49pFg8ZxSh9sslHnpzAoZHs/pdnk7aJ0
MjsfUQiraoqFWmTRrMLNMNi2UF+Um3k4pJsy6LT73PYpoGeOsZlBilQAC7I62uhiHpdzNblo1lVh
xUQDYaRwVMY5OoVEdbTKdw595nvvNmOWYbfoVAQHuBDC+oErOdmZDNrTSz6OebfhIyyL2A5TDc14
IOStNNBfgkCQ7WXsDTQkKrKepq6nF7A642bxwGyP/WycOi3FUfKZ3KHmzS+i8PJtgr7rdw2n9qfZ
wAfayFz2BZJj8aLKKMk/LMsFRe1G+rbnedyEalm8nQ908VcbivTgDzUluNXjbexYpr1BCTBjRjeL
GwPpKPeKHcYnVkhk1iyKNhX9cRsI8wZ/8XBa7K5/FCIX37LJrZ+0trzTInK9tYFD77zMAgFgZTUS
zhKUJ8wGqoOuVDdTOYKdA5WM46dj+cfP+KqoIuN+miL8PFYRp9x1FOcktEy27OOhCo6GaMZdS+P+
1Kd5tJf4Dz89d3IPeCEEkCFOJuhOIWDuNrvJU2fcyXbNCM1rn7dXZfpHFRFuRIrKvYOX6gsc+z3C
XrSpPeI4YdvzobOqjlJqSC8lLS3BkJGrYz433V5gpYu7uaS/4UNpYobMs1gndRZHFdd4Mhnld0VN
v2mjoD4YeeKQ7sBN0mi/gSxa9WprmMZMGsOqYE1cZt9RYNz3zjI/CZ0dhqmsbqdyaLYevHFJBW5U
CI2z7JcQvnubJHnOQdul2EYMnl3FwT+IYjsjzt8uEjm1LPuRS0fPj+zvortxSsu4aHL/UPq5F9ug
mjemaiEsmNZDGNbQ0RUgt+2w5sQETUGKDHA1CrsuvCvhDW7ZKJSxVSXYveBwfFz3Y45eI5XrPKs/
DKE+SPthN8sazfUmy9y0YvwyMc0cwtxcjnO9MhlpPNfVSz9spgZcxAzJYwPFxd/5S/XpRU4WAxLE
B9dM30RIE5GGu3npvmDqfVPFuH7eIIjEcPbIQUb7G0P6sTcVGeOnIsfEArstwZ6Ed4qa2TK3RoMD
JV6zO4cU4vqFUJaGT4sKbiyzDLa2ZCODwLF8YP5gmrvBnYYwHoU53qmeehvbiL3r1vHPFCpxjDqM
EAsBpYe0CM1fuqFFK/piPNRuP+y00dmEfARMBIT82WdTfwpqPIdwEoMTw/Bdls2CMGAfiZiN9NQO
6hFFQZbu07z7Qb9GKTY3+bxzl6I+NoMYy206qvl97BMFEVXfOqiG3yilXnKj67aB7INz5jvISaaF
wrHNjole8D1lgyF3zTh8j6zuVlv4GbPCfmsMjrxiBF8tfBx/5IeH73Cva2xFEhy+GY4sQxPvZWlL
ko+X0j5jCL6gwfzoRaAOs8qepU9uACfpXs9UR00qmuestUlBtyqMwo37pYjeQcYlIZsb9dsEJfS3
ELWx7NMmhFLN1IPiexIDkHe/fgrnHuR1mxYkjIsw+T6aOHIAro7AD6NZP3WEF7WIJJKEsVOv9d5T
SFop/muLHmciKWVwoqeGA6vfIFdla1wQXoX6Vma9wZNQx75ZypPdUEoueTrR6iQ73ioR3MJCE/cj
xilS5IGVkH5b5tbGt0nKimGfWSoezEzc2ZYfHvkH/hNC3992aj+5RcvhEeYEp0O4O80el6vl6J9J
KRDUlEaZxhN+IYKjMOZ41XRa8qDkUbfeJFfStrLILhvsdRYoGozU0SrGtfw1nLqnysvJGLA9KuFU
2RwJ/iRHfYAgfwCN9j0NlxMxDWzxcmEey9S4TSJFrVMB4im64CQsMvu0UwZxUPrVSXiM/4hnUduG
Up+4m8neJm53ken4iDL+C60Kn/hk9uJoah47l8gVBjPBsXHJsQqMPruhd2GAuNTGPcr999xy1RmX
gAC26OfbtHKam8wUaZy3tUUkJs2Z9AZ1bPrUZHLRt6z/vC+hk+hxMEzGcAmZNagyv5epxeSsn509
Qol8U/TOD5gK1rMOYd/5E6FYW5Lr9C9PBeMzZx+UU9+T28DshpPsGEaRuoBKynBvsa4azFnyHKaV
WZaHyG9ucYUA+18cd9jZOYThOEitOtgUZlaeOu5HiwjZfZnP4lNhQfqAZeLUAGuW5WcJHWvaWnNp
fLbEJdwHZmUcCi48iSEimA5hWcgLERn2lhVYAfAhT0+SBO/YwQD5gzqLRysV9WdeWOF9q50Elno2
/DRy/3cqgS8Rb2+oU8cY+nGZXIiMkJGbrchNjVrHGx5sO3OXOzmFrdjooG5vmILW6Kp6trAkfPn7
lSAW7Pwyn3bCzjHZ5EC99rmADOmaiXFn5dIDh8VlcMiT8WVOvVcqBO+5S1J4+B3uaJ6DOfalsmiu
wje92kUhHtjPqVmJrcrQkloq+aynFRtdJyFoJRshUkWTbpw1iHrnwtoeZyVM2DM1RD/tU1+2WzT6
/nByG86fjd+borhJEz2tQyJSCTSzMGqaGhBTQ3NDeadb4W3hWMk3KdwOvADMyk2GSN3Els6MbxZF
sp05Fz6QpkfOnc4984WwCsvfhd2wvA8lu2Ee44ShEQNqVv8QSW+dQQyXYI1UQz6jyYHqmpw0JiHk
jgsLdxcp3lRMM3xVy+5ZSMl+rYQ4ZT7q0g++A3oKebSHoj+IkGyUzpg6itbQJTgpNapx64bO9OwN
omf4ZJbCRwlGQriwIXNUtkq/PKyTKZBcnEY7Zmrz04zUvdw6PGjx0q2RW4Gi8Z5srmhK0FrsRkf8
hkvVxKwIHmeDsh6XDvzT0meTJgZ9k+ZJ9zilo/1eFFTgO89dOVjSsx5U1xKiUXVj+KQ8yX3KWdY+
VCQivhvQ4E4OSS/DpmYnfytno38vxeqyrPV8YwuoODSvynlEjxQ8RSiDyGIGvnU2jAxnc5WXp16F
47NtOwxDIRfwlCK1xZ9eA3KwqRmBPOaeQvlFbjE31oAGhEBkGaXFHRP+NV4lkk51hlw+e9DUtMc7
XRekGci02E2lelhShaqAxb4dA6uaXswlSE8FyqltUwGcrHABfSSWolDDjodMigHTXRZFOVHRRd69
D77X7rXBrZu2LpcZH6kdzU4em6kqboShcRsxGj3LZAqOozb7WCCduAgL8iCVvWVe2qXVr33R9BOn
LF6RzNDwhaWbcJz0xqMoO3HnIULEK2mlsRoXcQPE1d06ouRTYkjd34Yg/r4xvTW4xLR4ManvLhKz
0n7oqf4ZZwZMaYzsac6A1IVRStIDu4xtKlR9O/TRT2O00JNZNQmHmdfvDEBZt9HIo+EUdhbnHdZY
/OwPJLNORz1748kHXKw30JnJxaTrGKgYt8yb5Ull0XBLSFl5Cf3oByJrKx6TmXy4cP5M55p0idVS
n4QFY0UrqZmVyfmNbM5kD6YhiwWi8Njgg36TjUJtRznbx1K1zGzasplt1s3LLnMma4ecMMC31lLL
mov8yCt33tIqwDKVLGy5yNTwEAYtc2Arqqpd49lj9TThptnNGZdN4eGYZp41lhcDGIL2WN8wY7Wo
NNpsb5UhZIJ2ufPKhT83k0flTPO97hvmwGP5Fin7m5NyWCOzinPXWXZMSj6jBqFZhMdsp2Gq7ZRR
mbuGmK+9bZXuQbvEd6fF0xIKWgXiCrbRQH4pHPx7shDRWBXdu1Bd8QATEC2pTepG19+Mizt+NybW
IDYRafA1zL25UCHjnYIKNHJRT+HwWeMDfdRD9zi0djVvzDbkasfzJREdGPdImWd4hcBzO1I5YGYY
X+ysh9trtIzk/N/krMEY9ETut157A1qX6TIKMR1l1b3/Z239P1pbe84apfDfi13ecpnm/0AZRY69
ftFfN9eB9xfb9fkj9sNXyOj/V7uEhDAHAYFhEXwmKFerpuVvevboL3yWWCWbpuP7NvnK/29zjdSd
vw3UO+T60LZRVf9vNteB9U96dr491Qd/JT8Fy/BVEPMnwUs4+m3bghk8hCEjZY3vnfgvUCF0zXN3
ybUTo+/6PjehtyrM0uwVqnK6dU2QMHmWDndO6+eoRdlIeEFiJbGEkfSQzRhjpN9UL20z4wpE6n/s
kv4lgfe9yri6T5NzUOY7hgvpq5JG82b3mGdEvTqVR6z4X17StGcmiNHFnYHONCb5yVx99GiO4ATb
rDkFb73fGr/KKZheQWvX0y9MAFFQnHIyYu6oB2JZE6OVTsXZLEoR3vhj0rxox01Jf0iNwb0begw0
8KBb48VwPdTK6O/GWDCQ2gQg8hlH5Z27wxQ73VlyqnYa4NsPv2LSdFZkZfCytLZ9sCadkjgN1IQo
6NWmY6/BO6Em3tjqSEJKVPnDrZfmDJoagmO4uDtPuuU3WSi011bi7gzyu/EsO/rtSlpAgIxu1lVQ
sltRiwf2WWZwMyWAKjD4GB8AotnPArZ8zUyVIZeHrLDplrEL3kCQjT210YQ/f5ELQ7+pSMAaJVGK
ERtufW/fd7kDyMzw8BtLNIWfA5Yg6i7QHB9u6oYX8i2sl4n6k1cZrHJKaRVZL1Hp0SpfmRBp3uPz
r8Q6U+ydCnWvbHFaK8ehUQ56RYXniIb+KaQs57rPGMRj5e5wV2p2Nec/XPXXf6zgr8BlpaX0N91w
NTRnNV/jOXMZXEQDcM6OFuzF8IeSt8INuYeuiVD96OILrjLEqrt0tYCyDQJ30fS4xIGdYVOQ4dgi
JF9RGEj2+TXqYcxvdNAOyw3p15jfiSD/FFOFc9LtQ2oUOakFZsAKyJhrfJZ2auHyKtyFX+iaFcs4
1i3OfbngtWVZww+gEbemtAgFr249JuKDqGMMr2kyYoz2MIsUu3AKCPjkWvPtu2SsdLJXfWKmx16M
qz2ZEe3XFWtAgCb//lezO9z86qZinguqwmhGNW6gqvH9KCZXPy36KkawpJgsm8UueQWlnviTq+PT
9QlNmaarsV+RNcPVZGxdQ/BLJINtPoT56F+u39EPVhQcNAig3xXehk03rlF+hQZwopn/hFvH9dBg
uNoelxuQ+O6nCfE//APy5ZtSfGDlQq3PLhJ6SF547mNaYHgrnTXALXdyqeLEH7DednbO35861Yq+
WHl9GWPld8qQ2Xhb1p8yxECWHqrZZRWPDYgf1hM+nzIUa9ZdJCsWZVWpUO0qX/M+I0zoluderwiV
tlrfUpv1Ja9Jsc7z+zkC/uCDmZply79Hc456nBKKSayxAmbK9mpWr4lNCXTFCXUlqLi1ac37vBPV
b4aafCIL31g/U9Y6lE894A03LUsbeCtWPQ3bTJTTdgrKXu/6CBC6Wnz9hFR1ehgLkHMOnzTmk+0A
DKHKmtraRG4kLn1I9oHwwnnj2UbH2MxWUTzUDaujWSpSD1dXbxFhfce+y6DWgWQFRmXul00llfig
6VDUXYU9PY98im8KBt37BRUgkp7UexzyXv0sDMeiOOHSeauianoOfdYugS35YNuSlK5Nygtw8Ukk
4bdj1egg0SGGb3X2V87Oixr6fV4yBlUToSIslaPgZycKvPNW02KXxq2IP9xWq9U6LaC8NevrO09Z
8iaDgBNkQMrNN6z1PSNcN4b1ZJNb0Tt6g3We7qEm7OeIu9chxTLMsq3kxnhcDe9PFeAVEn7LqsBn
T3DEKxVdsDe0nH+5Qe2cEtnnh2IMra/KC5a3MIVvuDc5Ai8dU4VfDmG8L4PnzUdRI+MgfY9dcG68
YmiXbxgf1a7pSkYLVRTmQBHYxtiTUV0sYjP4s6nZm2E9x01qLr9ghJU8AbpSZ5jBQcHeNECOUi+J
80FIOLMMDZKL/VpgEYkhy1uMhN7Og6MCoX7qAcrmGOEvXtrdSV/Wvzwvytx4CQnH2ExAk070DuEd
ToonC13mBKbXcuSWqE1lgdTgNH9cXCc7jibaitWwwNZ/3CGnErd6QDxQGkPy0IyS02QOEMIYYnii
PaHE1YQ195FC5IF6wLmIkgLyNQHi9qazSj5jLHnIvLF7mm18FDpVFnkYVvDcBBSmhHD34X0H7RAA
d0V+QpqZ31JbT2c3CV+W1PbfBwXBuCWuHMOCbtqI50NU4sAqaH3w9QE4GpZRYT8olSKdYD3ixUyL
zYtuFya2Sdebj0gbWgbxgRlXhbQ2qnDkxOS3x1NUaZOlEJxi/T1Bhl5tWQx4xd6EYYTZpwP+sTUs
t4pHp2u34WT2Lzbqs4/cZlLFVegAjy5cOlfTEEcoVXyqtVN8n7jez7oahrveNr+vI4VbgROCVl5P
wt8GTdJflE/i3+hG9vMcIWqdp8J6LC2//z0SU/99BsXSfeJKqMZHsiiTlMSCpTym0E+2opPfQK8l
j5AX0ET5JUEsoUU93oMOr2CT49EgQ105xr2UPY4wmyhGtqv1r6rXMIWWnN7Wmxn/5v34gc0r2aXg
4B7gI3j3pJAQhl02Wd1tUE+LO6w45a2ZoE3bwcM2Hl1sArvAHXTMy4VNyfWnEz1i8z0felRPrXhN
BmGeSlO+9VyJMdNcb/W3fVh2eix0oS7G7LnftKY54pmD7GYlysLSSGSqSgmLcIg5uR0CiY+L4UcZ
2GArTAsFWNCKiUDOrHf5DUOSJDK4TLtUIPTn8jPAl/BRMfPsUuuwXfkK7wk9+iatfAYGNnEgUJvX
kR29noVHmbMQf12GIYCbImKFnLqdv8Ha5Fr7yHXMacOGzXkMU9d/ACHSP7fSZdMmm7Hl98kAiC/T
3gh6YsolQ2gWua++2dEeSto7y5nElkGPt4/6un5G/zQ2eEWKam8TJ7pDqFmoWKziNtpvbCQMrLOH
enWcAbGeX0wpx/OsHPMd1DUHlJ/icvOC8ZBP5MLv+jp6dPA53YhmgOvX2644O/XSPWUezrzt3Cgd
A6nGZpLp1joNbjE8onQgMiLxjzh+yK0v0/nVVFWCxqwe3rIhI5qlZsrnWSEFxTSmryNSDGZAE5v9
TjknX9TTYTLZ1rtRFmIp9HkfellonFO1iU4lDAZf7ucy83gS6r7cisnr9kx3uB2rDJELu/DqRiD5
eGMdZQDKm+RzUrTBXk1dUhDlYulDWKh8R8x4SWqesZ1Y2DxliIoAlRUZEQEoPM+ti6cL0OE8nCfp
Mlix7cnZ8zXTbYD6EbgM581X0Q3+b0KVdJyXvrccsqivfooA+k8koySu1tJK1EpuqnEmpYZJVbsl
i8qP2VYIVk8jKpkhHG61sOxdMlf9dh47zKJBYJ/Loh7vFhUK55X7rbztmwr/zBaQf/1Q9DksmtJr
nxDrpP4TSzviwD0jWlUfBWUBqKEfpWWb6Z75L8P+0aQWxHlS3qdcsulYTRcm4CpG6hhNyFtCJguU
Abc2bBZO3tlJv7GKYS29OEyxiB/9SAlreFoSvUru02zflcN88ZTn3XVN1kkieTqDmF2PKVtb9efJ
6uabEHz0g+X16iXTNWPG7izCZdohhO/ua9Wqnz6n5Q3oY3myRi+BABi+UajpfUDs7xhI97FABU9a
6Ag7bF9MdVox1lm0tc+jhWR27UrWe6SSMSSsbX95GhxT/JjKGiQHR16F7BelL9BO9h9XL2OJABT1
1GpxNCLMjgZBYvgeRe4NP5hUvIhhbjBFyj8skrXB4XZMJv8G313w1OKlFFdXZXN1WDqN+dnrSNxO
HoVcHvJZOJaa4eRmKeYyZjKeMUi08TC85zX/JDUhCE3y0DJc2Xs4gOBkbRE6vC8ZCk3XkWEaPKS2
6B64/Y59zQ2qD3/q5P8Lo8ZqxPiTovuKD2fIAkCL7ErX/cc4whTJ12yn1LWBlKBmHDpRL8/slwWG
5FckrX+bHbhaS/7+G7qOFXo2xhcT+9vVzfGnTrzKALd4rFQPDfbYC/JU8aE4mD9Lo8fjaLfDT+I8
XPcuHcPBOUrpo0vYKgtgHP6OouLk48GOSVUC5wdbCgSQ4cPIljY2sTHrYXaXLQWguzQJZVvts8FJ
TSeioXf75dn2DUhvGPLkIR8GykzEAJ+tN+r+WREwrvZgAS3NLsjHM/h9oZ8o10hkGrs0AdSWO+nK
rOLEeKkDB+RlNasvPjLN73AZm2cnYmq56bt13XtllZu1SwhvSm9krGenSYNFrNAj/LRB7SOQPeom
XNFnM/+jvHdbYfk3kBH9KVZW2H5ce+Er7uZfv+nrtOPv34PA810mNciDTYYzjGT+PA0pqZDJNWPZ
5JEvRaeZo0TfDBb0mD/4EP8th3b9i/7pGxESQxnA2N/+x09XKOngOuBJhysMj+EESpu+6Xh/8BG7
nyoP6a3TdqIJweT47wJD//m7h6YDTR1ggsnq4h+R6gJgRsBuDj1XIewXX2tys2DiUj9W8tBOxKCw
hgloAv7giP3r19j6e2S2x5MV4saA525bgYP38B9eZF14RkLednuAn0BTOOoU7zBx9aAaC0XbTMwq
v/wVQdmjYETUK5thlf+kQUXC6WS9XH+g/3j5/q2XjzfhT+/dP8F73n+p/v/8lzNOnlG+8m8zzoC4
Xt/3I3Q1HhCfdZD5V3dOaIPywJbjgsywoOnYHHp/s/SZ+HYYfQdhAGAn9Fcf4F8tfU7wF8J/fdx8
KAbx7fjR/2bG6Yf/eLLC/4AW5HowRdB6c6D//VOdzi49fpFmR1UHw7kNGziEDVqtszOjRMPGzZwh
Qkn65ATs/bk5Nyaujl21lj9lJtFYJskQ7GUfyWdAwKgLnArmI1AFdMxsb5xrRUVL1O3JoqHOmtaS
S9H9yf1QDMlabbhUZRBKKm/jlh4miYggOm8t4LoEKm9YYoCRMwLotA7TV6tREQhSTybbyC++kW3z
Zl0rQzgC8+vSj3DWOWH3+WiYu36tJdO1qiRngwJzWmtN9uyUnYuREE0Dr+DCl1hih/OHCrU1HvNE
FGqXTYU+SPqo20XPDcpPqttlrXOLteIlD9LZM5LIHnDZ+x0CxfU3ZxCjYqIQ8l2+1s5+4FENZ3qu
n9MMjSmjUvKNFP+Zdbt1Bi732tKerK728TZ0Z9TjFG5GR4xPSi9CPE/u9s8ls4UHxMnOY3It89tr
yd/OwypIDI1lB7Yg2oTBCH1j7RN8+kA0cbyEjqLFcVusv7aBNTmZHLa7pThg6L7gUCBgbsjuET7g
G7Zn0612wUiKp+tpdFdVuriELIIk5GxBXhL6S79J6v4A56F/ddVMcSjyxYqNEd+gW8y0R1I1Hu+H
N1yW0D70NFH52k0Na19FeuBb0mCMj7R8ncvZ3Uaz2XwniGs+WRmlYj2HGdyAmaVd75Fik6ZPym0c
AAhBW92GRd3dVdc2L6rqLNiIuvWxXiof1bKRrKLH8SORif0446SMvdSfLvMifvXXZrKZFz9Oujx9
WOjoTlNEzVT4ztZZ+1Cia4ERW7SVQ8Mtazn9N9AoSMP6oDxm12ZWXxvb6drkQm5R37GoD78RglqP
tPDeeY3Mfi59t9gZXjNQzarO3/ZjzUumRS1vmSx+B5U33BkstEmbNH+5Tf090LpVW6Sc3XFcu/Jq
7c9hPVlqV8s5/GChMLwsxtCu0puK4oXAWiwSa6tvXtv+xG+bCtu51t8Z9bbmzppxVsTK6BTmtXV2
AI/Djr0ABkreqNF8HNcpQ7nOG0TH6mM7WTNqUsYR2rM+FhV9mHLYwIOJWFWwQ0fzkYNadknGlDeo
pehX1yEHIaAvaSJ+mWiaZhRmjELkOhTxKqCI9zjPIE4zQiKvyLdJFHKsJ/4GtgZoOKH65Gf2qPo4
4ZkHeokLCWJdqrR9q65jmTCZZLodpPior2MbuU5wpKn2xTrTGdfpjlznPPN14rPOfgaGQPRY2bG8
DobsBebIYUjwotETzcWZFrUo41wxdd9MZuvdKs9J4sBB0wWu1oo70bP4DZDYWMIP311Zz96mX86N
GRCI1KvspgxpBNCmG3svgU0ZmbPeNy6G3ZRksW8T8/hdXXT6HOYBSG4cdGt+Cb0CGsVNKQvvEaI8
omUfBRYRZvU2HEk8LbqatMeSVWtLTXkzuirfjlad3urR07wCxbIQXWB6R4/5+y2zHONNpww1qvNA
ZOiurpSA9J22UC4Np94X4uzP0zfQIf6ulco+TkuyxB7/17nywPVYldORFeEak4QN09lw7QcP6nHp
j7THgeweHWQFL6EXQvvwwQpmHnrh7SyWGeALyvJtVJUlzrwIOcQU6DMrOsyTcvxOTm/BfGrIJrx3
kdyD4r463u6qJZ1/g0BGfzIGwT7zUgLmMBsNrGvUT9w63c4PMprnzG+sXWubw5H9eQV/OpGXvBq+
c7FA4Oir8dAsneYpRY+5IE7RmkjjOu9/2g23TRy4gbq4dRLtx9R6TgM/PDgGLimw5mIrm7C4qQKj
3tCjHRTCx43FBUtIXct+HRL7wZaNeTRnwj6TqMyOvnaneE1vOfs9eaXc2OFeCdbMQ2BF56kJcoZz
1VPiYzQLVBrcaBGhcMZX9ntA8r8aA3AKwGN0t9oaqx154R2sZqsG6JrirzFX+o3Vbo0WSyi+OXe+
zUSa3+Um67+yEtyySxntPDu3TnPfJXvW4GfE3l2M1UF9MVrEQVgLDdu/YmLuELy7YEE/yiX6ETK+
Oaae/AIbPsRDqX9A5Bti05pRNAxcN5bMjqFU6QFsnbNDhXQ3EtpNyrNz59Q2iuVh9B6RndR7aai7
dC6eBlMZjzorHiZe11MyQUySZnWHpWDZT34ZcTXmqUeu66j8vbfQcLvYZxp67YHwPjY2r26Jc0cP
vK5P3ZCn/mkp+nm4nZWZthBAsORu7GuAWW86M+QiV6/RZih5FzPOkkgsz4jpIuObvgai5czQl1Ug
s870r5lpU2lVFcgverBVVJw+l2UbFCSqLZQyChINWQRs1QjLZu5vF2x3NqbFzHnGB+VtzGHp7u3W
NrKdKOTy7mDWea9bczoF6EDOQ9eom2424AaNdTCB+kB4dCKyVnP0Vw2vAe3jYSYUOrZqTsywNPzP
Gdn+jnquODGgHhyWGQGKzGXIT/XqmnQcQlTh6u5ndOlfmJCNG4VM4UHNYbfXYWftHWTlzaZuOF5L
gNXwdmaWUeBG0jd3TjCpFqvESpSKoqN2UKRJVBU7c0HqoNmp6A23G2qW1hXOWYoB4XRvSzgrG3se
COLl5jL3HjAsSMxzBiJKBSiHl5LN3awsWGlLqMYBcSZDqyorjSPKDZ/CL0FEuoEMGd1bnuH327Zf
unxfeuDi2zAiKyRzBvwUaWdiWSStbkcEXvEYZrJ7gvwOxyDy5xz7GZgglSfgZ0FfHhYrm5jZldNo
bsxZBnS7gNHeK8AWu0RF1qUuwnoVJ0/zt8XJ3T2OmRsHOxneGEBu8zqjIroD8DZxjHj20pzo642R
K7SDkKPu3Hkl0FIB4XGo4ecdyaM035MkW9VCJBuSW4jFbY+btmHhVPbmFlF//43De4kdXqQzC94f
iKdwpQSeWW94RxnNVOWq34xkiTC9H4p5IwfP3vaEW4qt62f1fdMphr5+mWHq87Jb4Wmxj7BqXPQQ
eEc/CwU2LSf0HlUlhxIEVVPduCupKuJNO2FrZnxXNe78NSVh9j2i5n61Zz84Jy6UphWGFVyUSWm2
S1IrjW5rsCJbew6+9USjvs+kAAPG9FxgRMQT25NnHiVDeLlVReF/OMIlx4WJIPMMHJncJXZ0WxFY
/ss2EvYjXW59cp7mp1wbFvxf1/82QvSbIc3VQbI3ujwjmt3EZ5gS7bufm955YqrnxJ6vm01L+EpM
MkZ0w4RxiD1ExwCRR31H5q9+UuhS8cRrhoUeWti2FNnnDP+q29ht6+6tHFMvynjBvMUee7I5sVE6
Sd/Fhp/5e3s0gy/4GNOFZT4Ui24Rz0JbgbflPC8wBFu4Fhuz+pZaZpUyZy+iEwqO5MTCxjyZIiGk
jM/rGYCH/+gsvd5qU7RHG+p7bCyrOSNwRTwTOErtb/qx5yVsJFn+lBzNdbPXvvBuispojpPJyF1E
lX5p2QvuDVPGvehIVU2R8hXryLVYh68cEuOOB5CHJUDvrkZOPmeFe2br4LZcR7jzdZpbroNdrOg8
69dhLwKyuKohGqTrKDi7ToWD64B4HRWPfau//Ov8WKyj5PE6VdbrgPk//f//SN7kM//5l/1/rn62
5Hg3f0fm+OOr/tr7h/5frhlvNP5oPcMIkMbfev/I/guudB/6wP9l7zya60bSdP1XbsweHTCJBLCY
xRzHIzpRFMWStEFQogQPJICE/fX3SVJ9RzyqIaNmfSO6u0ItFgGk/cxrqAjgtGSqTP/O/VHrpeol
MEoOhQv6iNf4lfsL91+k6AEII4pj1Ih4w3+gzGEy+/8us2FNRnvaR1wUfTYB2P5UxxdkVVrAWZbP
ThFd5cw3voPU97osIDt0B5zotwG6ef7V/wdKwE2T1br/z//4uwdSDMGk0ZhmSccUGH8r4hZ8tXJV
5V94vhvuYOZnZ2uE9ZwsQ5Y5N88b/nMvSxvPHxgIyXhBMgdgdmLSFeWSlMYNxEXQpPIhj3jAk9NE
74N1ef3TTFnuZCyZako4vg8GgUrzy0/rYNYlQ+GIi6LCQAfhju6I3hkFPAlO5lqDML8Pity57mIU
419/9N98JSsJ/094pGANTgs4U8vJYVuduOhd0AZ1SAdoQxoKrhfvi+oNE72T+uTTmLICoT4SxOPF
ZPbI73M4NyV1ojkTF1MjeVCAYMoIZc+mIDzqgIu2xkMrPUeeFSjM0uFwg4B5g+fIXGZ4EhGwv+FG
+efnUwsLpUTiBtQfNeOXL5Q7KSIaSSwuwomkGuNlYCs2Xphn/8tn0e1HNoolzMI5WVAJpR8A1Iu4
8PoJMyBh9Y/k1vPtkLtvVaHNOL5cUBKtLepyfmD76GIZTZ3f9kqmldGOH8TFGKc/n2EwLm57/3Tp
8BBJjyPin5xSJ5OJK50ItFuKixVE8kUejpSWQ0kG4mCc8ZZVqWNG5/STkDZzXJogDOGpG2QYe864
Wo53gewVlWzPON3BNAF29ITdCdsCOxO5sEmNW+SSaqRfxth7o7nwNysY7A7Hnm22qnBPF0zs0saI
ZSEuZiSvzr2ipnLXGl8DZfWsUFxLqn1RuJT5l3WAofu0ecFcZWecIG/Zx/7d6sXJHnCTmeng1Eew
KCOkcCHZX/SgP2+BvE6bJ+ifUF20/+eTTf8Jl3rQBt4fLbRZhfjjBK13kfkMb/SEebRKI9UeGjDY
6w97edRzfCPdENlBJLhZSJVPl69CP6ZsW2Wdg5Sn92VZ1HNqD5eq9QkCBqUkfGMtOy+PYPNIKG+B
wQSzmoX3R9+mWIUrsSs/t0nFz8ACgsLqux5F88nC6LRHo514HisPEh5YfgnIsgrrv4vAqvHiAFfS
HteW6+/pBNFPPk3LihXSJk7RQaaii6fS64MENvnFlvC5+FGYBltMKd8DBi1PDhTIBLmYSeDO+9Ku
wMGj79Jk0jpA4ioGOLzVgiEoTh9dA1IrV4vcO/yyDx0d3yf8Fn1DYBCcvbGf6MfVq/TjjPYk1fQn
SxoXA8J0Z3e5g9yBg0cL0qmYeD05lpQSWzQ751/rEO1COYZ/D6CIC9zRzdsvmrLrBWAS77zLGcAN
oK7lBj0rjMBQHANdvCJnuk2juHWOTu/zq5Fc6qZdFaVQIZGHi70N0kGePCvrlmcYdynZp8tN2xo1
LDEKiFVUK0HGpg0rRAkHI1oi7fXMwi9Dnk/GWLPXSYWJXufU6TnZqX5E/6P9EigaFOd4otOUo4J7
Y7nawqiJblj21VkipixYPUnCNmHudN/CU/5S60I+FOhy0hygJv2wOBHudk8tNjniulbhcfZdrbF7
BCjc3nZSVwC4QLAFWSJG0HzR6EPrQriDAgAIYIvGwIWYwWqKGI8hbxbzbYnX5/0i3OwsNvZtXQ+3
5sleRgNDRTAJRNwtsK/13h3xhVORYJ6eXBOcuesfiypxIeN59KLXPgYaFSJJfT8oBASwzFy8d1Fc
81sq45mzasYNPWeakE+3HARQo8QqSw9sbtrlphEIi2sJIIXuRCoFtoLUwIPz1AQmTwa7SVtFlzZA
ydsCK8wZEJqF59eTu1mboZyzo2rqPwTw4bAgy3NF+aMBBL8d7TiQ508+MBbmVAiriBF/Vxf0ebv1
/KCAHK25F2WDMAUrOFmSfbWGznVq4Vq5W/wK5CxufNgOARg0GOknrWKn9ljLYw7dqwe9RYNbD6HR
SAX37oTcRZpqvJEC4l7eYIiJOY9C/PhqDSgybp0M/9Wxaf0HmQ4R0l11F5Ukf073MfFW97giERDs
3ESKr/U41nchTL0r6F3ljkp542xyC1UfUk+7O8/KBpeI0sCc+3KesXNYYRfbfSyx1lqzaYPQPiiN
wM+Xa2QebZh6KZTCqoiiLUUpSuq0s4A0rctdEdk+uKZUKeBlRryVNQk5l6T9g1Y9xLc8Hqofjd/p
n6FYUY52g+E6kj60dOB1sCWHgpNpuxpLNrJUcDcat+bPsiy6/oBktfyOJwQKErquL/Ep7ZIDfe0A
cbNBgejKmxqFvKG5jmhTQI1f+/RrYuwzkQWmek4yfYaJYHzhLDpoz8J+kl8U9lgk82jjSFpm556o
AOLNk1i/AlQpyIXdFUzFyDSGcEq3RTHVX3O6UxpCNLguMHTBmQlGqeDMGJbuuq6y9i0x4GYc3OqA
bK02BxMWfqgT3A5Ur97hRa3e5V3aHxZ/WH7ApZxQA8ysD4CUq89ZMYptudRQkOsMjFWLshjlg4dA
C/ZHtlq72IWANYydc6hI43Moq5jH4TYKriBuwIF28KcpMmMeCQDOtDz8TUdtN0E3s8ei8ZJINzyC
ol78XZ2N00bA/cfls4ziHeg5aqWAbPDUg0iwNgutm6oZPsEghHM51v1hoF+FzZv9vURN5HNUZi7S
78586C0UCYaS94hiXX3gVloR+uN4v5SinTYqsZnRAAvhS3iZ9Y2tB3VT9vSqtpYkInt48vyz3Jwt
0Rtfxn2jNOpbcjYeUHQRAb5z2urHpLM5kJoVBsJiryxZW2ND2QUDsPtwoOizL7IUwRvdtPa4oXQD
GB7f3gb2n5hvnuyqggVUg6b1gpHS4KNdgmID3JKuNL/NmRUigpjnUpHxGgIz49pizeRRPTpG1U7S
OL0blWDrD6mP+OIsMHV/co5UimVrah60jwuMtr64TZsQz6Xopzte4zboFaS9qr5SJwzVz0WNArm3
QFP0gCSxr3Mx/ajCqU2g3Fr+X5GMEa9Ko/5YUs5JN/WcZHTMnDz91o/6IVc+xSeRJck2BkTbf4ar
OVgfs1VhwRK6KWVuaLRbCftyn05Ti7qhXA+ItapPa5TAYI4CMX2ip1zd4i/40y1RRkPN8n2hXVyn
ZBmUWzdCrl4A3X1MdJo8rlk2fUyGgJljx+f7diySCB/BAJbumGY4MLRlH5xLHx+n3TzBudz2oIgo
oaHxPB11NNsXom2Wq7aneCbXObM2XYWw2EYyCzk9NywiITfM9R55aNQqAFq9hwNRvm/B/N5WWdhu
u8ahjTKiXUEh1vvWRHK80FJRlvNjN0ONMPSyLT16aMLDOgEsb0uOiyj2ofmH4hyv4W8xdM6Pk06K
D84w2FcdpfyvxSSLZNsBguSuBP65wYAuQTNzya46el3nVjRFCESNSf/gZpO6ANOEND3QtwtH2hg8
CN1X3ZnDkQc0vcayYnZcN95kAtcd1LNq706i1XIca29FJCmNL+1lWD/oFE2laEymL0OpW3oWfS+y
8zmbZ3+LeDfqgmGMftq1nO1JnUXp0CMTVluXebA2n7CsQavHKqAKmEqvXWANFE7XEzf8T2ds+6tB
qfEMZshyAYymQtwjSmO6jw7pRcrhdoZ2nJNtFZGFhS5EMH5I3JGqcp3HvmJdlt2XYtYeKITSv5wz
l2MUFECEFrca62nnIvoV04ht3CsdLMg3Yn/uhPuwDAQHooOooiuH+BBZLWoNCnM2IVq4uaWEFzEE
2W2P9MynwVn6+xCSx36ccVWCfwnQMkD/UNggp5GQzIOdp6YAln28pigMoNOx0fYybmMLdd+dYKhu
xpU8pS4BV4BtjrP3rg3/y+4m68rPNJ2izGu9Q2h5HdhMVfuHtg+wTGncLOrPBtbuz7hM578USnPf
Jx8PlUlqmR1sJYd+i3Mllol5UwbdJg4x3VtN+X/XpViRHwOtfvopkkB9Xnncclmvz71phurdNDXK
pXPWLhsBXBC3AqRgrBJTV9eWsUYxyLiUrAv6aThvG/HWAcbRRTEg7oZU7Pg5xWwW6lSy5u+hfwT2
JqaT+76GBKtBqszWh9TymDVAdQ7yNGoq5+F+RisTNZWneP3/Y6HewEI5tql0/M9Mz/8qMY+mFvhs
gvTu8T//4/nf+FUGddzoX4j/0tXHu8EGLPr/IFAoHPyLRBEKJ+lo9IRl+ncVNHD+hd09Px4IZLr9
312LfP7Kp4gYetB7BITBf1QF9V4i7szrOFDcwM05IO+ovJoc7bdKC8CZpaoGW/xI7VXlP0vDYbEh
PENA0jutc3e5z0tYfYd+QZ582/eL73+f41LVlyj30kk/KItmCY26EB8YkA8xTSVEiHAq+NTZlZUv
tEGVXOWGllcyWgjxja0Yt145LMhlYsHau+8dQnW2VYI3yfQp1cZYuMSblQxCkNC4QIEHykRnXo+c
jU/HNfejbouUGqY+h3rMjfoimPyY0+u3ibx5rs78XrI9LdqQmNKfRomF/yL9jXbdy9FBa8vBa3H1
f6h+GsHNVEmQlsWmE55XXEUJdChw705WVz9b2WXLnQioeXeQHYaO76mdKZk/vf5K7kkdSUb0RrER
EvCCKWdEpwVPw+6qmr5LHoGe+sUV2rFJcb6KgejwLLVkNmFbFmQ4hWO1rcIBJMysAGPntmqKhwbZ
uhaiwMClfQ47s7fT/RonKzJi5cxU7DWZ7XqfdjK2gAHgtC2v17WgVr6vItHDfUAFYUCe8vWPOin3
UbYwaxDLLIhMEW2Bk3JfnBYEAMRJP+wJldiPPpSl5rYC77DevP4gyNG/F+F4EN1lxPslzAgGLzyp
OCDc00YrgeQjUEXX8fYKN2Bhb1ybHT57QS7eT33jc4KDty4tvVVOEoy3RebX+c/X3+Sk9GXeBHcd
UI44KIFlNLzw3/edA8vHjuZcPo4IysprH61OTVO7suhInkNGRIntnw4yBRjKX6BaQFYyCiffbjmJ
BZYs8L6XQ9s1CDUsCqMy9IPXeJneeNbLyo7g6zi4hIN/GCefx/H38utQkCkL6ADu4+wkwPh+uAC7
UkSk1MC6gyxlhrhc5AAq/fVh/WMlmWqxNP9BGphD96Qejn1632He2n+faVQj+gA8KxxvY9fKGN3X
H+X8OYVQAGhEAWNlRUWn1cu8aZwCYeLqEUBOGtjHGF7yz9LVnFFbjalbot7P0Rrb1WWTdbW09/6Y
Fut93gdKeZuq5EDEFRcmT/SBtjSdMGRWjUFQMSZduIBREaJ6q+L6x8T4oeNHhM/MDsXv0wPNiQq0
qV27/l4vuuMtOisq8p+js1j+56apJPobMWrgOn5rsP6cGPJ9anx0aVyqoqfHVmw59qw63/pGm9kh
k44CPyOqCkKVdvbW8ZC5KQHciSJ4WNISQ3KERLouUtvKmt3xLqvWCUkLzIZX/Q3Huzw6eJj4Lhc+
rtA4u78+tae4YAEaGHjq0zZB6hf/wJPN4ieT6qqha76lYUYzaIPciV5velSzWFTrQmFnPItgs8tr
y4szdlNfC8FlUEskFxHqK0SyfGcBVvlPifwbvwFn9AJQyugIOvXPB7CIFaeLPw+J/NwnEdmyQdkU
rFSQsD2zU8MI5BquaR0wI8D1zBFtwT7jgS4uF+GHOFV6/rIuJoTYINaGTu0OkI/HIW+vFHXzgyta
xGY2bTrBIlKgNKsfcsIG1NmAIunXG7Z/5H+uMyS+7ztEZHhHR+URZB8HB6rPtEZUjooQTLz1ftVe
MN6NXSvHWxxCSn4WVyJOkE2KXzhz5qbzxKOJgckBt7mnLDZ6jAIpH9MguY8i3QKAo/Y3ON+5/KTE
j5QfyWTQVxKXpjnVHzQKVVxmS4vwl9724AGSZZ8nEY+2kN3ix1dEeXgaBp9KXns4Hrdf2jDzx2NM
OS67KgUm2meT08/1Rdpay3A+zMPMWppDuAXLDkMrZ7kIR3QaAfTE2tyZbUgxpTuqsNVgqxoUVRH9
+vUBfo4QzbSpabXKfGejh8WA+nbN8uvnxBxiZRXYVrVvKZTxjyxQSwWsSIFC/ffvaFVL8djLYphC
W5Zcg4iVl64+YzB4GQqGkGOpKZ8vXsM3Jc+jitEdhWB0IQAxdcdpAohxDg9jgPHkpJF5oodZSU79
IJYMi1oCcuodB71ZLk2kubW8oqlZNHgE5tUttg0NUER0Ic1yUZjFsafGOqL+gUsjYvULtVw0tn5S
SXPi4KATTdv63BJzhjNYNeNUsG1m6pQwrjgYnfhjWNIXBm0WDGE5vYP8N6ISkKy4nIe73Jk9/m5B
k8N8RB4pOV+1XjzWyb6xOjPvgTtyCuy7Fb1htHdpTfEmndcK/pSEZGvjedTDWs13zdIItsKQwxcA
aJzogLsLoqjmlVAyNw+ahty8C4xHrMu2MkBI+TuYMmwgdt4qpTiOMvSMiAHlAxO3xSPk8Ouerq//
Gaoaf9hG3hLwWrmIzBi3Y8UIDvM0MJwrMg38ppIQUBxzjcpacEhsaZaoCa3HOxXW/C+Zb8kGDnLN
2UDoiJ34XkwZ+3zpltUcHinCBA95C8iNLS0i80s7WzjMhN8TN1KvUo433gX4djAK5ISqX47jbJNa
Xo1UgPmFbYcwCmKcxGJmVaNS1+mdKgAT+kdEYpFc2OX2XZT6WTTuoD8E5mRKSyyxDtQoDj4QReUd
dLEkApJAimYFkHtbrTf+ssws/7DHIgBVVgSSl5pAgW73tfThD3awe3WJ952Mcy973zhpRiGBWN3M
MCXEBb8Il72MC2/W0xWngNq1cCi2c9n31nRRxH3AO9L2ZG5agX0l+i1g7viYOs6XpPlI/ykW9XWD
aDGAUGlnsBn2HMQcN3tS+HzBSF0h6o7MGHE70LnYxRbhGHv54Cf4BhUcs/I7KusWfnoctgvfHOX0
+aA/dOmcpuitNthYBrgPR71ZPKi8m5WIrFqrDsUSm3VpD3PPGoq9rC2SCwS9Vv4ORNbQOdfgKjkq
+7ZmlHZVwXwAArUtZ2ivKSO7HLk5asTMUu0AY0n3zVJN/K4IYgODRNE0YuXaGSrd48EGzctPksK0
/J3uYnMuFfZYzR8iCKgspJRCLMeTEjNWSBc6tTgdRkaRveC4umdBjW3nIX/O7LeLfxEu1PmPYdmv
vDg+mwOPFg7FTnXguOQ6GhcVcMtXlHbYeaEozSWr9dCyHGcKdo3FpdwtnA9QEizxfgaVqCidLJUv
jqrVNZ8UNjRTN9iEmBDLiJMt36uwJRv5lYdw6pvBmZrWa6IzJHNDMJJJmk8QQQ2yGw3dEEuVXRtP
dbwXNpDCj3E78/EotJac9uNC90khZYEQ23hooDywsXOcnFk8IZQaRvDXsq6yyfzdIhqPhbuifMWb
o/1jjvveQjrk3sGQkDH2gs5wR4lEE5v9aQGU1OjuxX6AYmHqQJ53M45dKoQFLRx6aM4iv1r1hCyC
Xc3lXeS6EQqDXUeD6FzWSKgeZDMO6jt21q110SUVqpGI9MIraGqVtV8zztz1UAR1Uz4KpGw63EPR
fnyYVqec3q8RcmIbtDLoDCrPnxTo47yOfLVthYe+z2Ga/HC87lqEI41Ugl05l17JtYp8kEbSuGWO
ALA2MyBA8OeoPQiA0agdm5B+7aalpN60gGzcAKVY9BcYd4P4iEDRIhLA9xiIGsaOu8QNMD6+P2ad
xonG+4SbrEQOqJxWyDVZudrdIXZXpE1mNscA+6+4mmzbUYcxChIkQQjQ1rsEXbmGiw9u4Hm/YLy6
8YR2ne0C6wpVfQmRIDLtQGMvBDCw2yZ+mRwD19NYeNnTehGDW7TPnMlJ3QPiDg5dD013C6Rg7PnW
jSqaSnwCFoqS85mtgkW1+wiY8nw36xljCIs+kHUrLNGv97pmVSPlLWX3CeRlAmei1GD81RlamMlK
oW0MlNxF81oWZ3GmcwQ0kPrDyiRC78RNt0H35D3jAL2tH1PM2sd5h27i0v6Ict8bEHMKsBumFdH7
uKPpuG59zAsL2y/lWVxZhbzG4dMqirNRKsLa9EcKb1oj499A5nKbHVxuQ8mh2+nhxQoyFeTkza/o
216g+Tu3+KU29A4m/A+4llTlQbT5hFKfUmKn4qmLR+IpXM2LI1BYn2gshpSjDt28mFizthCQys46
bx7NtRJxkLC529CEjx0XONshFdKccJVvmwgzs/DpjA85ZmlQ3PgwNYUXa5tYhKRYQ2MLceWnVc4t
Q/cxcdczmqv8TlpAjYn+ZF+YzCHIQc5QihFjVUZnQ1tl8jPaMcAIzxxlBVhzJpam1qCG1ueYhChE
ZG8g48o9Ey6spc+TTexmQY6aFGdZHmbm0sBAO0aE0at6WjqjU8vVO0bCLQmJapc823pXDRVEUNPI
ROQHWQQIRByI4Hq5o6fQE4QmuHNoBkjVgbk5acDOvGmXpAHPHvAdbdaPo/BBDGybOJr5ZXbeoNS0
6WEc8P4Y2JlzshBByY+4uRPxRnWseqd7iLrIxKsRCk50t/XQyW80WermIN08qC+RcRq5FrVC3tE7
r1VgQhYUDswYQcuT2vk5WP0C6QGlpXEAtkE72HYAl6GIhmyh3fkMP2f4YkKkp3KP7CtzS/26wUCY
MY5FY5uKBeQi8/aOF1sMJNX2PGrOlgxd/5/lAFt/4pjJzRsMvYX/xfHfI7G2bKHNoND/oj5Up/zG
ptISEmTh1EuIwhusQYYsA1hEzlLNsf+57BxqT8/TyIXpOPekf4O+C9t45os92ifM0UBjC4nNOilG
PD+goNlx9GUs6CEXx1TJpJregZiU490KepKvclZlik9dhyZX+k7Z0OYcLso8IwSf3MUk8qEEwPy5
ol7nzNtsovOq4V1g7nuNU6uJ5sdGdZ1/REK4H8MbtHLdJruUVM95H/TmzT7wvM7mU0cYBuNd2Quz
ReAkmYJXjQYB6lSjMIGaU5IaZ61jFpgXD1nrnrVuQB8ObbGn2zUdx4RLE1lhAtWt54Euv5MeLO7j
qKVZjzFiXUTWNiOQ/4T5WfMH/n/z00Ql3XozlWHAdelgdcEdlqbIb1NQlUNignlPmbd93h6FRvby
rhymhkkF3OPp6tKbcSf8OoZTkoG6xCktYFe3rIUSmDwxQX4QnTBrt6zdqL6qkACC8ZiU4PMRmUDv
xCOohXPC3A7WWPGseu34BNtokFGswOw+30VIL423tCqy7mHsALbge1UMCucFckvhXYrJ0UWNlYjL
Oqts1ySBdCXJ2OiimgnpBUyWGxJP5lkv/ooZLFIguEEG0TLTm3K9tngYU2dmUOLnyKdP7JFYo2/C
jq/NZlzLkF96zojDtY4IDOYkscm+MBbx+FNCztLtcYyz5u+4PmFbZlujbW+9FEBWuBvTLunxqZbK
G+7QhPfQPrMmh/G3YGGZmF2GJgrrZsck+XC5TCCf0EMd7+I+Tpg1XVHQpaEJ7xS8Q4cdGDFK5Dfr
PaNuTtzVacl537V00hBEIH9gOUmfx1Pai1dzVCrOZHlUgT/rFBbWzNI/AuNJSVUKrIa+P2+9eixN
aFValTGqgdRZ9u1OjyPycMj9TKZ+RJN9MUsysMOpfm+jmVC3DMhqMm4/sjQDCTPAbHGy5URdSUB/
BK/LlCdnMQ5Fwwc5B2v/jk65Ux7D3iWn4GLDwCghCdTInR/AWjT8mkjojrMqb2sTiUI/4BQHGfKU
Nc5FQpP9XQvKgkOKgH+Q257KlVvuo2Q0WeBzYlHGq3npZp2nBeuXFiYM4JdwJeMVY5iz0EmSbFb/
lNY1U5pBzuXVhxoBxWqPhXis9R7TZFFcBYriCD+4LqwocFvmwNJMo4X+cdFnWY0eXtavdAZSry4e
vAbjlWi/PJ8c0dybQLdyCrMqX68andYDqRmhnQDYmoZO4MNpf1n0DOcGwBWUiG9zrE2eacxpUn9n
4QpfRpt+6PjeNx55WlUzjyQ9RZUC5E9I4PTykYuq69DWUn/z5WS6N89LA160qey+/nV/PgqiPDEu
rGCX4rkh+f9esHbTRK0j1YlvdLLN+QR31RsJCjmsObtef9ZTNfA3sCzlNwOzBggfAM//syvV23Da
p7Lwvs1eNZDIDGmFlurW1yJlG6ag9bkLV9lwaAy18HuKKGPZhti4aJe8myqE6WxEpLzm7Hk+mX/1
PuouMSkC7pg9dwJ+GxN/ev31/xgq1CyBL0cOZDAHdSDz97/11OYOpngyBf6DzvAagyJldyYt5HIl
hXr9UX+sOfQLcET2JZ0gSBOn9W7CqMzFfkE9IPPkDQs16DBHEWAFReKSpCe4Y7/xcactFIeJwb0G
rD9VU/cPAHGHvFSYUL9/QBrUnFF6ZrPdDBkn+23iQhJfdnFEvE8wsfDnH3id2d17TrvKfwPLfDrM
dE193/QyaJP6jnO6ImHiz+MUJd5XahKkjhiYUKUKazCn6RvffDrKLkQRvhZzIJ5GceykDYjBXBt6
Tu58hX8dICGlSpOaZzmZ2hHRABM1vj6t2M++6FO5Pm2wEAS859Pho3z0cgXpPFw5TJbua1fTJ0r3
HdIvHHMcigvzGndtOTt4iCULKBUYXSk34+sv8ETZ+H0HEmoBZLXBLKLCwae7L9+ALDEtHRXUX9vU
XpJ6Ty9rhaeHSlWUnz2HLWOXmtAY0Rxzfv8qilsQP0gvKom2dvpueh6cKgerQr3KtxZ2cQPLh2xh
xUaWK6Evpibsd6GnrXDaZE6hOa2DyTeXJXSxBgG3NLbZ+BuP04lYRAcDxSNn6mbcI9FSrfN9SDDv
apSGRpwNd01hmdiqH0FpLYjLugFZTA+skzmTKiO2CXpkoriLVad4reC5QN8T2nNqAn43QVMe6qeI
z3VMsBznFYaXGxvwEuMfJnlHZdIdZ2BPuFEWlGVfH/4/FhxUDjRRfGBOwO/+WNoDmUWKDvrypUlb
j5g1UdqkQNGqTQTwq2T9+iPN+f1iwjlqo6ceDdykEK2jlxNOowy6dR9OX6JEmhrjkEWyuILZ5RbW
td1jGge2qYwGkqgZ4BATAQrbvM3rr3H65QDBwc7jlIySMHvuqf3929lZI1I1MZfplwJScnWeVXiS
fXKLye0u3V6/QZE6PUE8grPAo1IkIZvBNjlZ5GjOJ1mq+v7riITpeu/ngVkW4H1NZPX6d7knW5rf
HgJXgiYV0HnzPPskOkim2S7LenQ/1b3G2yGmfKnx56GMSqab5RO3w4aGd8U/Ago2rMvZ96J7kjW/
CzfG+4sSDCmP6d+rCQE16girMIF6lpChpGhMLN8Bk6emrDVbpgwQIoLNJhxDacrERUV35G6EgsLH
WYXPXZQkILk5VsbKnNckBMXcvsOpIVvKAyjVRFy9Pggn480YoOnk2exTEXh/dkx9YPpRJYf501Dl
5maOG1oV+P1NDZnz648yykK/r2czpxxeaAchZUVd/3Q9YwRCTdUR8V0omqdnDT6l02JE45WriaOe
I+i5914C0mEUsFc0VdJff+pGbLIyEgSbwfVFYOqZ5IKKk86t+piKglXkg7Ve9mxV7LkzVRXT2eIN
JEx79OlIj7OVQ208/Gr80S0yTSSrzF32zhraaPUcxgbWPBK7fs5TkGklHA6eSxPg5kyN1/JTM5O5
Q9QybQLA5sy77jJTWP7VQmNHsnZzeh7cezFcYX7h4mDH0bxx34Yvpy8IjB69axvNeZ+7EEn4l0dE
yxeMISzi7+XoBZ/zDiD6waU9epRFqAQ1/lQfwN5HFwvGiPFOibg+VmhQ349JBgK3DoeapmnibSJr
CfuNTHX7KSZ/7QHj9mO6TcPRPeIN+6Gi1fbdIGthEHYWTpX0cuR7tA2bi9TO+itupNR4bKdjsbNQ
iP1rpY88IgCMgNgGRrAtdlQNi3trtTTJQTkj5dFH3Y3gVioOorS8q2DpRryhlnZPT7y8T/tSnJel
S5cgV5pyXlNMtPC0U34FNeGj+IoPxAaxBNsBhtgFdy7384NKcUFF+0KmlDCSvj/DhwkZ+cAb7jPP
S8FB2Zaosd/w1ZdigHNRWqr7KEXfExbFwzGfh/xAm2BRqJPTXN7OUwQSdhDVeA6ecq+nCFR2mOb5
XwMkQKrm8VDsNDLNdys+RjvCTws0sGWJrS3tD0Iv9jd30f1XINfiUzr4KFHPsroogj7b46aSvUXh
ebHHWBC0lTnMfEIFw9U9hdM0lH+CFhO5R+ZrvolcOBp7WTZo6MvOlp9e39EvN/TzwwKAcuaaJ4Y7
jUjQviO066L6EQpqBUZotu+cmvoqiqbF1Sg843+TNNUHWoR4vbz+7D9W/tNngtWhZcMhfgqbGPw+
agrRVY8tjrxqA5ULOkblYbDyxjXx9Jv++xp++kpYeeBzIlTRYMad7LEZe193BCvz6EzY2hPzcF1s
GhIedGjTMrit3So2dC5LbezSjxREQuxAz8YM5bC51MC+AOvJ953sovPawqWY+xbeAHVFfV9VBC+u
riu1cbUjPsCArH9W6D9c1pRnP4zu4v4V5eSpG6dxbCRxi+S9B6Up3VhBJaneFPTiHHhAR7uLlkfs
yjSthKE7OIlvP9hAhLcr8/dGLHQCwmNITBhAGMS4QJ10T0MCx0LXVoTL+igGM/hp5qVnXpOXx3md
H2rsYL54VjTvBjeh6dFCHD0KtHzr3etLwDcj/2JmAgPWFOBBYEVwjZ8ESE4RV7QP0uAxGWgcUE7D
BWIO0fzZ9XRJ9G4USLYFlcaeGOmmim5PUx0b6lZXo5Kj3pRBYr1fnUQcMWKkcNbF0VdUfGp/2xXW
VYbqwuXiLWe1V3l31EDL943FpOHJg7/TdtUzbZe86eNtoKIAQVSS7wNSNT8XmWfXXqBQrqdSfEQS
Sb3Htq7Uuybuh2+4Ng6fYCgWH6w65IKQszMdPFdPGFyBd7+byggpkLS1+QA8+yKEbxNaAEHe5jRC
uBM/Ct8KL7N0EX85VLXRGy4K3N9eH1wzdqdjK6guwFcnmw1OqbgDJWHmPYgf20z411br5fcqw+Z7
V2Bxc+1MRrzu9Sc6L4GvrCp0kQzqFjySBwTvVM/Tsd2yq7g6f8DhEeeUzdBIiofFuqBQiQ2hzV7a
eX7SPSpoz/d4/OnLLIvsD9YYeYfX3+WJ6Pjy8wk1OT7dEIKwdE7BgN1U+X2Y1PWPZKbBQN7exF8b
LDrGXWvUuFoc6KlwVA22GxpdqmWHtph/TIHD7qiTRNGWhidCsF0jg88ZglGm9EsJvbb69ApPzv7Y
eviUyCGFg+IHidhAvHExeYfnhcOZQkB906Gdug2r1VdnFsNyyAttXUXSGfmBKcARwLAXF+hQNV5L
mTokSHtjQOFkxWVFm5eI0oNxvynbsgZSgq7dfqTpee+PpKbEIv1H7eLVnlal1226ALgMK5F20VZS
9bvxoqym5QqiDn/bmb6SlmWZIGgTqKsJfSm4Chk+IFvGr3HeGZpXd2bLxP0LH9vs84BU+E+RQauG
q5Djn/z67Px5/rBSIkBzQNdQUv6jrue5dEKLeSp+oFRpQ5aZovwbKI+FriFTRk4VPK69sQKvrW/L
mKMBs8hRVW+9xt8sWCQiCJs9kKvoDpv78bfMCKRUX/Uw/n7ElVyG3dOEyHVIS8TCpIY+O0Z3+G0O
B9ht8V5F8fwlDbtRsU7gKb0xJn+zYXEvpLbM0QHW8hSxiw7fNDZzkf9IAlt+bKXT37olGnIBhd0L
7sXheihbfa4QJXhXzp5zpeuAiywo9XyTBWkIILn+v+ydSXPbSLaF/4rj7cHASACL1wtS1GRJtuR5
xaAkmgCJGSAB4tf3lwBoE7Q8dGVFF+LFQ9XCVZKTyGTmzTucc265owfo1vgKcj61Jk7qb9795i1/
cBnsMXhXiyMOZpqg8mTJdiHt59zU3C7JeqerD3gWFpKDOoTQbU4jVn2821BTyuuxc+ZkVvzVq1Ub
qhp9z8sLenTkHy03WN2odrn5oKMnT4WEW+A8W2cBy71a21MzpdzbftH/z7N4v0+W//s/i+fQj84g
wGT+U9FjTRiNDszPiRaXi3Lh+y/8lQPTwjJRnBHYYzxSPNOx/k1wBuqVaLbFqSHYR1NC0CA6wRld
H+FbcBUA9zRNsm4kPDvBGc0ZQQAAUQxOG+EGUqz/ieCM1d+NOA6oD5iuAMGq5OshdvQPMCmPoF5T
PX+X50mynSR1mO+BKPGeguXq3iTmKrv3/CB7SuyN/t5DeuxBdxGAj0yYr7RmdegElVf0QFGJP8+U
sTYtXCURElPJF3JYjDNW6KYyUXax/3adgfufKAkK3LFXbc63uFezBODsja7grNN4qYR9sdlfxPp+
81CvjfoSLhItfjVlu4xqpQbrZZbmG6XyvTdVFPjBxEOnbQF0bL8AJEe7XBqAIBvoweqgQdImq89R
mUqv6e6QPG51b70gCb5/q2xQkdCpd37ZZyhwuQkxw9TY18Vyl620iZ4ESI6TTr9feeN7rVB8GkIG
uf5ha8AD+40P18QI3y/a5itAo4hun6C1keN1hI09sqEhCZO1Ms/H7+rMcK/AclizRK8geALD4yAb
elrYE18P3bdcPfpNBA3GnyRjJ7amPrCsi9rjYiMsiq/ceru7reeWd6dvzfiZe1D5BA4kf/DEzYs6
+Pp2axUaIaBXBB+DgEbDKy9Lzre5Eb9xnOxDERjWJbr1N/aq1N/rnn6BGCSdEMbp46+toHuSeUIn
SeTIqd4gLWCaFIv6k05Ij6zmKh2VzTicf9HEt78Cu/6ZggJ8VrLzYLKM7IoMZzFDXo1e0SEwjfPc
WNe34GbVx2SjsQyuVVZvVlTgrsvYsN7N9/wpxaQuAchor1eKXr7xtmNQSqsUKSVn/pFUgH7h+n7w
kZLlDjG4gM4xUUlrXyVTYAYa47N9TMP1Wg3Z0wYtMl6rtfEcjbc3JdL0l/CArMs9eo0FxGSoQhXt
ACqr1Gcq/EWk/78EiUv50IzLJ9+jUVFAE6GnBFwpcg7QerMC3Ye5R6+HZLc9B+RbPXAoN3f2TuEw
5Rv/cmPAI/TXGT52NobBva7Bz5mrkO48TrU9833qSmgpuhd0pCRw8uHk21FUPVBpRfSYBPf6NvSM
9AZ4hP5pX0TJ0gnSEN5PmSHrQlOflBDF1ihE5vmlWyX+a1LQ6u3c21dvnUjb3Vob+K/AbbboWaRe
vabZpbemK7250h9gLFRvclQdbwyAaeckk+pLUI2cTWVT34e7Mv9kenn66BKl3ZhU+Kfqqqp+kyA9
sVmkeBzyZyJfqRlN4G30946OBM0cRqjy4CF4d1+4ZHAUanMf8QQB6tpbSLKu2DtZXD+VugNDvsiR
9jPLvfe8hi99l4z1+TV9fdJPdmomZ2jaqxepk3yuXHNzhpZb+CFMGWWzy+giuN7R+Dngu7+JUSiE
z72qZ7m1qmb7MNYfKjXbmBMSNy59ApX9renNgYcB7zsHuaMLgxpvrjMrKbSZVSj6zFe3KWNWu+ou
28T1fbNtk3VK6d4f72+z1NJutCSef6XRlPrZUcKc6FfLP0VKnd75uZ/RDiPx8KsNmlg90pf3Io1p
fDEFSk6bcXBg4wsTsVJ7tnE8542jgr2e/fronpC9xPLTncvBzRoLcS0KvP3lL1MtV1Z1Nn9Av3JM
OwQNsOI+S5V369plBtpaB4qb5sr79d7HU7dosEQjjSzyqguHRNkeFF7FyuhBOr92NrtksdmNsz1d
Rko6NSZaNv+SmXsmQzCkXaX+VvlNZPPSBExxveI5cy9TR+tPIEJaiTawK/sBtm8xw+Ov7tJktTpP
AYVnKFVgZ+YkPN/iZWJiIs9SZihMJAvENq3XWjmef+XsGRjmfbwwKlu7GQPcugaTB6E4pX/7+8BO
ScJ40SpwfuNwn2rDi8WHf0ktmrhUNBg5efcypAVlbZbWQ7y1rAg/MZ9/ZTfPnUugEgFFVr++XVd5
9Sawd9FFEQqhDj2KaNqT+LvrOEQDunT17CqwyuwqtlPlPXgqZCFLswB6lm6jNwiNUoLWmX8ZAsac
FHmZfwWnkvAV+eZjPi+RIa1rB7WJFOmerVluogt7B72ZFhz1pNIzzNB2O/+kw/e7VBzFuabOpQMR
RTk4yI3VeQKh+QvtNunRV+7mV/7ey2Z1ZEfOtEAzcUnSEnulh6aym+aJrs1qI4FZE28eBXIrB0CR
Tgzo6leBuZt/iWyOOj5B9bY5enME7p8zekHtZmBLeL1oM7+uq0x/gMxDhBKujR090FLY2jTUOl+r
3vwLO2+3NINQWBCxNGt7fr31o/rWVGuWD80N/SHxM3WyJxEGBkmv6UGTjv3Pdrh+opFnfJWuvIoG
MXo+zTJ9N1XMQL+BdZKfWXZQ3RFScpf8+hTiJLJLv7sNHEOIbPgMtGCxGnfwxG3AVoOLonTwQE20
sKdIt6P23NhmSKjpBZoL5Eq8ORPwaiguuGLJYqwX9X2tYZNmqzC/QvDSpnvvOrhO/SAvUapR/c10
p6z9kJ7B0XmRbsRxpfnG457kwwdBWHvUS3O33Pq2qZxBaQzts9xzYhjuuGO3O8gcM+LoPfsApfhg
EhjBPDgPtHmsIsgfbi+dlVKdIQNvX1Vm+KGiDYDBW+ZITCuo9LjpWLkny7ovz/Ktun0Gvo2JpJcY
aYQ0vqy0mt6XgqNvB75wOcX3mpR+8SmvNpeWgtLJWYU+1Mw19p+0JInODNr/TXgfD2zYmgPhrkw2
61rPaX7tOPYTOZjwLAOffB1ra/WydgE0ovhTpxd1Cnj4Voey7k6T7cb7yD3gf8wVJJ4nNbUuh/A/
XH/KHdMFEwUndXXp4bdU09DAGkxy8F3PCtqAD8quFA5OVsXXKg1oLhRIRWcZTaFpxOBti1lReaHK
dDeYvACKgQoNKePP8wJ+zWTv6fVcyIGZdH6otej9CtTy1Vw1uXVqbW08elC99tOVNk42r5WiEO6P
u79fFWDmZzWyv48hYktCQDZ0zvZYdnWqRLV2s7LKzfWejeCQSkFGC0CQF08tzTA+a3ScRCgQFeZ7
wN+gqzV7XT1k+JaXhRLRhiuHQfJVp74CTqtWZsGWfvLAH+eaaH1SlzNzt0PnnaYKyJZnc3tSZgq7
0AekEU+qVUb3SQREJlYyV89o7Rp8te3yAT0U0cAGt3U+KcGnw6TehHe2HdLOIbTLKZeBy8rQ2em+
OUj/ZyLbbiKi2cmsUUm93y6z/cMyJ8+aH6RGxU8bic/38V/7pV8P1MkI/CZWhjssjFQvVm5eqnnj
X40RADoqts8E4qY9EmQhMAa0PhYPzkUQR5QHmh/DwlRHgHxIe1GwFk/7gUeL9LNl+PUM2/X89e/8
agbfdRYEvld2FQyLptlChQ7U3kurYLsjzD6kMjQ2m4dMGMv+31+Fp3gbFWI3rvy4p7qrC+zOn+yE
kxG+7wTDHVkC6UMlub8FXHekgvUzDCof/+jkf540UlXcsj+Z/ckQR7PXRzbsP7IyJAXEw4DH50Do
GJtEQNSg2h1Cgugf2QEnM/h+DtBjJZcktwjmqKmsUuB88RhomjZikYClQa0XzwCNAdq0kqtgqiPi
XFJ+3M3NQwbxeCvY5gh5NKitaMY2T3vy/vvG4BdbwZK2iGRRhRQHHOB2kuSLjhcB8W4K0yhtkhht
nnbvDWgR4A5KLwKWTyVK0kUhvnn6i2BbI7RzgDhrrJV4BrcIyMTwxUkZBVMbWQLiAZCq/aZZ1eOd
gH6RbQh5BH1wsydQa81023bxm9P2H/hHhj3SLXMMELG7F05mD0Z9hHahqAh25mBo9wKiOhoWTGoP
GM4IiDlHvXMC1ROTKKwBKv1jPNL2IPxT/tFPTSKrIF5abhXY6QgaYPvbSYrNdXwSHLYChR0hqN2e
lMGtgj0WUCO5RaAcBtXAYpYvmgNNxZcGCclmGN5JAEktOX3iJbxABKpQXWueEz8RWOQID0kD4To8
t4AoTvo2wDlC9dNkA7SH4MQv4AwAShCG4HBIhrYLkGsC1CV9BqCbOJr4jo8tgM3uIMkt+pW2qzO8
PeAixSU7fXVE2VRF0+XgAfdXwdXwHQVNzOn2yPBWgSKwdJigj8AKwM44hMUnlsA1iKdZJA1FxeYZ
3G0At0LUxqWOgu6MyIZj74zTyxCXwEGujO3WTn9w1wFYeF36NnRHoLEAp+qdc3ziGDURs81R0MfD
+/q5wNuTKeEe078ZyCY59y5WPnGPHQNxUyBiiIoOdRcAKZbOm2jEgYI8xIlqnpNVIING+gzAOgCj
5mlv4QEFyxoVTtlrwTRHXHsquN3uWjhxDTSNxIlFlhXXcWhOAWhbwVuQMoWEilCVIUEI/u2xV+BY
I0HLBnYzHqpXAHdc9iYgf0yQDCmju/R/iI7GrAIiaGMwds0zPK+Abl2cXLlN4HDtCUw53/eLpoBI
GggxibXOP27dkCGZAgEVk1wF00K5WmSKj2Z5fCLG7ggxZUDUkMmaZ3B7AXFSV9Y5wCA6AjVOoNDO
8ke7ACSPEyPOjXgG5yKQy5D2k8kducIuWicOoj0e2WCyXdH4q3mG5yCSy2lvagkHycFB0gkSDsWE
E9fAUUkfglWGgdLai8GtAk3iTGnXQB+RI8UNZL+/ZBVRukeumcRKt9sGZA51EruyV6M5xhw2TL7O
Cz7ZBK45gk1mEI0NzjEiiB9L58yoIJAgF2FS++0zy+PbAPeYdILwjYdaSwL6b0gHCQQBACm4E1/O
nKHig3sMyABZ7sMZwRUZ0lEQl5WsZ2CM0FAhcXSoJmFajvcClgCxEVJohzr84E4EL94d079+K+AZ
qLCY+ed0+sTTZCVQK0CGQzyDq6mB45VOGhnmCPV3JITMziCcrAKaHyN4WlyKgpsxtEOA4yp7CPQR
bo9Of5CuhnIyf+rKuB4AcQ44jOE5hnTqlM0dCegZaRO+426vnziIOESkVQThoHOP23toSAYRVLt0
qMQkgVHgH3QB48lecCg6gjymTciAV8HlpeXCZoqGAO1Jp7cegkAWHV8LLrkVDIKKLHBrFwe3F2Ab
Csa23CowSyIiutq/XFy0CSZILEAb7OzG8G4HE6MluQqmgXWEjkat+tt3fbwXWkgqudYO3zMkg0D5
X/YoAD9zXAAnnS/cgOyOp0+NEQ6pIxJM7fK0IeqQVkEgKWU3AREhRH6IFt0eOMmdCD9RcBkFGrF5
2mUf0CpQVxAiAnIGgaOAmCjO0vfswPFeIHsgbAVnYagZJLEKsjkUvGUEQCnTHIw/QcjxKghHgYuY
CLvbdkPaBQidSUeOFthjomMI4y/Gz2CTRacyS7Sbb57hxUzwraUtAtUjHEWu2UOBob8LQJ5QfKEW
jfRu8wzPIoyRBJa0CCahA4liHUmL1u6d2EXyKPA1NNIM8NWap/nAPzoRf/BL3wgwUyQInhvqi7/M
X2LI/OwXDpSPH3/e0T1E70zBZuj9omDCtJ/dAt7Ff/+rB/ZrEiVHPzwkTprP6f56N8EfP7r3WYdZ
Hf7npb/MFtmTh644rJl995p3ixD6DG0/HxfhoidH0XAHvr/JD2IX326E3wz8cj/R5h1eJAb92biZ
jyBN/4Ub4oD0C2cbmvQs8t5SuAKHLjvydBH4X+Ms8ntv3WJ7pceOgzhbPMeHtxSbrwVJyo+M7M9T
4T9ti97gDSBbdvCzZYAMSrY8HrnFu0uP3GmyvIq/vprGMAkf+8veoudkP+WcVfefe99nB0aSHfli
GWer/isTLwici+zIPxeekTySV88Lr7cBOzCG7AtfBYEfxX7/RLYQUOmho2d/cWJFWgiB9Mhx2d8W
LVJPdtjXP9qmttgvPTADbJ82+8P+ajo/t2AS2aFv4i36EqfL3OI3Zce+XfhRz3pQfxJVf/lxaf++
iJ4PIzWXeVtElh86zxdP9LRfFkVvT3cFSunx/Se00hd9VmWLApAfmrsgj4vezu4Ki/Jj57nPv0ni
9xa95Tv8HaPH2+x0aFERlR46joqTza1rDUBfduS75WN22o29q2PKD71b9O+trjQoP3D56nIRJrnn
9691xhdFt79j/Otlli97lopijqBL/h2D3y4r/6l3jXWVor9j8C9xtjm8ZmNS6L6gHf7HX3eG7xCW
8l5NF1nMTdk/nC2pXPrdmw84W2xOz35bPpEd/o3n91e8rUdID7sJ8Ej6UQ3SziLJLz10tlydEteb
jLHswG+XUYRoyW5xEibQlllkZGWHf/Di5+Wrq/yHu61NdcoO/y7e/mQjdlnEv+cDftyIXXpOdvj3
rP4SvfKeS0F7A5H6kh+76keVyJAJxLbsuB+KhXcYRdiUjg4gO+zHZRZys/VGbhED0iP7RDYn27ur
OskO/WnBvUM75v7R7PRFpAdf5sWrjy+9fIuvkx7fz59i2kf2PDejzThKj72PESpd9b7NNov365Ff
yjR9w/L8mH86qKG89Nf6yTXxG0/BcpH9698AAAD//w==</cx:binary>
              </cx:geoCache>
            </cx:geography>
          </cx:layoutPr>
          <cx:valueColors>
            <cx:minColor>
              <a:srgbClr val="002060"/>
            </cx:minColor>
            <cx:maxColor>
              <a:schemeClr val="bg2"/>
            </cx:maxColor>
          </cx:valueColors>
        </cx:series>
      </cx:plotAreaRegion>
    </cx:plotArea>
    <cx:legend pos="r" align="min"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1.xml"/><Relationship Id="rId3" Type="http://schemas.openxmlformats.org/officeDocument/2006/relationships/chart" Target="../charts/chart3.xml"/><Relationship Id="rId7" Type="http://schemas.openxmlformats.org/officeDocument/2006/relationships/image" Target="../media/image2.emf"/><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6.emf"/><Relationship Id="rId5" Type="http://schemas.openxmlformats.org/officeDocument/2006/relationships/chart" Target="../charts/chart5.xml"/><Relationship Id="rId15" Type="http://schemas.microsoft.com/office/2014/relationships/chartEx" Target="../charts/chartEx2.xml"/><Relationship Id="rId10" Type="http://schemas.openxmlformats.org/officeDocument/2006/relationships/image" Target="../media/image5.emf"/><Relationship Id="rId4" Type="http://schemas.openxmlformats.org/officeDocument/2006/relationships/chart" Target="../charts/chart4.xml"/><Relationship Id="rId9" Type="http://schemas.openxmlformats.org/officeDocument/2006/relationships/image" Target="../media/image4.emf"/><Relationship Id="rId14"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E-COMMERCE SALES ANALYSIS DASHBOARD</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152400</xdr:colOff>
      <xdr:row>10</xdr:row>
      <xdr:rowOff>123824</xdr:rowOff>
    </xdr:from>
    <xdr:ext cx="11811001" cy="2062148"/>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12556"/>
          <a:ext cx="11811001" cy="2062148"/>
          <a:chOff x="0" y="2751299"/>
          <a:chExt cx="10692001" cy="2062148"/>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692001" cy="2062148"/>
            <a:chOff x="152400" y="1971674"/>
            <a:chExt cx="12515851" cy="2233994"/>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4"/>
              <a:ext cx="3945272" cy="2233994"/>
              <a:chOff x="5448301" y="1971674"/>
              <a:chExt cx="3945272" cy="2233994"/>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4"/>
                <a:ext cx="3945272" cy="2233994"/>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13260" y="202921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453121" y="1971675"/>
              <a:ext cx="3215130" cy="2209644"/>
              <a:chOff x="9453121" y="1866900"/>
              <a:chExt cx="3215130" cy="2200201"/>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453121" y="1866900"/>
                <a:ext cx="3215130" cy="2200201"/>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530347" y="190268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82836"/>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188495</xdr:colOff>
      <xdr:row>22</xdr:row>
      <xdr:rowOff>98091</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88495" y="4068512"/>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283015</xdr:colOff>
      <xdr:row>22</xdr:row>
      <xdr:rowOff>81141</xdr:rowOff>
    </xdr:from>
    <xdr:ext cx="3543163" cy="2000531"/>
    <xdr:sp macro="" textlink="">
      <xdr:nvSpPr>
        <xdr:cNvPr id="17" name="Shape 17">
          <a:extLst>
            <a:ext uri="{FF2B5EF4-FFF2-40B4-BE49-F238E27FC236}">
              <a16:creationId xmlns:a16="http://schemas.microsoft.com/office/drawing/2014/main" id="{00000000-0008-0000-0100-000011000000}"/>
            </a:ext>
          </a:extLst>
        </xdr:cNvPr>
        <xdr:cNvSpPr/>
      </xdr:nvSpPr>
      <xdr:spPr>
        <a:xfrm>
          <a:off x="5168875" y="3996300"/>
          <a:ext cx="3543163" cy="2000531"/>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353353</xdr:colOff>
      <xdr:row>22</xdr:row>
      <xdr:rowOff>119347</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39213" y="403450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202848</xdr:colOff>
      <xdr:row>22</xdr:row>
      <xdr:rowOff>74965</xdr:rowOff>
    </xdr:from>
    <xdr:ext cx="3281224" cy="2028472"/>
    <xdr:sp macro="" textlink="">
      <xdr:nvSpPr>
        <xdr:cNvPr id="19" name="Shape 19">
          <a:extLst>
            <a:ext uri="{FF2B5EF4-FFF2-40B4-BE49-F238E27FC236}">
              <a16:creationId xmlns:a16="http://schemas.microsoft.com/office/drawing/2014/main" id="{00000000-0008-0000-0100-000013000000}"/>
            </a:ext>
          </a:extLst>
        </xdr:cNvPr>
        <xdr:cNvSpPr/>
      </xdr:nvSpPr>
      <xdr:spPr>
        <a:xfrm>
          <a:off x="8722431" y="3955521"/>
          <a:ext cx="3281224" cy="2028472"/>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887"/>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3946"/>
          <a:ext cx="11801475" cy="1438887"/>
          <a:chOff x="0" y="3060863"/>
          <a:chExt cx="10692000" cy="1438887"/>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887"/>
            <a:chOff x="152399" y="453254"/>
            <a:chExt cx="12498639" cy="1384156"/>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499728" cy="1384156"/>
              <a:chOff x="152400" y="459938"/>
              <a:chExt cx="2667000" cy="1359916"/>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67189" y="718002"/>
                <a:ext cx="2638019" cy="110185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accent2"/>
                    </a:solidFill>
                    <a:latin typeface="Lato"/>
                    <a:ea typeface="Lato"/>
                    <a:cs typeface="Lato"/>
                    <a:sym typeface="Lato"/>
                  </a:rPr>
                  <a:t>SALES</a:t>
                </a:r>
                <a:endParaRPr sz="1400">
                  <a:solidFill>
                    <a:schemeClr val="accent2"/>
                  </a:solidFill>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accent2"/>
                    </a:solidFill>
                    <a:latin typeface="Lato"/>
                    <a:ea typeface="Lato"/>
                    <a:cs typeface="Lato"/>
                    <a:sym typeface="Lato"/>
                  </a:rPr>
                  <a:t>PROFIT</a:t>
                </a:r>
                <a:endParaRPr sz="1400">
                  <a:solidFill>
                    <a:schemeClr val="accent2"/>
                  </a:solidFill>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accent2"/>
                    </a:solidFill>
                    <a:latin typeface="Lato"/>
                    <a:ea typeface="Lato"/>
                    <a:cs typeface="Lato"/>
                    <a:sym typeface="Lato"/>
                  </a:rPr>
                  <a:t>QUANTITY</a:t>
                </a:r>
                <a:endParaRPr sz="1400">
                  <a:solidFill>
                    <a:schemeClr val="accent2"/>
                  </a:solidFill>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accent2"/>
                    </a:solidFill>
                    <a:latin typeface="Lato"/>
                    <a:ea typeface="Lato"/>
                    <a:cs typeface="Lato"/>
                    <a:sym typeface="Lato"/>
                  </a:rPr>
                  <a:t>NO</a:t>
                </a:r>
                <a:r>
                  <a:rPr lang="en-US" sz="1600" b="1">
                    <a:solidFill>
                      <a:schemeClr val="lt1"/>
                    </a:solidFill>
                    <a:latin typeface="Lato"/>
                    <a:ea typeface="Lato"/>
                    <a:cs typeface="Lato"/>
                    <a:sym typeface="Lato"/>
                  </a:rPr>
                  <a:t> </a:t>
                </a:r>
                <a:r>
                  <a:rPr lang="en-US" sz="1600" b="1">
                    <a:solidFill>
                      <a:schemeClr val="accent2"/>
                    </a:solidFill>
                    <a:latin typeface="Lato"/>
                    <a:ea typeface="Lato"/>
                    <a:cs typeface="Lato"/>
                    <a:sym typeface="Lato"/>
                  </a:rPr>
                  <a:t>OF</a:t>
                </a:r>
                <a:r>
                  <a:rPr lang="en-US" sz="1600" b="1">
                    <a:solidFill>
                      <a:schemeClr val="lt1"/>
                    </a:solidFill>
                    <a:latin typeface="Lato"/>
                    <a:ea typeface="Lato"/>
                    <a:cs typeface="Lato"/>
                    <a:sym typeface="Lato"/>
                  </a:rPr>
                  <a:t> </a:t>
                </a:r>
                <a:r>
                  <a:rPr lang="en-US" sz="1600" b="1">
                    <a:solidFill>
                      <a:schemeClr val="accent2"/>
                    </a:solidFill>
                    <a:latin typeface="Lato"/>
                    <a:ea typeface="Lato"/>
                    <a:cs typeface="Lato"/>
                    <a:sym typeface="Lato"/>
                  </a:rPr>
                  <a:t>ORDERS</a:t>
                </a:r>
                <a:endParaRPr sz="1400">
                  <a:solidFill>
                    <a:schemeClr val="accent2"/>
                  </a:solidFill>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accent2"/>
                    </a:solidFill>
                    <a:latin typeface="Lato"/>
                    <a:ea typeface="Lato"/>
                    <a:cs typeface="Lato"/>
                    <a:sym typeface="Lato"/>
                  </a:rPr>
                  <a:t>PROFIT</a:t>
                </a:r>
                <a:r>
                  <a:rPr lang="en-US" sz="1600" b="1">
                    <a:solidFill>
                      <a:schemeClr val="lt1"/>
                    </a:solidFill>
                    <a:latin typeface="Lato"/>
                    <a:ea typeface="Lato"/>
                    <a:cs typeface="Lato"/>
                    <a:sym typeface="Lato"/>
                  </a:rPr>
                  <a:t> </a:t>
                </a:r>
                <a:r>
                  <a:rPr lang="en-US" sz="1600" b="1">
                    <a:solidFill>
                      <a:schemeClr val="accent2"/>
                    </a:solidFill>
                    <a:latin typeface="Lato"/>
                    <a:ea typeface="Lato"/>
                    <a:cs typeface="Lato"/>
                    <a:sym typeface="Lato"/>
                  </a:rPr>
                  <a:t>MARGIN</a:t>
                </a:r>
                <a:endParaRPr sz="1400">
                  <a:solidFill>
                    <a:schemeClr val="accent2"/>
                  </a:solidFill>
                </a:endParaRPr>
              </a:p>
            </xdr:txBody>
          </xdr:sp>
        </xdr:grpSp>
      </xdr:grpSp>
    </xdr:grpSp>
    <xdr:clientData fLocksWithSheet="0"/>
  </xdr:oneCellAnchor>
  <xdr:twoCellAnchor>
    <xdr:from>
      <xdr:col>0</xdr:col>
      <xdr:colOff>222156</xdr:colOff>
      <xdr:row>5</xdr:row>
      <xdr:rowOff>71457</xdr:rowOff>
    </xdr:from>
    <xdr:to>
      <xdr:col>3</xdr:col>
      <xdr:colOff>602745</xdr:colOff>
      <xdr:row>8</xdr:row>
      <xdr:rowOff>110447</xdr:rowOff>
    </xdr:to>
    <xdr:graphicFrame macro="">
      <xdr:nvGraphicFramePr>
        <xdr:cNvPr id="45" name="Chart 44">
          <a:extLst>
            <a:ext uri="{FF2B5EF4-FFF2-40B4-BE49-F238E27FC236}">
              <a16:creationId xmlns:a16="http://schemas.microsoft.com/office/drawing/2014/main" id="{E64DA39A-3AF1-4196-8AB2-B55A48BDF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150352</xdr:colOff>
      <xdr:row>5</xdr:row>
      <xdr:rowOff>124787</xdr:rowOff>
    </xdr:from>
    <xdr:to>
      <xdr:col>7</xdr:col>
      <xdr:colOff>512414</xdr:colOff>
      <xdr:row>8</xdr:row>
      <xdr:rowOff>157676</xdr:rowOff>
    </xdr:to>
    <xdr:graphicFrame macro="">
      <xdr:nvGraphicFramePr>
        <xdr:cNvPr id="44" name="Chart 43">
          <a:extLst>
            <a:ext uri="{FF2B5EF4-FFF2-40B4-BE49-F238E27FC236}">
              <a16:creationId xmlns:a16="http://schemas.microsoft.com/office/drawing/2014/main" id="{109B32C1-8EF1-43DA-937D-691F493BEE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171751</xdr:colOff>
      <xdr:row>5</xdr:row>
      <xdr:rowOff>83875</xdr:rowOff>
    </xdr:from>
    <xdr:to>
      <xdr:col>11</xdr:col>
      <xdr:colOff>452268</xdr:colOff>
      <xdr:row>8</xdr:row>
      <xdr:rowOff>77024</xdr:rowOff>
    </xdr:to>
    <xdr:graphicFrame macro="">
      <xdr:nvGraphicFramePr>
        <xdr:cNvPr id="46" name="Chart 45">
          <a:extLst>
            <a:ext uri="{FF2B5EF4-FFF2-40B4-BE49-F238E27FC236}">
              <a16:creationId xmlns:a16="http://schemas.microsoft.com/office/drawing/2014/main" id="{E835782C-EE27-4C94-983D-BED5C9698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88157</xdr:colOff>
      <xdr:row>5</xdr:row>
      <xdr:rowOff>106369</xdr:rowOff>
    </xdr:from>
    <xdr:to>
      <xdr:col>15</xdr:col>
      <xdr:colOff>372236</xdr:colOff>
      <xdr:row>8</xdr:row>
      <xdr:rowOff>95229</xdr:rowOff>
    </xdr:to>
    <xdr:graphicFrame macro="">
      <xdr:nvGraphicFramePr>
        <xdr:cNvPr id="48" name="Chart 47">
          <a:extLst>
            <a:ext uri="{FF2B5EF4-FFF2-40B4-BE49-F238E27FC236}">
              <a16:creationId xmlns:a16="http://schemas.microsoft.com/office/drawing/2014/main" id="{3F3317A3-F2AF-4BC8-8A90-7D22A77AB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569967</xdr:colOff>
      <xdr:row>5</xdr:row>
      <xdr:rowOff>166090</xdr:rowOff>
    </xdr:from>
    <xdr:to>
      <xdr:col>19</xdr:col>
      <xdr:colOff>304156</xdr:colOff>
      <xdr:row>8</xdr:row>
      <xdr:rowOff>149378</xdr:rowOff>
    </xdr:to>
    <xdr:graphicFrame macro="">
      <xdr:nvGraphicFramePr>
        <xdr:cNvPr id="49" name="Chart 48">
          <a:extLst>
            <a:ext uri="{FF2B5EF4-FFF2-40B4-BE49-F238E27FC236}">
              <a16:creationId xmlns:a16="http://schemas.microsoft.com/office/drawing/2014/main" id="{85FFA2C1-2EB1-4370-BA8D-6324EA91C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331656</xdr:colOff>
      <xdr:row>24</xdr:row>
      <xdr:rowOff>42334</xdr:rowOff>
    </xdr:from>
    <xdr:to>
      <xdr:col>14</xdr:col>
      <xdr:colOff>101114</xdr:colOff>
      <xdr:row>32</xdr:row>
      <xdr:rowOff>165828</xdr:rowOff>
    </xdr:to>
    <xdr:graphicFrame macro="">
      <xdr:nvGraphicFramePr>
        <xdr:cNvPr id="50" name="Chart 49">
          <a:extLst>
            <a:ext uri="{FF2B5EF4-FFF2-40B4-BE49-F238E27FC236}">
              <a16:creationId xmlns:a16="http://schemas.microsoft.com/office/drawing/2014/main" id="{C8CC7FB9-F571-49D6-8B74-F01CE7665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209724</xdr:colOff>
      <xdr:row>4</xdr:row>
      <xdr:rowOff>38576</xdr:rowOff>
    </xdr:from>
    <xdr:to>
      <xdr:col>4</xdr:col>
      <xdr:colOff>5826</xdr:colOff>
      <xdr:row>5</xdr:row>
      <xdr:rowOff>174770</xdr:rowOff>
    </xdr:to>
    <xdr:sp macro="" textlink="KPI!B17">
      <xdr:nvSpPr>
        <xdr:cNvPr id="53" name="Shape 24">
          <a:extLst>
            <a:ext uri="{FF2B5EF4-FFF2-40B4-BE49-F238E27FC236}">
              <a16:creationId xmlns:a16="http://schemas.microsoft.com/office/drawing/2014/main" id="{69A2D34F-72A7-4AFD-962A-994380DBAC84}"/>
            </a:ext>
          </a:extLst>
        </xdr:cNvPr>
        <xdr:cNvSpPr/>
      </xdr:nvSpPr>
      <xdr:spPr>
        <a:xfrm>
          <a:off x="209724" y="760961"/>
          <a:ext cx="2242891" cy="316791"/>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fld id="{7CA053F7-0EF7-4B82-BA32-5388A8F3C9FA}" type="TxLink">
            <a:rPr lang="en-US" sz="1800" b="0"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marR="0" lvl="0" indent="0" algn="ctr" defTabSz="914400" rtl="0" eaLnBrk="1" fontAlgn="auto" latinLnBrk="0" hangingPunct="1">
              <a:lnSpc>
                <a:spcPct val="100000"/>
              </a:lnSpc>
              <a:spcBef>
                <a:spcPts val="0"/>
              </a:spcBef>
              <a:spcAft>
                <a:spcPts val="0"/>
              </a:spcAft>
              <a:buClrTx/>
              <a:buSzTx/>
              <a:buFontTx/>
              <a:buNone/>
              <a:tabLst/>
              <a:defRPr/>
            </a:pPr>
            <a:t> $2,297,200.86 </a:t>
          </a:fld>
          <a:endParaRPr lang="en-US" sz="1800">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148701</xdr:colOff>
      <xdr:row>4</xdr:row>
      <xdr:rowOff>23770</xdr:rowOff>
    </xdr:from>
    <xdr:to>
      <xdr:col>7</xdr:col>
      <xdr:colOff>598714</xdr:colOff>
      <xdr:row>5</xdr:row>
      <xdr:rowOff>154215</xdr:rowOff>
    </xdr:to>
    <xdr:sp macro="" textlink="KPI!E17">
      <xdr:nvSpPr>
        <xdr:cNvPr id="55" name="Shape 24">
          <a:extLst>
            <a:ext uri="{FF2B5EF4-FFF2-40B4-BE49-F238E27FC236}">
              <a16:creationId xmlns:a16="http://schemas.microsoft.com/office/drawing/2014/main" id="{D4F92C8D-1365-4F30-B7A5-5B10DE9E3D4D}"/>
            </a:ext>
          </a:extLst>
        </xdr:cNvPr>
        <xdr:cNvSpPr/>
      </xdr:nvSpPr>
      <xdr:spPr>
        <a:xfrm>
          <a:off x="2579844" y="749484"/>
          <a:ext cx="2273370" cy="311874"/>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fld id="{596895D8-3650-4D32-A24C-E881A104F607}" type="TxLink">
            <a:rPr lang="en-US" sz="1800" b="0"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marR="0" lvl="0" indent="0" algn="ctr" defTabSz="914400" rtl="0" eaLnBrk="1" fontAlgn="auto" latinLnBrk="0" hangingPunct="1">
              <a:lnSpc>
                <a:spcPct val="100000"/>
              </a:lnSpc>
              <a:spcBef>
                <a:spcPts val="0"/>
              </a:spcBef>
              <a:spcAft>
                <a:spcPts val="0"/>
              </a:spcAft>
              <a:buClrTx/>
              <a:buSzTx/>
              <a:buFontTx/>
              <a:buNone/>
              <a:tabLst/>
              <a:defRPr/>
            </a:pPr>
            <a:t> $286,397.02 </a:t>
          </a:fld>
          <a:endParaRPr lang="en-US" sz="1800">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97201</xdr:colOff>
      <xdr:row>4</xdr:row>
      <xdr:rowOff>24701</xdr:rowOff>
    </xdr:from>
    <xdr:to>
      <xdr:col>11</xdr:col>
      <xdr:colOff>544285</xdr:colOff>
      <xdr:row>5</xdr:row>
      <xdr:rowOff>163286</xdr:rowOff>
    </xdr:to>
    <xdr:sp macro="" textlink="KPI!H17">
      <xdr:nvSpPr>
        <xdr:cNvPr id="56" name="Shape 24">
          <a:extLst>
            <a:ext uri="{FF2B5EF4-FFF2-40B4-BE49-F238E27FC236}">
              <a16:creationId xmlns:a16="http://schemas.microsoft.com/office/drawing/2014/main" id="{6D0A78B9-E39D-4719-9494-280115979204}"/>
            </a:ext>
          </a:extLst>
        </xdr:cNvPr>
        <xdr:cNvSpPr/>
      </xdr:nvSpPr>
      <xdr:spPr>
        <a:xfrm>
          <a:off x="4959487" y="750415"/>
          <a:ext cx="2270441" cy="320014"/>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fld id="{7549E01D-8078-4E8A-BC45-D25BBB324843}" type="TxLink">
            <a:rPr lang="en-US" sz="1800" b="0"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marR="0" lvl="0" indent="0" algn="ctr" defTabSz="914400" rtl="0" eaLnBrk="1" fontAlgn="auto" latinLnBrk="0" hangingPunct="1">
              <a:lnSpc>
                <a:spcPct val="100000"/>
              </a:lnSpc>
              <a:spcBef>
                <a:spcPts val="0"/>
              </a:spcBef>
              <a:spcAft>
                <a:spcPts val="0"/>
              </a:spcAft>
              <a:buClrTx/>
              <a:buSzTx/>
              <a:buFontTx/>
              <a:buNone/>
              <a:tabLst/>
              <a:defRPr/>
            </a:pPr>
            <a:t># 37873</a:t>
          </a:fld>
          <a:endParaRPr lang="en-US" sz="1800">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22401</xdr:colOff>
      <xdr:row>4</xdr:row>
      <xdr:rowOff>25633</xdr:rowOff>
    </xdr:from>
    <xdr:to>
      <xdr:col>15</xdr:col>
      <xdr:colOff>435428</xdr:colOff>
      <xdr:row>5</xdr:row>
      <xdr:rowOff>145143</xdr:rowOff>
    </xdr:to>
    <xdr:sp macro="" textlink="KPI!K17">
      <xdr:nvSpPr>
        <xdr:cNvPr id="57" name="Shape 24">
          <a:extLst>
            <a:ext uri="{FF2B5EF4-FFF2-40B4-BE49-F238E27FC236}">
              <a16:creationId xmlns:a16="http://schemas.microsoft.com/office/drawing/2014/main" id="{83BE3DC6-8364-40DB-90F1-60A477196D0E}"/>
            </a:ext>
          </a:extLst>
        </xdr:cNvPr>
        <xdr:cNvSpPr/>
      </xdr:nvSpPr>
      <xdr:spPr>
        <a:xfrm>
          <a:off x="7315830" y="751347"/>
          <a:ext cx="2236384" cy="300939"/>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fld id="{408E7D1C-DA3B-49C0-BF51-9758CA1D217F}" type="TxLink">
            <a:rPr lang="en-US" sz="1800" b="0"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marR="0" lvl="0" indent="0" algn="ctr" defTabSz="914400" rtl="0" eaLnBrk="1" fontAlgn="auto" latinLnBrk="0" hangingPunct="1">
              <a:lnSpc>
                <a:spcPct val="100000"/>
              </a:lnSpc>
              <a:spcBef>
                <a:spcPts val="0"/>
              </a:spcBef>
              <a:spcAft>
                <a:spcPts val="0"/>
              </a:spcAft>
              <a:buClrTx/>
              <a:buSzTx/>
              <a:buFontTx/>
              <a:buNone/>
              <a:tabLst/>
              <a:defRPr/>
            </a:pPr>
            <a:t># 9994</a:t>
          </a:fld>
          <a:endParaRPr lang="en-US" sz="1800">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562428</xdr:colOff>
      <xdr:row>4</xdr:row>
      <xdr:rowOff>13982</xdr:rowOff>
    </xdr:from>
    <xdr:to>
      <xdr:col>19</xdr:col>
      <xdr:colOff>353785</xdr:colOff>
      <xdr:row>5</xdr:row>
      <xdr:rowOff>163286</xdr:rowOff>
    </xdr:to>
    <xdr:sp macro="" textlink="KPI!N17">
      <xdr:nvSpPr>
        <xdr:cNvPr id="58" name="Shape 24">
          <a:extLst>
            <a:ext uri="{FF2B5EF4-FFF2-40B4-BE49-F238E27FC236}">
              <a16:creationId xmlns:a16="http://schemas.microsoft.com/office/drawing/2014/main" id="{5CDB3CAD-152D-428F-827A-11E1E4C32FD3}"/>
            </a:ext>
          </a:extLst>
        </xdr:cNvPr>
        <xdr:cNvSpPr/>
      </xdr:nvSpPr>
      <xdr:spPr>
        <a:xfrm>
          <a:off x="9679214" y="739696"/>
          <a:ext cx="2222500" cy="330733"/>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fld id="{6A13B4FD-AC99-4BBE-85D4-E71DAA30896D}" type="TxLink">
            <a:rPr lang="en-US" sz="1800" b="0"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pPr marL="0" marR="0" lvl="0" indent="0" algn="ctr" defTabSz="914400" rtl="0" eaLnBrk="1" fontAlgn="auto" latinLnBrk="0" hangingPunct="1">
              <a:lnSpc>
                <a:spcPct val="100000"/>
              </a:lnSpc>
              <a:spcBef>
                <a:spcPts val="0"/>
              </a:spcBef>
              <a:spcAft>
                <a:spcPts val="0"/>
              </a:spcAft>
              <a:buClrTx/>
              <a:buSzTx/>
              <a:buFontTx/>
              <a:buNone/>
              <a:tabLst/>
              <a:defRPr/>
            </a:pPr>
            <a:t>12.47%</a:t>
          </a:fld>
          <a:endParaRPr lang="en-US" sz="1800">
            <a:solidFill>
              <a:schemeClr val="bg1"/>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195385</xdr:colOff>
      <xdr:row>8</xdr:row>
      <xdr:rowOff>94516</xdr:rowOff>
    </xdr:from>
    <xdr:to>
      <xdr:col>4</xdr:col>
      <xdr:colOff>18316</xdr:colOff>
      <xdr:row>10</xdr:row>
      <xdr:rowOff>54952</xdr:rowOff>
    </xdr:to>
    <xdr:sp macro="" textlink="">
      <xdr:nvSpPr>
        <xdr:cNvPr id="59" name="Shape 24">
          <a:extLst>
            <a:ext uri="{FF2B5EF4-FFF2-40B4-BE49-F238E27FC236}">
              <a16:creationId xmlns:a16="http://schemas.microsoft.com/office/drawing/2014/main" id="{26E70654-668C-4AAB-9281-C0487B9630BE}"/>
            </a:ext>
          </a:extLst>
        </xdr:cNvPr>
        <xdr:cNvSpPr/>
      </xdr:nvSpPr>
      <xdr:spPr>
        <a:xfrm>
          <a:off x="195385" y="1510254"/>
          <a:ext cx="2258833" cy="314370"/>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148079</xdr:colOff>
      <xdr:row>8</xdr:row>
      <xdr:rowOff>112634</xdr:rowOff>
    </xdr:from>
    <xdr:to>
      <xdr:col>7</xdr:col>
      <xdr:colOff>579986</xdr:colOff>
      <xdr:row>10</xdr:row>
      <xdr:rowOff>73070</xdr:rowOff>
    </xdr:to>
    <xdr:sp macro="" textlink="">
      <xdr:nvSpPr>
        <xdr:cNvPr id="60" name="Shape 24">
          <a:extLst>
            <a:ext uri="{FF2B5EF4-FFF2-40B4-BE49-F238E27FC236}">
              <a16:creationId xmlns:a16="http://schemas.microsoft.com/office/drawing/2014/main" id="{D55B479B-B47A-4F36-A11B-F55BBE6E3FFA}"/>
            </a:ext>
          </a:extLst>
        </xdr:cNvPr>
        <xdr:cNvSpPr/>
      </xdr:nvSpPr>
      <xdr:spPr>
        <a:xfrm>
          <a:off x="2583981" y="1528372"/>
          <a:ext cx="2258833" cy="314370"/>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118308</xdr:colOff>
      <xdr:row>8</xdr:row>
      <xdr:rowOff>103682</xdr:rowOff>
    </xdr:from>
    <xdr:to>
      <xdr:col>11</xdr:col>
      <xdr:colOff>550214</xdr:colOff>
      <xdr:row>10</xdr:row>
      <xdr:rowOff>64118</xdr:rowOff>
    </xdr:to>
    <xdr:sp macro="" textlink="">
      <xdr:nvSpPr>
        <xdr:cNvPr id="61" name="Shape 24">
          <a:extLst>
            <a:ext uri="{FF2B5EF4-FFF2-40B4-BE49-F238E27FC236}">
              <a16:creationId xmlns:a16="http://schemas.microsoft.com/office/drawing/2014/main" id="{C9E9EB80-DA91-4012-91BB-7CF3505683FB}"/>
            </a:ext>
          </a:extLst>
        </xdr:cNvPr>
        <xdr:cNvSpPr/>
      </xdr:nvSpPr>
      <xdr:spPr>
        <a:xfrm>
          <a:off x="4990111" y="1519420"/>
          <a:ext cx="2258833" cy="314370"/>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52102</xdr:colOff>
      <xdr:row>8</xdr:row>
      <xdr:rowOff>105140</xdr:rowOff>
    </xdr:from>
    <xdr:to>
      <xdr:col>15</xdr:col>
      <xdr:colOff>411190</xdr:colOff>
      <xdr:row>10</xdr:row>
      <xdr:rowOff>62459</xdr:rowOff>
    </xdr:to>
    <xdr:sp macro="" textlink="">
      <xdr:nvSpPr>
        <xdr:cNvPr id="62" name="Shape 24">
          <a:extLst>
            <a:ext uri="{FF2B5EF4-FFF2-40B4-BE49-F238E27FC236}">
              <a16:creationId xmlns:a16="http://schemas.microsoft.com/office/drawing/2014/main" id="{38BC37AF-B106-47A2-A284-48016DD1AB5B}"/>
            </a:ext>
          </a:extLst>
        </xdr:cNvPr>
        <xdr:cNvSpPr/>
      </xdr:nvSpPr>
      <xdr:spPr>
        <a:xfrm>
          <a:off x="7359807" y="1520878"/>
          <a:ext cx="2186014" cy="311253"/>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520545</xdr:colOff>
      <xdr:row>8</xdr:row>
      <xdr:rowOff>110345</xdr:rowOff>
    </xdr:from>
    <xdr:to>
      <xdr:col>19</xdr:col>
      <xdr:colOff>343476</xdr:colOff>
      <xdr:row>10</xdr:row>
      <xdr:rowOff>70781</xdr:rowOff>
    </xdr:to>
    <xdr:sp macro="" textlink="">
      <xdr:nvSpPr>
        <xdr:cNvPr id="63" name="Shape 24">
          <a:extLst>
            <a:ext uri="{FF2B5EF4-FFF2-40B4-BE49-F238E27FC236}">
              <a16:creationId xmlns:a16="http://schemas.microsoft.com/office/drawing/2014/main" id="{FE98F3B2-AFCF-4F3B-A453-76A42C1AD70B}"/>
            </a:ext>
          </a:extLst>
        </xdr:cNvPr>
        <xdr:cNvSpPr/>
      </xdr:nvSpPr>
      <xdr:spPr>
        <a:xfrm>
          <a:off x="9655176" y="1526083"/>
          <a:ext cx="2258833" cy="314370"/>
        </a:xfrm>
        <a:prstGeom prst="roundRect">
          <a:avLst>
            <a:gd name="adj" fmla="val 16667"/>
          </a:avLst>
        </a:prstGeom>
        <a:gradFill>
          <a:gsLst>
            <a:gs pos="15000">
              <a:srgbClr val="404040"/>
            </a:gs>
            <a:gs pos="0">
              <a:srgbClr val="262626">
                <a:alpha val="80000"/>
              </a:srgbClr>
            </a:gs>
            <a:gs pos="67000">
              <a:srgbClr val="595959">
                <a:alpha val="74901"/>
              </a:srgbClr>
            </a:gs>
          </a:gsLst>
          <a:lin ang="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aseline="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a:solidFill>
              <a:schemeClr val="accent5">
                <a:lumMod val="60000"/>
                <a:lumOff val="40000"/>
              </a:schemeClr>
            </a:solidFill>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491718</xdr:colOff>
          <xdr:row>8</xdr:row>
          <xdr:rowOff>149794</xdr:rowOff>
        </xdr:from>
        <xdr:to>
          <xdr:col>3</xdr:col>
          <xdr:colOff>574268</xdr:colOff>
          <xdr:row>10</xdr:row>
          <xdr:rowOff>27842</xdr:rowOff>
        </xdr:to>
        <xdr:pic>
          <xdr:nvPicPr>
            <xdr:cNvPr id="65" name="Picture 64">
              <a:extLst>
                <a:ext uri="{FF2B5EF4-FFF2-40B4-BE49-F238E27FC236}">
                  <a16:creationId xmlns:a16="http://schemas.microsoft.com/office/drawing/2014/main" id="{D9D791B5-A4E8-7E13-FBF7-65F5509622D7}"/>
                </a:ext>
              </a:extLst>
            </xdr:cNvPr>
            <xdr:cNvPicPr>
              <a:picLocks noChangeAspect="1" noChangeArrowheads="1"/>
              <a:extLst>
                <a:ext uri="{84589F7E-364E-4C9E-8A38-B11213B215E9}">
                  <a14:cameraTool cellRange="'YOY Growth'!$H$8" spid="_x0000_s5183"/>
                </a:ext>
              </a:extLst>
            </xdr:cNvPicPr>
          </xdr:nvPicPr>
          <xdr:blipFill>
            <a:blip xmlns:r="http://schemas.openxmlformats.org/officeDocument/2006/relationships" r:embed="rId7"/>
            <a:srcRect/>
            <a:stretch>
              <a:fillRect/>
            </a:stretch>
          </xdr:blipFill>
          <xdr:spPr bwMode="auto">
            <a:xfrm>
              <a:off x="1709615" y="1582615"/>
              <a:ext cx="691499" cy="23625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432008</xdr:colOff>
          <xdr:row>8</xdr:row>
          <xdr:rowOff>156147</xdr:rowOff>
        </xdr:from>
        <xdr:to>
          <xdr:col>11</xdr:col>
          <xdr:colOff>513046</xdr:colOff>
          <xdr:row>10</xdr:row>
          <xdr:rowOff>21890</xdr:rowOff>
        </xdr:to>
        <xdr:pic>
          <xdr:nvPicPr>
            <xdr:cNvPr id="68" name="Picture 67">
              <a:extLst>
                <a:ext uri="{FF2B5EF4-FFF2-40B4-BE49-F238E27FC236}">
                  <a16:creationId xmlns:a16="http://schemas.microsoft.com/office/drawing/2014/main" id="{7C0F267B-2E96-61C1-03EC-5027ABD0C9E6}"/>
                </a:ext>
              </a:extLst>
            </xdr:cNvPr>
            <xdr:cNvPicPr>
              <a:picLocks noChangeAspect="1" noChangeArrowheads="1"/>
              <a:extLst>
                <a:ext uri="{84589F7E-364E-4C9E-8A38-B11213B215E9}">
                  <a14:cameraTool cellRange="'YOY Growth'!$J$8" spid="_x0000_s5184"/>
                </a:ext>
              </a:extLst>
            </xdr:cNvPicPr>
          </xdr:nvPicPr>
          <xdr:blipFill>
            <a:blip xmlns:r="http://schemas.openxmlformats.org/officeDocument/2006/relationships" r:embed="rId8"/>
            <a:srcRect/>
            <a:stretch>
              <a:fillRect/>
            </a:stretch>
          </xdr:blipFill>
          <xdr:spPr bwMode="auto">
            <a:xfrm>
              <a:off x="6479627" y="1607576"/>
              <a:ext cx="6858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286269</xdr:colOff>
          <xdr:row>8</xdr:row>
          <xdr:rowOff>166557</xdr:rowOff>
        </xdr:from>
        <xdr:to>
          <xdr:col>15</xdr:col>
          <xdr:colOff>367307</xdr:colOff>
          <xdr:row>10</xdr:row>
          <xdr:rowOff>32300</xdr:rowOff>
        </xdr:to>
        <xdr:pic>
          <xdr:nvPicPr>
            <xdr:cNvPr id="70" name="Picture 69">
              <a:extLst>
                <a:ext uri="{FF2B5EF4-FFF2-40B4-BE49-F238E27FC236}">
                  <a16:creationId xmlns:a16="http://schemas.microsoft.com/office/drawing/2014/main" id="{95E38FD5-794D-46F2-8FBB-6D28380DD5BC}"/>
                </a:ext>
              </a:extLst>
            </xdr:cNvPr>
            <xdr:cNvPicPr>
              <a:picLocks noChangeAspect="1" noChangeArrowheads="1"/>
              <a:extLst>
                <a:ext uri="{84589F7E-364E-4C9E-8A38-B11213B215E9}">
                  <a14:cameraTool cellRange="'YOY Growth'!$K$8" spid="_x0000_s5185"/>
                </a:ext>
              </a:extLst>
            </xdr:cNvPicPr>
          </xdr:nvPicPr>
          <xdr:blipFill>
            <a:blip xmlns:r="http://schemas.openxmlformats.org/officeDocument/2006/relationships" r:embed="rId9"/>
            <a:srcRect/>
            <a:stretch>
              <a:fillRect/>
            </a:stretch>
          </xdr:blipFill>
          <xdr:spPr bwMode="auto">
            <a:xfrm>
              <a:off x="8752936" y="1617986"/>
              <a:ext cx="6858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447623</xdr:colOff>
          <xdr:row>8</xdr:row>
          <xdr:rowOff>166557</xdr:rowOff>
        </xdr:from>
        <xdr:to>
          <xdr:col>7</xdr:col>
          <xdr:colOff>528661</xdr:colOff>
          <xdr:row>10</xdr:row>
          <xdr:rowOff>32300</xdr:rowOff>
        </xdr:to>
        <xdr:pic>
          <xdr:nvPicPr>
            <xdr:cNvPr id="72" name="Picture 71">
              <a:extLst>
                <a:ext uri="{FF2B5EF4-FFF2-40B4-BE49-F238E27FC236}">
                  <a16:creationId xmlns:a16="http://schemas.microsoft.com/office/drawing/2014/main" id="{062946F5-8E29-0C2B-24CB-ED6DAF034559}"/>
                </a:ext>
              </a:extLst>
            </xdr:cNvPr>
            <xdr:cNvPicPr>
              <a:picLocks noChangeAspect="1" noChangeArrowheads="1"/>
              <a:extLst>
                <a:ext uri="{84589F7E-364E-4C9E-8A38-B11213B215E9}">
                  <a14:cameraTool cellRange="'YOY Growth'!$I$8" spid="_x0000_s5186"/>
                </a:ext>
              </a:extLst>
            </xdr:cNvPicPr>
          </xdr:nvPicPr>
          <xdr:blipFill>
            <a:blip xmlns:r="http://schemas.openxmlformats.org/officeDocument/2006/relationships" r:embed="rId10"/>
            <a:srcRect/>
            <a:stretch>
              <a:fillRect/>
            </a:stretch>
          </xdr:blipFill>
          <xdr:spPr bwMode="auto">
            <a:xfrm>
              <a:off x="4076194" y="1617986"/>
              <a:ext cx="6858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255042</xdr:colOff>
          <xdr:row>8</xdr:row>
          <xdr:rowOff>156147</xdr:rowOff>
        </xdr:from>
        <xdr:to>
          <xdr:col>19</xdr:col>
          <xdr:colOff>285280</xdr:colOff>
          <xdr:row>10</xdr:row>
          <xdr:rowOff>21890</xdr:rowOff>
        </xdr:to>
        <xdr:pic>
          <xdr:nvPicPr>
            <xdr:cNvPr id="74" name="Picture 73">
              <a:extLst>
                <a:ext uri="{FF2B5EF4-FFF2-40B4-BE49-F238E27FC236}">
                  <a16:creationId xmlns:a16="http://schemas.microsoft.com/office/drawing/2014/main" id="{F028DCA7-E86F-BE7C-17F1-3931BAFD387E}"/>
                </a:ext>
              </a:extLst>
            </xdr:cNvPr>
            <xdr:cNvPicPr>
              <a:picLocks noChangeAspect="1" noChangeArrowheads="1"/>
              <a:extLst>
                <a:ext uri="{84589F7E-364E-4C9E-8A38-B11213B215E9}">
                  <a14:cameraTool cellRange="'YOY Growth'!$L$8" spid="_x0000_s5187"/>
                </a:ext>
              </a:extLst>
            </xdr:cNvPicPr>
          </xdr:nvPicPr>
          <xdr:blipFill>
            <a:blip xmlns:r="http://schemas.openxmlformats.org/officeDocument/2006/relationships" r:embed="rId11"/>
            <a:srcRect/>
            <a:stretch>
              <a:fillRect/>
            </a:stretch>
          </xdr:blipFill>
          <xdr:spPr bwMode="auto">
            <a:xfrm>
              <a:off x="11140756" y="1607576"/>
              <a:ext cx="6350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243114</xdr:colOff>
      <xdr:row>12</xdr:row>
      <xdr:rowOff>127000</xdr:rowOff>
    </xdr:from>
    <xdr:to>
      <xdr:col>8</xdr:col>
      <xdr:colOff>45357</xdr:colOff>
      <xdr:row>21</xdr:row>
      <xdr:rowOff>81643</xdr:rowOff>
    </xdr:to>
    <xdr:graphicFrame macro="">
      <xdr:nvGraphicFramePr>
        <xdr:cNvPr id="75" name="Chart 74">
          <a:extLst>
            <a:ext uri="{FF2B5EF4-FFF2-40B4-BE49-F238E27FC236}">
              <a16:creationId xmlns:a16="http://schemas.microsoft.com/office/drawing/2014/main" id="{239EDF6A-976F-420C-AAF5-7AE033B6C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362856</xdr:colOff>
      <xdr:row>12</xdr:row>
      <xdr:rowOff>99785</xdr:rowOff>
    </xdr:from>
    <xdr:to>
      <xdr:col>14</xdr:col>
      <xdr:colOff>272143</xdr:colOff>
      <xdr:row>21</xdr:row>
      <xdr:rowOff>72571</xdr:rowOff>
    </xdr:to>
    <mc:AlternateContent xmlns:mc="http://schemas.openxmlformats.org/markup-compatibility/2006">
      <mc:Choice xmlns:cx1="http://schemas.microsoft.com/office/drawing/2015/9/8/chartex" Requires="cx1">
        <xdr:graphicFrame macro="">
          <xdr:nvGraphicFramePr>
            <xdr:cNvPr id="76" name="Chart 75">
              <a:extLst>
                <a:ext uri="{FF2B5EF4-FFF2-40B4-BE49-F238E27FC236}">
                  <a16:creationId xmlns:a16="http://schemas.microsoft.com/office/drawing/2014/main" id="{B03C755F-F767-46DF-B567-3239CDF2F1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239656" y="2233385"/>
              <a:ext cx="3566887" cy="15729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553453</xdr:colOff>
      <xdr:row>12</xdr:row>
      <xdr:rowOff>83718</xdr:rowOff>
    </xdr:from>
    <xdr:to>
      <xdr:col>19</xdr:col>
      <xdr:colOff>169335</xdr:colOff>
      <xdr:row>21</xdr:row>
      <xdr:rowOff>116417</xdr:rowOff>
    </xdr:to>
    <xdr:graphicFrame macro="">
      <xdr:nvGraphicFramePr>
        <xdr:cNvPr id="77" name="Chart 76">
          <a:extLst>
            <a:ext uri="{FF2B5EF4-FFF2-40B4-BE49-F238E27FC236}">
              <a16:creationId xmlns:a16="http://schemas.microsoft.com/office/drawing/2014/main" id="{38F49FE1-A1F5-4611-9E6B-50DD55409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260246</xdr:colOff>
      <xdr:row>24</xdr:row>
      <xdr:rowOff>104098</xdr:rowOff>
    </xdr:from>
    <xdr:to>
      <xdr:col>8</xdr:col>
      <xdr:colOff>62459</xdr:colOff>
      <xdr:row>33</xdr:row>
      <xdr:rowOff>20820</xdr:rowOff>
    </xdr:to>
    <mc:AlternateContent xmlns:mc="http://schemas.openxmlformats.org/markup-compatibility/2006">
      <mc:Choice xmlns:cx4="http://schemas.microsoft.com/office/drawing/2016/5/10/chartex" Requires="cx4">
        <xdr:graphicFrame macro="">
          <xdr:nvGraphicFramePr>
            <xdr:cNvPr id="78" name="Chart 77">
              <a:extLst>
                <a:ext uri="{FF2B5EF4-FFF2-40B4-BE49-F238E27FC236}">
                  <a16:creationId xmlns:a16="http://schemas.microsoft.com/office/drawing/2014/main" id="{53379A29-C0AE-4B98-877C-6A32B6C917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60246" y="4371298"/>
              <a:ext cx="4679013" cy="15169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274151</xdr:colOff>
      <xdr:row>24</xdr:row>
      <xdr:rowOff>60286</xdr:rowOff>
    </xdr:from>
    <xdr:to>
      <xdr:col>16</xdr:col>
      <xdr:colOff>61568</xdr:colOff>
      <xdr:row>32</xdr:row>
      <xdr:rowOff>99989</xdr:rowOff>
    </xdr:to>
    <mc:AlternateContent xmlns:mc="http://schemas.openxmlformats.org/markup-compatibility/2006" xmlns:a14="http://schemas.microsoft.com/office/drawing/2010/main">
      <mc:Choice Requires="a14">
        <xdr:graphicFrame macro="">
          <xdr:nvGraphicFramePr>
            <xdr:cNvPr id="79" name="Year">
              <a:extLst>
                <a:ext uri="{FF2B5EF4-FFF2-40B4-BE49-F238E27FC236}">
                  <a16:creationId xmlns:a16="http://schemas.microsoft.com/office/drawing/2014/main" id="{1D4F46DD-8E50-44D9-A1EB-BC4AABD5FA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83151" y="4414572"/>
              <a:ext cx="1002988" cy="14911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12611</xdr:colOff>
      <xdr:row>24</xdr:row>
      <xdr:rowOff>64234</xdr:rowOff>
    </xdr:from>
    <xdr:to>
      <xdr:col>19</xdr:col>
      <xdr:colOff>388055</xdr:colOff>
      <xdr:row>32</xdr:row>
      <xdr:rowOff>92605</xdr:rowOff>
    </xdr:to>
    <mc:AlternateContent xmlns:mc="http://schemas.openxmlformats.org/markup-compatibility/2006">
      <mc:Choice xmlns:a14="http://schemas.microsoft.com/office/drawing/2010/main" Requires="a14">
        <xdr:graphicFrame macro="">
          <xdr:nvGraphicFramePr>
            <xdr:cNvPr id="80" name="Segment">
              <a:extLst>
                <a:ext uri="{FF2B5EF4-FFF2-40B4-BE49-F238E27FC236}">
                  <a16:creationId xmlns:a16="http://schemas.microsoft.com/office/drawing/2014/main" id="{3925C6FA-9719-4B96-BC70-5FEC94BC101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959653" y="4357192"/>
              <a:ext cx="983613" cy="1459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96162</xdr:colOff>
      <xdr:row>24</xdr:row>
      <xdr:rowOff>57771</xdr:rowOff>
    </xdr:from>
    <xdr:to>
      <xdr:col>17</xdr:col>
      <xdr:colOff>585538</xdr:colOff>
      <xdr:row>32</xdr:row>
      <xdr:rowOff>99991</xdr:rowOff>
    </xdr:to>
    <mc:AlternateContent xmlns:mc="http://schemas.openxmlformats.org/markup-compatibility/2006" xmlns:a14="http://schemas.microsoft.com/office/drawing/2010/main">
      <mc:Choice Requires="a14">
        <xdr:graphicFrame macro="">
          <xdr:nvGraphicFramePr>
            <xdr:cNvPr id="81" name="Region">
              <a:extLst>
                <a:ext uri="{FF2B5EF4-FFF2-40B4-BE49-F238E27FC236}">
                  <a16:creationId xmlns:a16="http://schemas.microsoft.com/office/drawing/2014/main" id="{F29A2A06-1922-46BD-96C5-C5FEA6B486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20733" y="4412057"/>
              <a:ext cx="1097162" cy="1493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ira K.M" refreshedDate="45571.950299305558" createdVersion="8" refreshedVersion="8" minRefreshableVersion="3" recordCount="9994" xr:uid="{7EEE927F-AAAC-4C1B-AA85-40A2CC1B734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395718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B5FF62-F6A0-46A3-B1F1-A742F5ED396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432">
      <pivotArea collapsedLevelsAreSubtotals="1" fieldPosition="0">
        <references count="1">
          <reference field="22" count="1">
            <x v="1"/>
          </reference>
        </references>
      </pivotArea>
    </format>
    <format dxfId="433">
      <pivotArea collapsedLevelsAreSubtotals="1" fieldPosition="0">
        <references count="1">
          <reference field="22" count="1">
            <x v="2"/>
          </reference>
        </references>
      </pivotArea>
    </format>
    <format dxfId="434">
      <pivotArea collapsedLevelsAreSubtotals="1" fieldPosition="0">
        <references count="1">
          <reference field="22" count="1">
            <x v="3"/>
          </reference>
        </references>
      </pivotArea>
    </format>
    <format dxfId="435">
      <pivotArea collapsedLevelsAreSubtotals="1" fieldPosition="0">
        <references count="1">
          <reference field="22" count="1">
            <x v="4"/>
          </reference>
        </references>
      </pivotArea>
    </format>
    <format dxfId="436">
      <pivotArea collapsedLevelsAreSubtotals="1" fieldPosition="0">
        <references count="1">
          <reference field="22" count="1">
            <x v="5"/>
          </reference>
        </references>
      </pivotArea>
    </format>
    <format dxfId="437">
      <pivotArea collapsedLevelsAreSubtotals="1" fieldPosition="0">
        <references count="1">
          <reference field="22" count="1">
            <x v="6"/>
          </reference>
        </references>
      </pivotArea>
    </format>
    <format dxfId="438">
      <pivotArea collapsedLevelsAreSubtotals="1" fieldPosition="0">
        <references count="1">
          <reference field="22" count="1">
            <x v="7"/>
          </reference>
        </references>
      </pivotArea>
    </format>
    <format dxfId="439">
      <pivotArea collapsedLevelsAreSubtotals="1" fieldPosition="0">
        <references count="1">
          <reference field="22" count="1">
            <x v="8"/>
          </reference>
        </references>
      </pivotArea>
    </format>
    <format dxfId="440">
      <pivotArea collapsedLevelsAreSubtotals="1" fieldPosition="0">
        <references count="1">
          <reference field="22" count="1">
            <x v="9"/>
          </reference>
        </references>
      </pivotArea>
    </format>
    <format dxfId="441">
      <pivotArea collapsedLevelsAreSubtotals="1" fieldPosition="0">
        <references count="1">
          <reference field="22" count="1">
            <x v="10"/>
          </reference>
        </references>
      </pivotArea>
    </format>
    <format dxfId="442">
      <pivotArea collapsedLevelsAreSubtotals="1" fieldPosition="0">
        <references count="1">
          <reference field="22" count="1">
            <x v="11"/>
          </reference>
        </references>
      </pivotArea>
    </format>
    <format dxfId="443">
      <pivotArea collapsedLevelsAreSubtotals="1" fieldPosition="0">
        <references count="1">
          <reference field="22" count="1">
            <x v="12"/>
          </reference>
        </references>
      </pivotArea>
    </format>
  </formats>
  <chartFormats count="4">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6D083F-D398-479C-885D-5177A92519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97438-4882-461B-924A-C8B70269B2D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formats count="1">
    <format dxfId="431">
      <pivotArea collapsedLevelsAreSubtotals="1" fieldPosition="0">
        <references count="1">
          <reference field="15" count="0"/>
        </references>
      </pivotArea>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343975-7889-451E-AB98-F0BF95FEBC5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B1CCC7-4070-46AC-8DED-5B8140766F8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2061F5-C7CB-4D0A-A8D0-07C5DF87379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955698-12B6-4E90-9CFA-EE090F8A72D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893129-91D0-4B98-91DC-A9098C74DD4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601B5B-B3B3-4F66-9992-6D75C16DA26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A8B485-7521-43FD-BBC4-B5AE08A4965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55F3B2-374E-4F53-9F7E-6F20F440F6A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909D878-B44E-4037-853E-9115B0B9AEF6}"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23957186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BAD7C67-3B86-41FC-B2B1-301DDE26CB38}"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 tabId="9" name="PivotTable11"/>
  </pivotTables>
  <data>
    <tabular pivotCacheId="23957186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D17796E-426B-435C-B2DD-27CE45CE5C34}"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 tabId="9" name="PivotTable11"/>
  </pivotTables>
  <data>
    <tabular pivotCacheId="23957186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4736A9-748E-421A-A279-54C588E3F06B}" cache="Slicer_Year" caption="Year" style="AB" rowHeight="241300"/>
  <slicer name="Segment" xr10:uid="{9FF0229A-C4F7-4DEF-AB27-6B6580461FD2}" cache="Slicer_Segment" caption="Segment" style="AB" rowHeight="241300"/>
  <slicer name="Region" xr10:uid="{81D63972-9574-4C40-8314-BA418F70A539}"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769">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71" workbookViewId="0">
      <selection activeCell="U34" sqref="U34"/>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3"/>
      <c r="B11" s="1"/>
      <c r="Q11" s="3"/>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3958F-9066-43EB-8997-7ADCF4BEAB3A}">
  <dimension ref="A3:C16"/>
  <sheetViews>
    <sheetView workbookViewId="0">
      <selection activeCell="A4" sqref="A4"/>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5" t="s">
        <v>10932</v>
      </c>
      <c r="B3" s="4" t="s">
        <v>10950</v>
      </c>
      <c r="C3" s="11" t="s">
        <v>10951</v>
      </c>
    </row>
    <row r="4" spans="1:3" x14ac:dyDescent="0.35">
      <c r="A4" s="7" t="s">
        <v>10938</v>
      </c>
      <c r="B4" s="12">
        <v>95365.937600000019</v>
      </c>
      <c r="C4" s="13">
        <v>9199.2699999999986</v>
      </c>
    </row>
    <row r="5" spans="1:3" x14ac:dyDescent="0.35">
      <c r="A5" s="7" t="s">
        <v>10939</v>
      </c>
      <c r="B5" s="12">
        <v>60172.649400000024</v>
      </c>
      <c r="C5" s="13">
        <v>10288.898699999991</v>
      </c>
    </row>
    <row r="6" spans="1:3" x14ac:dyDescent="0.35">
      <c r="A6" s="7" t="s">
        <v>10940</v>
      </c>
      <c r="B6" s="12">
        <v>199252.98399999991</v>
      </c>
      <c r="C6" s="13">
        <v>26806.573700000015</v>
      </c>
    </row>
    <row r="7" spans="1:3" x14ac:dyDescent="0.35">
      <c r="A7" s="7" t="s">
        <v>10941</v>
      </c>
      <c r="B7" s="12">
        <v>141851.5674</v>
      </c>
      <c r="C7" s="13">
        <v>13437.806799999998</v>
      </c>
    </row>
    <row r="8" spans="1:3" x14ac:dyDescent="0.35">
      <c r="A8" s="7" t="s">
        <v>10942</v>
      </c>
      <c r="B8" s="12">
        <v>156122.28669999994</v>
      </c>
      <c r="C8" s="13">
        <v>22308.51279999999</v>
      </c>
    </row>
    <row r="9" spans="1:3" x14ac:dyDescent="0.35">
      <c r="A9" s="7" t="s">
        <v>10943</v>
      </c>
      <c r="B9" s="12">
        <v>147082.61130000011</v>
      </c>
      <c r="C9" s="13">
        <v>20899.334500000012</v>
      </c>
    </row>
    <row r="10" spans="1:3" x14ac:dyDescent="0.35">
      <c r="A10" s="7" t="s">
        <v>10944</v>
      </c>
      <c r="B10" s="12">
        <v>149580.83800000031</v>
      </c>
      <c r="C10" s="13">
        <v>13535.38299999998</v>
      </c>
    </row>
    <row r="11" spans="1:3" x14ac:dyDescent="0.35">
      <c r="A11" s="7" t="s">
        <v>10945</v>
      </c>
      <c r="B11" s="12">
        <v>159589.45099999988</v>
      </c>
      <c r="C11" s="13">
        <v>21896.715399999972</v>
      </c>
    </row>
    <row r="12" spans="1:3" x14ac:dyDescent="0.35">
      <c r="A12" s="7" t="s">
        <v>10946</v>
      </c>
      <c r="B12" s="12">
        <v>309770.09970000025</v>
      </c>
      <c r="C12" s="13">
        <v>37293.192500000034</v>
      </c>
    </row>
    <row r="13" spans="1:3" x14ac:dyDescent="0.35">
      <c r="A13" s="7" t="s">
        <v>10947</v>
      </c>
      <c r="B13" s="12">
        <v>197115.20170000009</v>
      </c>
      <c r="C13" s="13">
        <v>31469.663800000035</v>
      </c>
    </row>
    <row r="14" spans="1:3" x14ac:dyDescent="0.35">
      <c r="A14" s="7" t="s">
        <v>10948</v>
      </c>
      <c r="B14" s="12">
        <v>349120.07400000008</v>
      </c>
      <c r="C14" s="13">
        <v>35825.536599999927</v>
      </c>
    </row>
    <row r="15" spans="1:3" x14ac:dyDescent="0.35">
      <c r="A15" s="7" t="s">
        <v>10949</v>
      </c>
      <c r="B15" s="12">
        <v>332177.15950000001</v>
      </c>
      <c r="C15" s="13">
        <v>43436.13390000003</v>
      </c>
    </row>
    <row r="16" spans="1:3" x14ac:dyDescent="0.35">
      <c r="A16" s="8" t="s">
        <v>10933</v>
      </c>
      <c r="B16" s="31">
        <v>2297200.8603000008</v>
      </c>
      <c r="C16" s="32">
        <v>286397.02169999998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5488E-5F20-4EA6-B854-C22040797154}">
  <dimension ref="A3:E7"/>
  <sheetViews>
    <sheetView workbookViewId="0">
      <selection activeCell="D19" sqref="D19"/>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5" t="s">
        <v>10932</v>
      </c>
      <c r="B3" s="6" t="s">
        <v>10951</v>
      </c>
      <c r="D3" s="15" t="s">
        <v>15</v>
      </c>
      <c r="E3" s="15" t="s">
        <v>21</v>
      </c>
    </row>
    <row r="4" spans="1:5" x14ac:dyDescent="0.35">
      <c r="A4" s="7" t="s">
        <v>32</v>
      </c>
      <c r="B4" s="33">
        <v>18451.272799999992</v>
      </c>
      <c r="D4" t="str">
        <f>A4</f>
        <v>Furniture</v>
      </c>
      <c r="E4" s="16">
        <f>GETPIVOTDATA("Profit",$A$3,"Category",A4)</f>
        <v>18451.272799999992</v>
      </c>
    </row>
    <row r="5" spans="1:5" x14ac:dyDescent="0.35">
      <c r="A5" s="14" t="s">
        <v>46</v>
      </c>
      <c r="B5" s="35">
        <v>122490.8008000001</v>
      </c>
      <c r="D5" t="str">
        <f t="shared" ref="D5:D7" si="0">A5</f>
        <v>Office Supplies</v>
      </c>
      <c r="E5" s="16">
        <f t="shared" ref="E5:E6" si="1">GETPIVOTDATA("Profit",$A$3,"Category",A5)</f>
        <v>122490.8008000001</v>
      </c>
    </row>
    <row r="6" spans="1:5" x14ac:dyDescent="0.35">
      <c r="A6" s="14" t="s">
        <v>71</v>
      </c>
      <c r="B6" s="35">
        <v>145454.9480999998</v>
      </c>
      <c r="D6" t="str">
        <f t="shared" si="0"/>
        <v>Technology</v>
      </c>
      <c r="E6" s="16">
        <f t="shared" si="1"/>
        <v>145454.9480999998</v>
      </c>
    </row>
    <row r="7" spans="1:5" x14ac:dyDescent="0.35">
      <c r="A7" s="8" t="s">
        <v>10933</v>
      </c>
      <c r="B7" s="34">
        <v>286397.02169999992</v>
      </c>
      <c r="D7" t="str">
        <f t="shared" si="0"/>
        <v>Grand Total</v>
      </c>
      <c r="E7" s="16">
        <f>GETPIVOTDATA("Profit",$A$3)</f>
        <v>286397.02169999992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43B81-5FE0-4FB9-AD38-B0BC926B2245}">
  <dimension ref="A3:B7"/>
  <sheetViews>
    <sheetView workbookViewId="0">
      <selection activeCell="D26" sqref="D26"/>
    </sheetView>
  </sheetViews>
  <sheetFormatPr defaultRowHeight="14.5" x14ac:dyDescent="0.35"/>
  <cols>
    <col min="1" max="1" width="13.1796875" bestFit="1" customWidth="1"/>
    <col min="2" max="2" width="11.26953125" bestFit="1" customWidth="1"/>
  </cols>
  <sheetData>
    <row r="3" spans="1:2" x14ac:dyDescent="0.35">
      <c r="A3" s="5" t="s">
        <v>10932</v>
      </c>
      <c r="B3" s="6" t="s">
        <v>10950</v>
      </c>
    </row>
    <row r="4" spans="1:2" x14ac:dyDescent="0.35">
      <c r="A4" s="7" t="s">
        <v>32</v>
      </c>
      <c r="B4" s="18">
        <v>0.32300170530281774</v>
      </c>
    </row>
    <row r="5" spans="1:2" x14ac:dyDescent="0.35">
      <c r="A5" s="14" t="s">
        <v>46</v>
      </c>
      <c r="B5" s="19">
        <v>0.31301008302169103</v>
      </c>
    </row>
    <row r="6" spans="1:2" x14ac:dyDescent="0.35">
      <c r="A6" s="14" t="s">
        <v>71</v>
      </c>
      <c r="B6" s="19">
        <v>0.36398821167549117</v>
      </c>
    </row>
    <row r="7" spans="1:2" x14ac:dyDescent="0.35">
      <c r="A7" s="8" t="s">
        <v>10933</v>
      </c>
      <c r="B7" s="1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81B92-4D5F-466B-A995-F1B772F754EA}">
  <dimension ref="A3:E53"/>
  <sheetViews>
    <sheetView topLeftCell="A2" workbookViewId="0">
      <selection activeCell="E4" sqref="E4:E53"/>
    </sheetView>
  </sheetViews>
  <sheetFormatPr defaultRowHeight="14.5" x14ac:dyDescent="0.35"/>
  <cols>
    <col min="1" max="1" width="17.36328125" bestFit="1" customWidth="1"/>
    <col min="2" max="2" width="11.81640625" bestFit="1" customWidth="1"/>
    <col min="4" max="4" width="17.36328125" bestFit="1" customWidth="1"/>
    <col min="5" max="5" width="10.26953125" bestFit="1" customWidth="1"/>
  </cols>
  <sheetData>
    <row r="3" spans="1:5" x14ac:dyDescent="0.35">
      <c r="A3" s="5" t="s">
        <v>10932</v>
      </c>
      <c r="B3" s="6" t="s">
        <v>10950</v>
      </c>
      <c r="D3" s="15" t="s">
        <v>11</v>
      </c>
      <c r="E3" s="15" t="s">
        <v>18</v>
      </c>
    </row>
    <row r="4" spans="1:5" x14ac:dyDescent="0.35">
      <c r="A4" s="7" t="s">
        <v>358</v>
      </c>
      <c r="B4" s="33">
        <v>19510.639999999992</v>
      </c>
      <c r="D4" t="str">
        <f>A4</f>
        <v>Alabama</v>
      </c>
      <c r="E4" s="16">
        <f>GETPIVOTDATA("Sales",$A$3,"State",A4)</f>
        <v>19510.639999999992</v>
      </c>
    </row>
    <row r="5" spans="1:5" x14ac:dyDescent="0.35">
      <c r="A5" s="14" t="s">
        <v>310</v>
      </c>
      <c r="B5" s="35">
        <v>35282.000999999997</v>
      </c>
      <c r="D5" t="str">
        <f t="shared" ref="D5:D53" si="0">A5</f>
        <v>Arizona</v>
      </c>
      <c r="E5" s="16">
        <f t="shared" ref="E5:E52" si="1">GETPIVOTDATA("Sales",$A$3,"State",A5)</f>
        <v>35282.000999999997</v>
      </c>
    </row>
    <row r="6" spans="1:5" x14ac:dyDescent="0.35">
      <c r="A6" s="14" t="s">
        <v>1707</v>
      </c>
      <c r="B6" s="35">
        <v>11678.129999999997</v>
      </c>
      <c r="D6" t="str">
        <f t="shared" si="0"/>
        <v>Arkansas</v>
      </c>
      <c r="E6" s="16">
        <f t="shared" si="1"/>
        <v>11678.129999999997</v>
      </c>
    </row>
    <row r="7" spans="1:5" x14ac:dyDescent="0.35">
      <c r="A7" s="14" t="s">
        <v>43</v>
      </c>
      <c r="B7" s="35">
        <v>457687.63150000101</v>
      </c>
      <c r="D7" t="str">
        <f t="shared" si="0"/>
        <v>California</v>
      </c>
      <c r="E7" s="16">
        <f t="shared" si="1"/>
        <v>457687.63150000101</v>
      </c>
    </row>
    <row r="8" spans="1:5" x14ac:dyDescent="0.35">
      <c r="A8" s="14" t="s">
        <v>457</v>
      </c>
      <c r="B8" s="35">
        <v>32108.117999999995</v>
      </c>
      <c r="D8" t="str">
        <f t="shared" si="0"/>
        <v>Colorado</v>
      </c>
      <c r="E8" s="16">
        <f t="shared" si="1"/>
        <v>32108.117999999995</v>
      </c>
    </row>
    <row r="9" spans="1:5" x14ac:dyDescent="0.35">
      <c r="A9" s="14" t="s">
        <v>747</v>
      </c>
      <c r="B9" s="35">
        <v>13384.356999999996</v>
      </c>
      <c r="D9" t="str">
        <f t="shared" si="0"/>
        <v>Connecticut</v>
      </c>
      <c r="E9" s="16">
        <f t="shared" si="1"/>
        <v>13384.356999999996</v>
      </c>
    </row>
    <row r="10" spans="1:5" x14ac:dyDescent="0.35">
      <c r="A10" s="14" t="s">
        <v>245</v>
      </c>
      <c r="B10" s="35">
        <v>27451.068999999992</v>
      </c>
      <c r="D10" t="str">
        <f t="shared" si="0"/>
        <v>Delaware</v>
      </c>
      <c r="E10" s="16">
        <f t="shared" si="1"/>
        <v>27451.068999999992</v>
      </c>
    </row>
    <row r="11" spans="1:5" x14ac:dyDescent="0.35">
      <c r="A11" s="14" t="s">
        <v>3034</v>
      </c>
      <c r="B11" s="35">
        <v>2865.0199999999995</v>
      </c>
      <c r="D11" t="str">
        <f t="shared" si="0"/>
        <v>District of Columbia</v>
      </c>
      <c r="E11" s="16">
        <f t="shared" si="1"/>
        <v>2865.0199999999995</v>
      </c>
    </row>
    <row r="12" spans="1:5" x14ac:dyDescent="0.35">
      <c r="A12" s="14" t="s">
        <v>54</v>
      </c>
      <c r="B12" s="35">
        <v>89473.707999999999</v>
      </c>
      <c r="D12" t="str">
        <f t="shared" si="0"/>
        <v>Florida</v>
      </c>
      <c r="E12" s="16">
        <f t="shared" si="1"/>
        <v>89473.707999999999</v>
      </c>
    </row>
    <row r="13" spans="1:5" x14ac:dyDescent="0.35">
      <c r="A13" s="14" t="s">
        <v>1272</v>
      </c>
      <c r="B13" s="35">
        <v>49095.840000000004</v>
      </c>
      <c r="D13" t="str">
        <f t="shared" si="0"/>
        <v>Georgia</v>
      </c>
      <c r="E13" s="16">
        <f t="shared" si="1"/>
        <v>49095.840000000004</v>
      </c>
    </row>
    <row r="14" spans="1:5" x14ac:dyDescent="0.35">
      <c r="A14" s="14" t="s">
        <v>6260</v>
      </c>
      <c r="B14" s="35">
        <v>4382.4860000000017</v>
      </c>
      <c r="D14" t="str">
        <f t="shared" si="0"/>
        <v>Idaho</v>
      </c>
      <c r="E14" s="16">
        <f t="shared" si="1"/>
        <v>4382.4860000000017</v>
      </c>
    </row>
    <row r="15" spans="1:5" x14ac:dyDescent="0.35">
      <c r="A15" s="14" t="s">
        <v>211</v>
      </c>
      <c r="B15" s="35">
        <v>80166.10099999985</v>
      </c>
      <c r="D15" t="str">
        <f t="shared" si="0"/>
        <v>Illinois</v>
      </c>
      <c r="E15" s="16">
        <f t="shared" si="1"/>
        <v>80166.10099999985</v>
      </c>
    </row>
    <row r="16" spans="1:5" x14ac:dyDescent="0.35">
      <c r="A16" s="14" t="s">
        <v>254</v>
      </c>
      <c r="B16" s="35">
        <v>53555.360000000001</v>
      </c>
      <c r="D16" t="str">
        <f t="shared" si="0"/>
        <v>Indiana</v>
      </c>
      <c r="E16" s="16">
        <f t="shared" si="1"/>
        <v>53555.360000000001</v>
      </c>
    </row>
    <row r="17" spans="1:5" x14ac:dyDescent="0.35">
      <c r="A17" s="14" t="s">
        <v>489</v>
      </c>
      <c r="B17" s="35">
        <v>4579.7599999999993</v>
      </c>
      <c r="D17" t="str">
        <f t="shared" si="0"/>
        <v>Iowa</v>
      </c>
      <c r="E17" s="16">
        <f t="shared" si="1"/>
        <v>4579.7599999999993</v>
      </c>
    </row>
    <row r="18" spans="1:5" x14ac:dyDescent="0.35">
      <c r="A18" s="14" t="s">
        <v>4530</v>
      </c>
      <c r="B18" s="35">
        <v>2914.31</v>
      </c>
      <c r="D18" t="str">
        <f t="shared" si="0"/>
        <v>Kansas</v>
      </c>
      <c r="E18" s="16">
        <f t="shared" si="1"/>
        <v>2914.31</v>
      </c>
    </row>
    <row r="19" spans="1:5" x14ac:dyDescent="0.35">
      <c r="A19" s="14" t="s">
        <v>29</v>
      </c>
      <c r="B19" s="35">
        <v>36591.749999999971</v>
      </c>
      <c r="D19" t="str">
        <f t="shared" si="0"/>
        <v>Kentucky</v>
      </c>
      <c r="E19" s="16">
        <f t="shared" si="1"/>
        <v>36591.749999999971</v>
      </c>
    </row>
    <row r="20" spans="1:5" x14ac:dyDescent="0.35">
      <c r="A20" s="14" t="s">
        <v>736</v>
      </c>
      <c r="B20" s="35">
        <v>9217.0299999999988</v>
      </c>
      <c r="D20" t="str">
        <f t="shared" si="0"/>
        <v>Louisiana</v>
      </c>
      <c r="E20" s="16">
        <f t="shared" si="1"/>
        <v>9217.0299999999988</v>
      </c>
    </row>
    <row r="21" spans="1:5" x14ac:dyDescent="0.35">
      <c r="A21" s="14" t="s">
        <v>5235</v>
      </c>
      <c r="B21" s="35">
        <v>1270.53</v>
      </c>
      <c r="D21" t="str">
        <f t="shared" si="0"/>
        <v>Maine</v>
      </c>
      <c r="E21" s="16">
        <f t="shared" si="1"/>
        <v>1270.53</v>
      </c>
    </row>
    <row r="22" spans="1:5" x14ac:dyDescent="0.35">
      <c r="A22" s="14" t="s">
        <v>2735</v>
      </c>
      <c r="B22" s="35">
        <v>23705.523000000005</v>
      </c>
      <c r="D22" t="str">
        <f t="shared" si="0"/>
        <v>Maryland</v>
      </c>
      <c r="E22" s="16">
        <f t="shared" si="1"/>
        <v>23705.523000000005</v>
      </c>
    </row>
    <row r="23" spans="1:5" x14ac:dyDescent="0.35">
      <c r="A23" s="14" t="s">
        <v>1245</v>
      </c>
      <c r="B23" s="35">
        <v>28634.43399999999</v>
      </c>
      <c r="D23" t="str">
        <f t="shared" si="0"/>
        <v>Massachusetts</v>
      </c>
      <c r="E23" s="16">
        <f t="shared" si="1"/>
        <v>28634.43399999999</v>
      </c>
    </row>
    <row r="24" spans="1:5" x14ac:dyDescent="0.35">
      <c r="A24" s="14" t="s">
        <v>238</v>
      </c>
      <c r="B24" s="35">
        <v>76269.614000000016</v>
      </c>
      <c r="D24" t="str">
        <f t="shared" si="0"/>
        <v>Michigan</v>
      </c>
      <c r="E24" s="16">
        <f t="shared" si="1"/>
        <v>76269.614000000016</v>
      </c>
    </row>
    <row r="25" spans="1:5" x14ac:dyDescent="0.35">
      <c r="A25" s="14" t="s">
        <v>229</v>
      </c>
      <c r="B25" s="35">
        <v>29863.149999999994</v>
      </c>
      <c r="D25" t="str">
        <f t="shared" si="0"/>
        <v>Minnesota</v>
      </c>
      <c r="E25" s="16">
        <f t="shared" si="1"/>
        <v>29863.149999999994</v>
      </c>
    </row>
    <row r="26" spans="1:5" x14ac:dyDescent="0.35">
      <c r="A26" s="14" t="s">
        <v>1487</v>
      </c>
      <c r="B26" s="35">
        <v>10771.34</v>
      </c>
      <c r="D26" t="str">
        <f t="shared" si="0"/>
        <v>Mississippi</v>
      </c>
      <c r="E26" s="16">
        <f t="shared" si="1"/>
        <v>10771.34</v>
      </c>
    </row>
    <row r="27" spans="1:5" x14ac:dyDescent="0.35">
      <c r="A27" s="14" t="s">
        <v>596</v>
      </c>
      <c r="B27" s="35">
        <v>22205.149999999998</v>
      </c>
      <c r="D27" t="str">
        <f t="shared" si="0"/>
        <v>Missouri</v>
      </c>
      <c r="E27" s="16">
        <f t="shared" si="1"/>
        <v>22205.149999999998</v>
      </c>
    </row>
    <row r="28" spans="1:5" x14ac:dyDescent="0.35">
      <c r="A28" s="14" t="s">
        <v>1762</v>
      </c>
      <c r="B28" s="35">
        <v>5589.3519999999971</v>
      </c>
      <c r="D28" t="str">
        <f t="shared" si="0"/>
        <v>Montana</v>
      </c>
      <c r="E28" s="16">
        <f t="shared" si="1"/>
        <v>5589.3519999999971</v>
      </c>
    </row>
    <row r="29" spans="1:5" x14ac:dyDescent="0.35">
      <c r="A29" s="14" t="s">
        <v>138</v>
      </c>
      <c r="B29" s="35">
        <v>7464.9299999999985</v>
      </c>
      <c r="D29" t="str">
        <f t="shared" si="0"/>
        <v>Nebraska</v>
      </c>
      <c r="E29" s="16">
        <f t="shared" si="1"/>
        <v>7464.9299999999985</v>
      </c>
    </row>
    <row r="30" spans="1:5" x14ac:dyDescent="0.35">
      <c r="A30" s="14" t="s">
        <v>1392</v>
      </c>
      <c r="B30" s="35">
        <v>16729.101999999999</v>
      </c>
      <c r="D30" t="str">
        <f t="shared" si="0"/>
        <v>Nevada</v>
      </c>
      <c r="E30" s="16">
        <f t="shared" si="1"/>
        <v>16729.101999999999</v>
      </c>
    </row>
    <row r="31" spans="1:5" x14ac:dyDescent="0.35">
      <c r="A31" s="14" t="s">
        <v>2694</v>
      </c>
      <c r="B31" s="35">
        <v>7292.5239999999994</v>
      </c>
      <c r="D31" t="str">
        <f t="shared" si="0"/>
        <v>New Hampshire</v>
      </c>
      <c r="E31" s="16">
        <f t="shared" si="1"/>
        <v>7292.5239999999994</v>
      </c>
    </row>
    <row r="32" spans="1:5" x14ac:dyDescent="0.35">
      <c r="A32" s="14" t="s">
        <v>788</v>
      </c>
      <c r="B32" s="35">
        <v>35764.312000000013</v>
      </c>
      <c r="D32" t="str">
        <f t="shared" si="0"/>
        <v>New Jersey</v>
      </c>
      <c r="E32" s="16">
        <f t="shared" si="1"/>
        <v>35764.312000000013</v>
      </c>
    </row>
    <row r="33" spans="1:5" x14ac:dyDescent="0.35">
      <c r="A33" s="14" t="s">
        <v>668</v>
      </c>
      <c r="B33" s="35">
        <v>4783.5220000000008</v>
      </c>
      <c r="D33" t="str">
        <f t="shared" si="0"/>
        <v>New Mexico</v>
      </c>
      <c r="E33" s="16">
        <f t="shared" si="1"/>
        <v>4783.5220000000008</v>
      </c>
    </row>
    <row r="34" spans="1:5" x14ac:dyDescent="0.35">
      <c r="A34" s="14" t="s">
        <v>267</v>
      </c>
      <c r="B34" s="35">
        <v>310876.27099999978</v>
      </c>
      <c r="D34" t="str">
        <f t="shared" si="0"/>
        <v>New York</v>
      </c>
      <c r="E34" s="16">
        <f t="shared" si="1"/>
        <v>310876.27099999978</v>
      </c>
    </row>
    <row r="35" spans="1:5" x14ac:dyDescent="0.35">
      <c r="A35" s="14" t="s">
        <v>88</v>
      </c>
      <c r="B35" s="35">
        <v>55603.163999999968</v>
      </c>
      <c r="D35" t="str">
        <f t="shared" si="0"/>
        <v>North Carolina</v>
      </c>
      <c r="E35" s="16">
        <f t="shared" si="1"/>
        <v>55603.163999999968</v>
      </c>
    </row>
    <row r="36" spans="1:5" x14ac:dyDescent="0.35">
      <c r="A36" s="14" t="s">
        <v>7449</v>
      </c>
      <c r="B36" s="35">
        <v>919.91</v>
      </c>
      <c r="D36" t="str">
        <f t="shared" si="0"/>
        <v>North Dakota</v>
      </c>
      <c r="E36" s="16">
        <f t="shared" si="1"/>
        <v>919.91</v>
      </c>
    </row>
    <row r="37" spans="1:5" x14ac:dyDescent="0.35">
      <c r="A37" s="14" t="s">
        <v>498</v>
      </c>
      <c r="B37" s="35">
        <v>78258.135999999926</v>
      </c>
      <c r="D37" t="str">
        <f t="shared" si="0"/>
        <v>Ohio</v>
      </c>
      <c r="E37" s="16">
        <f t="shared" si="1"/>
        <v>78258.135999999926</v>
      </c>
    </row>
    <row r="38" spans="1:5" x14ac:dyDescent="0.35">
      <c r="A38" s="14" t="s">
        <v>649</v>
      </c>
      <c r="B38" s="35">
        <v>19683.390000000003</v>
      </c>
      <c r="D38" t="str">
        <f t="shared" si="0"/>
        <v>Oklahoma</v>
      </c>
      <c r="E38" s="16">
        <f t="shared" si="1"/>
        <v>19683.390000000003</v>
      </c>
    </row>
    <row r="39" spans="1:5" x14ac:dyDescent="0.35">
      <c r="A39" s="14" t="s">
        <v>420</v>
      </c>
      <c r="B39" s="35">
        <v>17431.149999999991</v>
      </c>
      <c r="D39" t="str">
        <f t="shared" si="0"/>
        <v>Oregon</v>
      </c>
      <c r="E39" s="16">
        <f t="shared" si="1"/>
        <v>17431.149999999991</v>
      </c>
    </row>
    <row r="40" spans="1:5" x14ac:dyDescent="0.35">
      <c r="A40" s="14" t="s">
        <v>147</v>
      </c>
      <c r="B40" s="35">
        <v>116511.91400000003</v>
      </c>
      <c r="D40" t="str">
        <f t="shared" si="0"/>
        <v>Pennsylvania</v>
      </c>
      <c r="E40" s="16">
        <f t="shared" si="1"/>
        <v>116511.91400000003</v>
      </c>
    </row>
    <row r="41" spans="1:5" x14ac:dyDescent="0.35">
      <c r="A41" s="14" t="s">
        <v>1399</v>
      </c>
      <c r="B41" s="35">
        <v>22627.955999999995</v>
      </c>
      <c r="D41" t="str">
        <f t="shared" si="0"/>
        <v>Rhode Island</v>
      </c>
      <c r="E41" s="16">
        <f t="shared" si="1"/>
        <v>22627.955999999995</v>
      </c>
    </row>
    <row r="42" spans="1:5" x14ac:dyDescent="0.35">
      <c r="A42" s="14" t="s">
        <v>383</v>
      </c>
      <c r="B42" s="35">
        <v>8481.7099999999991</v>
      </c>
      <c r="D42" t="str">
        <f t="shared" si="0"/>
        <v>South Carolina</v>
      </c>
      <c r="E42" s="16">
        <f t="shared" si="1"/>
        <v>8481.7099999999991</v>
      </c>
    </row>
    <row r="43" spans="1:5" x14ac:dyDescent="0.35">
      <c r="A43" s="14" t="s">
        <v>5326</v>
      </c>
      <c r="B43" s="35">
        <v>1315.5600000000002</v>
      </c>
      <c r="D43" t="str">
        <f t="shared" si="0"/>
        <v>South Dakota</v>
      </c>
      <c r="E43" s="16">
        <f t="shared" si="1"/>
        <v>1315.5600000000002</v>
      </c>
    </row>
    <row r="44" spans="1:5" x14ac:dyDescent="0.35">
      <c r="A44" s="14" t="s">
        <v>335</v>
      </c>
      <c r="B44" s="35">
        <v>30661.872999999981</v>
      </c>
      <c r="D44" t="str">
        <f t="shared" si="0"/>
        <v>Tennessee</v>
      </c>
      <c r="E44" s="16">
        <f t="shared" si="1"/>
        <v>30661.872999999981</v>
      </c>
    </row>
    <row r="45" spans="1:5" x14ac:dyDescent="0.35">
      <c r="A45" s="14" t="s">
        <v>104</v>
      </c>
      <c r="B45" s="35">
        <v>170188.04580000002</v>
      </c>
      <c r="D45" t="str">
        <f t="shared" si="0"/>
        <v>Texas</v>
      </c>
      <c r="E45" s="16">
        <f t="shared" si="1"/>
        <v>170188.04580000002</v>
      </c>
    </row>
    <row r="46" spans="1:5" x14ac:dyDescent="0.35">
      <c r="A46" s="14" t="s">
        <v>121</v>
      </c>
      <c r="B46" s="35">
        <v>11220.055999999999</v>
      </c>
      <c r="D46" t="str">
        <f t="shared" si="0"/>
        <v>Utah</v>
      </c>
      <c r="E46" s="16">
        <f t="shared" si="1"/>
        <v>11220.055999999999</v>
      </c>
    </row>
    <row r="47" spans="1:5" x14ac:dyDescent="0.35">
      <c r="A47" s="14" t="s">
        <v>5203</v>
      </c>
      <c r="B47" s="35">
        <v>8929.369999999999</v>
      </c>
      <c r="D47" t="str">
        <f t="shared" si="0"/>
        <v>Vermont</v>
      </c>
      <c r="E47" s="16">
        <f t="shared" si="1"/>
        <v>8929.369999999999</v>
      </c>
    </row>
    <row r="48" spans="1:5" x14ac:dyDescent="0.35">
      <c r="A48" s="14" t="s">
        <v>319</v>
      </c>
      <c r="B48" s="35">
        <v>70636.719999999987</v>
      </c>
      <c r="D48" t="str">
        <f t="shared" si="0"/>
        <v>Virginia</v>
      </c>
      <c r="E48" s="16">
        <f t="shared" si="1"/>
        <v>70636.719999999987</v>
      </c>
    </row>
    <row r="49" spans="1:5" x14ac:dyDescent="0.35">
      <c r="A49" s="14" t="s">
        <v>96</v>
      </c>
      <c r="B49" s="35">
        <v>138641.26999999993</v>
      </c>
      <c r="D49" t="str">
        <f t="shared" si="0"/>
        <v>Washington</v>
      </c>
      <c r="E49" s="16">
        <f t="shared" si="1"/>
        <v>138641.26999999993</v>
      </c>
    </row>
    <row r="50" spans="1:5" x14ac:dyDescent="0.35">
      <c r="A50" s="14" t="s">
        <v>9726</v>
      </c>
      <c r="B50" s="35">
        <v>1209.8240000000001</v>
      </c>
      <c r="D50" t="str">
        <f t="shared" si="0"/>
        <v>West Virginia</v>
      </c>
      <c r="E50" s="16">
        <f t="shared" si="1"/>
        <v>1209.8240000000001</v>
      </c>
    </row>
    <row r="51" spans="1:5" x14ac:dyDescent="0.35">
      <c r="A51" s="14" t="s">
        <v>114</v>
      </c>
      <c r="B51" s="35">
        <v>32114.610000000019</v>
      </c>
      <c r="D51" t="str">
        <f t="shared" si="0"/>
        <v>Wisconsin</v>
      </c>
      <c r="E51" s="16">
        <f t="shared" si="1"/>
        <v>32114.610000000019</v>
      </c>
    </row>
    <row r="52" spans="1:5" x14ac:dyDescent="0.35">
      <c r="A52" s="14" t="s">
        <v>8542</v>
      </c>
      <c r="B52" s="35">
        <v>1603.1360000000002</v>
      </c>
      <c r="D52" t="str">
        <f t="shared" si="0"/>
        <v>Wyoming</v>
      </c>
      <c r="E52" s="16">
        <f t="shared" si="1"/>
        <v>1603.1360000000002</v>
      </c>
    </row>
    <row r="53" spans="1:5" x14ac:dyDescent="0.35">
      <c r="A53" s="8" t="s">
        <v>10933</v>
      </c>
      <c r="B53" s="34">
        <v>2297200.8603000003</v>
      </c>
      <c r="D53" t="str">
        <f t="shared" si="0"/>
        <v>Grand Total</v>
      </c>
      <c r="E53" s="16">
        <f>GETPIVOTDATA("Sales",$A$3)</f>
        <v>2297200.8603000003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8487E-B018-4E23-9FDB-37B9A633381F}">
  <dimension ref="B3:C9"/>
  <sheetViews>
    <sheetView workbookViewId="0">
      <selection activeCell="W25" sqref="W25"/>
    </sheetView>
  </sheetViews>
  <sheetFormatPr defaultRowHeight="14.5" x14ac:dyDescent="0.35"/>
  <cols>
    <col min="2" max="2" width="12.36328125" bestFit="1" customWidth="1"/>
    <col min="3" max="3" width="11.26953125" bestFit="1" customWidth="1"/>
  </cols>
  <sheetData>
    <row r="3" spans="2:3" x14ac:dyDescent="0.35">
      <c r="B3" s="5" t="s">
        <v>10932</v>
      </c>
      <c r="C3" s="6" t="s">
        <v>10950</v>
      </c>
    </row>
    <row r="4" spans="2:3" x14ac:dyDescent="0.35">
      <c r="B4" s="7" t="s">
        <v>75</v>
      </c>
      <c r="C4" s="20">
        <v>203412.73300000009</v>
      </c>
    </row>
    <row r="5" spans="2:3" x14ac:dyDescent="0.35">
      <c r="B5" s="14" t="s">
        <v>56</v>
      </c>
      <c r="C5" s="21">
        <v>206965.53200000009</v>
      </c>
    </row>
    <row r="6" spans="2:3" x14ac:dyDescent="0.35">
      <c r="B6" s="14" t="s">
        <v>59</v>
      </c>
      <c r="C6" s="21">
        <v>223843.60800000012</v>
      </c>
    </row>
    <row r="7" spans="2:3" x14ac:dyDescent="0.35">
      <c r="B7" s="14" t="s">
        <v>36</v>
      </c>
      <c r="C7" s="21">
        <v>328449.1030000007</v>
      </c>
    </row>
    <row r="8" spans="2:3" x14ac:dyDescent="0.35">
      <c r="B8" s="14" t="s">
        <v>72</v>
      </c>
      <c r="C8" s="21">
        <v>330007.05400000012</v>
      </c>
    </row>
    <row r="9" spans="2:3" x14ac:dyDescent="0.35">
      <c r="B9" s="8" t="s">
        <v>10933</v>
      </c>
      <c r="C9" s="22">
        <v>1292678.0300000012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EAD25-1914-474C-AD65-D6D175A19409}">
  <dimension ref="A3:L8"/>
  <sheetViews>
    <sheetView workbookViewId="0">
      <selection activeCell="H8" sqref="H8"/>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8" width="9.81640625" bestFit="1" customWidth="1"/>
    <col min="9" max="9" width="10.26953125" customWidth="1"/>
    <col min="10" max="11" width="9.81640625" customWidth="1"/>
    <col min="12" max="12" width="10.26953125" customWidth="1"/>
  </cols>
  <sheetData>
    <row r="3" spans="1:12" x14ac:dyDescent="0.35">
      <c r="A3" s="5" t="s">
        <v>10932</v>
      </c>
      <c r="B3" s="4" t="s">
        <v>10950</v>
      </c>
      <c r="C3" s="26" t="s">
        <v>10951</v>
      </c>
      <c r="D3" s="26" t="s">
        <v>10952</v>
      </c>
      <c r="E3" s="26" t="s">
        <v>10953</v>
      </c>
      <c r="F3" s="11" t="s">
        <v>10954</v>
      </c>
    </row>
    <row r="4" spans="1:12" x14ac:dyDescent="0.35">
      <c r="A4" s="7" t="s">
        <v>10934</v>
      </c>
      <c r="B4" s="29">
        <v>484247.49810000096</v>
      </c>
      <c r="C4" s="36">
        <v>49543.974100000007</v>
      </c>
      <c r="D4" s="36">
        <v>7581</v>
      </c>
      <c r="E4" s="36">
        <v>1993</v>
      </c>
      <c r="F4" s="30">
        <v>0.10231126499236715</v>
      </c>
    </row>
    <row r="5" spans="1:12" x14ac:dyDescent="0.35">
      <c r="A5" s="14" t="s">
        <v>10935</v>
      </c>
      <c r="B5" s="37">
        <v>470532.50899999985</v>
      </c>
      <c r="C5" s="38">
        <v>61618.603700000051</v>
      </c>
      <c r="D5" s="38">
        <v>7979</v>
      </c>
      <c r="E5" s="38">
        <v>2102</v>
      </c>
      <c r="F5" s="39">
        <v>0.13095504034557592</v>
      </c>
    </row>
    <row r="6" spans="1:12" x14ac:dyDescent="0.35">
      <c r="A6" s="14" t="s">
        <v>10936</v>
      </c>
      <c r="B6" s="37">
        <v>608473.83000000066</v>
      </c>
      <c r="C6" s="38">
        <v>81726.930800000177</v>
      </c>
      <c r="D6" s="38">
        <v>9810</v>
      </c>
      <c r="E6" s="38">
        <v>2580</v>
      </c>
      <c r="F6" s="39">
        <v>0.13431461924993568</v>
      </c>
    </row>
    <row r="7" spans="1:12" x14ac:dyDescent="0.35">
      <c r="A7" s="27" t="s">
        <v>10937</v>
      </c>
      <c r="B7" s="40">
        <v>733947.0231999997</v>
      </c>
      <c r="C7" s="41">
        <v>93507.513099999967</v>
      </c>
      <c r="D7" s="41">
        <v>12503</v>
      </c>
      <c r="E7" s="41">
        <v>3319</v>
      </c>
      <c r="F7" s="42">
        <v>0.12740362743390987</v>
      </c>
    </row>
    <row r="8" spans="1:12" ht="18" x14ac:dyDescent="0.55000000000000004">
      <c r="H8" s="28">
        <f>(GETPIVOTDATA("Sum of Sales",$A$3,"Years (Order Date)",2014)/GETPIVOTDATA("Sum of Sales",$A$3,"Years (Order Date)",2013))-1</f>
        <v>0.20620967905883303</v>
      </c>
      <c r="I8" s="28">
        <f>(GETPIVOTDATA("Sum of Profit",$A$3,"Years (Order Date)",2014)/GETPIVOTDATA("Sum of Profit",$A$3,"Years (Order Date)",2013))-1</f>
        <v>0.14414565902185772</v>
      </c>
      <c r="J8" s="28">
        <f>(GETPIVOTDATA("Sum of Quantity",$A$3,"Years (Order Date)",2014)/GETPIVOTDATA("Sum of Quantity",$A$3,"Years (Order Date)",2013))-1</f>
        <v>0.27451580020387367</v>
      </c>
      <c r="K8" s="28">
        <f>(GETPIVOTDATA("Count of Order ID",$A$3,"Years (Order Date)",2014)/GETPIVOTDATA("Count of Order ID",$A$3,"Years (Order Date)",2013))-1</f>
        <v>0.2864341085271318</v>
      </c>
      <c r="L8" s="28">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268A0-EE12-4225-8D48-20F89EB409FD}">
  <dimension ref="A3:N17"/>
  <sheetViews>
    <sheetView workbookViewId="0">
      <selection activeCell="B17" sqref="B17"/>
    </sheetView>
  </sheetViews>
  <sheetFormatPr defaultRowHeight="14.5" x14ac:dyDescent="0.35"/>
  <cols>
    <col min="1" max="1" width="12.36328125" bestFit="1" customWidth="1"/>
    <col min="2" max="2" width="11.81640625" bestFit="1" customWidth="1"/>
    <col min="4" max="4" width="12.36328125" bestFit="1" customWidth="1"/>
    <col min="5" max="6" width="11.81640625" bestFit="1" customWidth="1"/>
    <col min="7" max="7" width="12.36328125" bestFit="1" customWidth="1"/>
    <col min="8" max="9"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5" t="s">
        <v>10932</v>
      </c>
      <c r="B3" s="6" t="s">
        <v>10950</v>
      </c>
      <c r="D3" s="5" t="s">
        <v>10932</v>
      </c>
      <c r="E3" s="6" t="s">
        <v>10951</v>
      </c>
      <c r="G3" s="5" t="s">
        <v>10932</v>
      </c>
      <c r="H3" s="6" t="s">
        <v>10952</v>
      </c>
      <c r="J3" s="5" t="s">
        <v>10932</v>
      </c>
      <c r="K3" s="6" t="s">
        <v>10953</v>
      </c>
      <c r="M3" s="5" t="s">
        <v>10932</v>
      </c>
      <c r="N3" s="6" t="s">
        <v>10954</v>
      </c>
    </row>
    <row r="4" spans="1:14" x14ac:dyDescent="0.35">
      <c r="A4" s="7" t="s">
        <v>10938</v>
      </c>
      <c r="B4" s="33">
        <v>95365.937600000019</v>
      </c>
      <c r="D4" s="7" t="s">
        <v>10938</v>
      </c>
      <c r="E4" s="33">
        <v>9199.2699999999986</v>
      </c>
      <c r="G4" s="7" t="s">
        <v>10938</v>
      </c>
      <c r="H4" s="33">
        <v>1500</v>
      </c>
      <c r="J4" s="7" t="s">
        <v>10938</v>
      </c>
      <c r="K4" s="33">
        <v>387</v>
      </c>
      <c r="M4" s="7" t="s">
        <v>10938</v>
      </c>
      <c r="N4" s="33">
        <v>9.6462848596792869E-2</v>
      </c>
    </row>
    <row r="5" spans="1:14" x14ac:dyDescent="0.35">
      <c r="A5" s="7" t="s">
        <v>10939</v>
      </c>
      <c r="B5" s="33">
        <v>60172.649400000024</v>
      </c>
      <c r="D5" s="7" t="s">
        <v>10939</v>
      </c>
      <c r="E5" s="33">
        <v>10288.898699999991</v>
      </c>
      <c r="G5" s="7" t="s">
        <v>10939</v>
      </c>
      <c r="H5" s="33">
        <v>1068</v>
      </c>
      <c r="J5" s="7" t="s">
        <v>10939</v>
      </c>
      <c r="K5" s="33">
        <v>301</v>
      </c>
      <c r="M5" s="7" t="s">
        <v>10939</v>
      </c>
      <c r="N5" s="33">
        <v>0.17098962406664425</v>
      </c>
    </row>
    <row r="6" spans="1:14" x14ac:dyDescent="0.35">
      <c r="A6" s="7" t="s">
        <v>10940</v>
      </c>
      <c r="B6" s="33">
        <v>199252.98399999991</v>
      </c>
      <c r="D6" s="7" t="s">
        <v>10940</v>
      </c>
      <c r="E6" s="33">
        <v>26806.573700000015</v>
      </c>
      <c r="G6" s="7" t="s">
        <v>10940</v>
      </c>
      <c r="H6" s="33">
        <v>2491</v>
      </c>
      <c r="J6" s="7" t="s">
        <v>10940</v>
      </c>
      <c r="K6" s="33">
        <v>680</v>
      </c>
      <c r="M6" s="7" t="s">
        <v>10940</v>
      </c>
      <c r="N6" s="33">
        <v>0.13453536886554246</v>
      </c>
    </row>
    <row r="7" spans="1:14" x14ac:dyDescent="0.35">
      <c r="A7" s="7" t="s">
        <v>10941</v>
      </c>
      <c r="B7" s="33">
        <v>141851.5674</v>
      </c>
      <c r="D7" s="7" t="s">
        <v>10941</v>
      </c>
      <c r="E7" s="33">
        <v>13437.806799999998</v>
      </c>
      <c r="G7" s="7" t="s">
        <v>10941</v>
      </c>
      <c r="H7" s="33">
        <v>2441</v>
      </c>
      <c r="J7" s="7" t="s">
        <v>10941</v>
      </c>
      <c r="K7" s="33">
        <v>663</v>
      </c>
      <c r="M7" s="7" t="s">
        <v>10941</v>
      </c>
      <c r="N7" s="33">
        <v>9.4731465053942004E-2</v>
      </c>
    </row>
    <row r="8" spans="1:14" x14ac:dyDescent="0.35">
      <c r="A8" s="7" t="s">
        <v>10942</v>
      </c>
      <c r="B8" s="33">
        <v>156122.28669999994</v>
      </c>
      <c r="D8" s="7" t="s">
        <v>10942</v>
      </c>
      <c r="E8" s="33">
        <v>22308.51279999999</v>
      </c>
      <c r="G8" s="7" t="s">
        <v>10942</v>
      </c>
      <c r="H8" s="33">
        <v>2850</v>
      </c>
      <c r="J8" s="7" t="s">
        <v>10942</v>
      </c>
      <c r="K8" s="33">
        <v>750</v>
      </c>
      <c r="M8" s="7" t="s">
        <v>10942</v>
      </c>
      <c r="N8" s="33">
        <v>0.14289127626517142</v>
      </c>
    </row>
    <row r="9" spans="1:14" x14ac:dyDescent="0.35">
      <c r="A9" s="7" t="s">
        <v>10943</v>
      </c>
      <c r="B9" s="33">
        <v>147082.61130000011</v>
      </c>
      <c r="D9" s="7" t="s">
        <v>10943</v>
      </c>
      <c r="E9" s="33">
        <v>20899.334500000012</v>
      </c>
      <c r="G9" s="7" t="s">
        <v>10943</v>
      </c>
      <c r="H9" s="33">
        <v>2644</v>
      </c>
      <c r="J9" s="7" t="s">
        <v>10943</v>
      </c>
      <c r="K9" s="33">
        <v>709</v>
      </c>
      <c r="M9" s="7" t="s">
        <v>10943</v>
      </c>
      <c r="N9" s="33">
        <v>0.1420924901678027</v>
      </c>
    </row>
    <row r="10" spans="1:14" x14ac:dyDescent="0.35">
      <c r="A10" s="7" t="s">
        <v>10944</v>
      </c>
      <c r="B10" s="33">
        <v>149580.83800000031</v>
      </c>
      <c r="D10" s="7" t="s">
        <v>10944</v>
      </c>
      <c r="E10" s="33">
        <v>13535.38299999998</v>
      </c>
      <c r="G10" s="7" t="s">
        <v>10944</v>
      </c>
      <c r="H10" s="33">
        <v>2705</v>
      </c>
      <c r="J10" s="7" t="s">
        <v>10944</v>
      </c>
      <c r="K10" s="33">
        <v>708</v>
      </c>
      <c r="M10" s="7" t="s">
        <v>10944</v>
      </c>
      <c r="N10" s="33">
        <v>9.0488749635163512E-2</v>
      </c>
    </row>
    <row r="11" spans="1:14" x14ac:dyDescent="0.35">
      <c r="A11" s="7" t="s">
        <v>10945</v>
      </c>
      <c r="B11" s="33">
        <v>159589.45099999988</v>
      </c>
      <c r="D11" s="7" t="s">
        <v>10945</v>
      </c>
      <c r="E11" s="33">
        <v>21896.715399999972</v>
      </c>
      <c r="G11" s="7" t="s">
        <v>10945</v>
      </c>
      <c r="H11" s="33">
        <v>2796</v>
      </c>
      <c r="J11" s="7" t="s">
        <v>10945</v>
      </c>
      <c r="K11" s="33">
        <v>710</v>
      </c>
      <c r="M11" s="7" t="s">
        <v>10945</v>
      </c>
      <c r="N11" s="33">
        <v>0.13720653378273723</v>
      </c>
    </row>
    <row r="12" spans="1:14" x14ac:dyDescent="0.35">
      <c r="A12" s="7" t="s">
        <v>10946</v>
      </c>
      <c r="B12" s="33">
        <v>309770.09970000025</v>
      </c>
      <c r="D12" s="7" t="s">
        <v>10946</v>
      </c>
      <c r="E12" s="33">
        <v>37293.192500000034</v>
      </c>
      <c r="G12" s="7" t="s">
        <v>10946</v>
      </c>
      <c r="H12" s="33">
        <v>5073</v>
      </c>
      <c r="J12" s="7" t="s">
        <v>10946</v>
      </c>
      <c r="K12" s="33">
        <v>1386</v>
      </c>
      <c r="M12" s="7" t="s">
        <v>10946</v>
      </c>
      <c r="N12" s="33">
        <v>0.12038990379031732</v>
      </c>
    </row>
    <row r="13" spans="1:14" x14ac:dyDescent="0.35">
      <c r="A13" s="7" t="s">
        <v>10947</v>
      </c>
      <c r="B13" s="33">
        <v>197115.20170000009</v>
      </c>
      <c r="D13" s="7" t="s">
        <v>10947</v>
      </c>
      <c r="E13" s="33">
        <v>31469.663800000035</v>
      </c>
      <c r="G13" s="7" t="s">
        <v>10947</v>
      </c>
      <c r="H13" s="33">
        <v>3095</v>
      </c>
      <c r="J13" s="7" t="s">
        <v>10947</v>
      </c>
      <c r="K13" s="33">
        <v>817</v>
      </c>
      <c r="M13" s="7" t="s">
        <v>10947</v>
      </c>
      <c r="N13" s="33">
        <v>0.15965112547684351</v>
      </c>
    </row>
    <row r="14" spans="1:14" x14ac:dyDescent="0.35">
      <c r="A14" s="7" t="s">
        <v>10948</v>
      </c>
      <c r="B14" s="33">
        <v>349120.07400000008</v>
      </c>
      <c r="D14" s="7" t="s">
        <v>10948</v>
      </c>
      <c r="E14" s="33">
        <v>35825.536599999927</v>
      </c>
      <c r="G14" s="7" t="s">
        <v>10948</v>
      </c>
      <c r="H14" s="33">
        <v>5741</v>
      </c>
      <c r="J14" s="7" t="s">
        <v>10948</v>
      </c>
      <c r="K14" s="33">
        <v>1462</v>
      </c>
      <c r="M14" s="7" t="s">
        <v>10948</v>
      </c>
      <c r="N14" s="33">
        <v>0.10261666191099604</v>
      </c>
    </row>
    <row r="15" spans="1:14" x14ac:dyDescent="0.35">
      <c r="A15" s="7" t="s">
        <v>10949</v>
      </c>
      <c r="B15" s="33">
        <v>332177.15950000001</v>
      </c>
      <c r="D15" s="7" t="s">
        <v>10949</v>
      </c>
      <c r="E15" s="33">
        <v>43436.13390000003</v>
      </c>
      <c r="G15" s="7" t="s">
        <v>10949</v>
      </c>
      <c r="H15" s="33">
        <v>5469</v>
      </c>
      <c r="J15" s="7" t="s">
        <v>10949</v>
      </c>
      <c r="K15" s="33">
        <v>1421</v>
      </c>
      <c r="M15" s="7" t="s">
        <v>10949</v>
      </c>
      <c r="N15" s="33">
        <v>0.13076195234308405</v>
      </c>
    </row>
    <row r="16" spans="1:14" x14ac:dyDescent="0.35">
      <c r="A16" s="8" t="s">
        <v>10933</v>
      </c>
      <c r="B16" s="34">
        <v>2297200.8603000008</v>
      </c>
      <c r="D16" s="8" t="s">
        <v>10933</v>
      </c>
      <c r="E16" s="34">
        <v>286397.02169999998</v>
      </c>
      <c r="G16" s="8" t="s">
        <v>10933</v>
      </c>
      <c r="H16" s="34">
        <v>37873</v>
      </c>
      <c r="J16" s="8" t="s">
        <v>10933</v>
      </c>
      <c r="K16" s="34">
        <v>9994</v>
      </c>
      <c r="M16" s="8" t="s">
        <v>10933</v>
      </c>
      <c r="N16" s="34">
        <v>0.12467217240315856</v>
      </c>
    </row>
    <row r="17" spans="2:14" x14ac:dyDescent="0.35">
      <c r="B17" s="23">
        <f>GETPIVOTDATA("Sales",$A$3)</f>
        <v>2297200.8603000008</v>
      </c>
      <c r="E17" s="23">
        <f>GETPIVOTDATA("Profit",$D$3)</f>
        <v>286397.02169999998</v>
      </c>
      <c r="H17" s="24">
        <f>GETPIVOTDATA("Quantity",$G$3)</f>
        <v>37873</v>
      </c>
      <c r="K17" s="24">
        <f>GETPIVOTDATA("Order ID",$J$3)</f>
        <v>9994</v>
      </c>
      <c r="N17" s="25">
        <f>GETPIVOTDATA("Profit Margin",$M$3)</f>
        <v>0.12467217240315856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s="10" customFormat="1" ht="14.25" customHeight="1" x14ac:dyDescent="0.3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row>
    <row r="2" spans="1:22" ht="14.25" customHeight="1" x14ac:dyDescent="0.3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Pie Chart</vt:lpstr>
      <vt:lpstr>Map Chart</vt:lpstr>
      <vt:lpstr>Bar Chart</vt:lpstr>
      <vt:lpstr>YOY Growth</vt:lpstr>
      <vt:lpstr>KPI</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SAFUWAN ASHRAF</cp:lastModifiedBy>
  <dcterms:created xsi:type="dcterms:W3CDTF">2015-06-05T18:17:20Z</dcterms:created>
  <dcterms:modified xsi:type="dcterms:W3CDTF">2024-10-08T14:23:40Z</dcterms:modified>
</cp:coreProperties>
</file>