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fc3f5687590adf/Documents/"/>
    </mc:Choice>
  </mc:AlternateContent>
  <xr:revisionPtr revIDLastSave="2" documentId="8_{476DA3CD-BC20-4826-91FE-9EEAE7B3C881}" xr6:coauthVersionLast="47" xr6:coauthVersionMax="47" xr10:uidLastSave="{9FCC246C-8E94-4853-A73A-474068705408}"/>
  <bookViews>
    <workbookView xWindow="-120" yWindow="-120" windowWidth="29040" windowHeight="16440" xr2:uid="{F3E3E7F5-A81C-4572-81E2-06C97C983606}"/>
  </bookViews>
  <sheets>
    <sheet name="Sheet1" sheetId="1" r:id="rId1"/>
  </sheets>
  <definedNames>
    <definedName name="_xlnm._FilterDatabase" localSheetId="0" hidden="1">Sheet1!$J$143:$K$150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5" i="1" l="1"/>
  <c r="N186" i="1"/>
  <c r="N187" i="1"/>
  <c r="N188" i="1"/>
  <c r="N189" i="1"/>
  <c r="N184" i="1"/>
  <c r="K174" i="1"/>
  <c r="K175" i="1"/>
  <c r="K176" i="1"/>
  <c r="K177" i="1"/>
  <c r="K178" i="1"/>
  <c r="K164" i="1"/>
  <c r="K165" i="1"/>
  <c r="K166" i="1"/>
  <c r="K167" i="1"/>
  <c r="K168" i="1"/>
  <c r="K169" i="1"/>
  <c r="K170" i="1"/>
  <c r="N72" i="1"/>
  <c r="N73" i="1"/>
  <c r="N74" i="1"/>
  <c r="N75" i="1"/>
  <c r="N76" i="1"/>
  <c r="N77" i="1"/>
  <c r="N71" i="1"/>
  <c r="M71" i="1"/>
  <c r="M72" i="1"/>
  <c r="M73" i="1"/>
  <c r="M74" i="1"/>
  <c r="M75" i="1"/>
  <c r="M76" i="1"/>
  <c r="M77" i="1"/>
  <c r="O62" i="1"/>
  <c r="O63" i="1"/>
  <c r="O64" i="1"/>
  <c r="O65" i="1"/>
  <c r="O66" i="1"/>
  <c r="O61" i="1"/>
  <c r="N62" i="1"/>
  <c r="N63" i="1"/>
  <c r="N64" i="1"/>
  <c r="N65" i="1"/>
  <c r="N66" i="1"/>
  <c r="N61" i="1"/>
  <c r="M62" i="1"/>
  <c r="M63" i="1"/>
  <c r="M64" i="1"/>
  <c r="M65" i="1"/>
  <c r="M66" i="1"/>
  <c r="M61" i="1"/>
  <c r="J118" i="1"/>
  <c r="J114" i="1"/>
  <c r="J111" i="1"/>
  <c r="J110" i="1"/>
  <c r="J109" i="1"/>
  <c r="J108" i="1"/>
  <c r="J89" i="1" a="1"/>
  <c r="J89" i="1" s="1"/>
  <c r="J79" i="1" a="1"/>
  <c r="J79" i="1" s="1"/>
  <c r="J69" i="1" a="1"/>
  <c r="J69" i="1" s="1"/>
  <c r="J57" i="1"/>
  <c r="J55" i="1"/>
  <c r="J50" i="1"/>
  <c r="J52" i="1"/>
  <c r="J47" i="1"/>
  <c r="J45" i="1"/>
  <c r="J43" i="1"/>
  <c r="J41" i="1"/>
  <c r="N24" i="1"/>
  <c r="N25" i="1"/>
  <c r="N26" i="1"/>
  <c r="N27" i="1"/>
  <c r="N28" i="1"/>
  <c r="N29" i="1"/>
  <c r="N30" i="1"/>
  <c r="K16" i="1"/>
  <c r="K17" i="1"/>
  <c r="K18" i="1"/>
  <c r="K19" i="1"/>
  <c r="K20" i="1"/>
  <c r="K21" i="1"/>
  <c r="K15" i="1"/>
  <c r="L4" i="1"/>
  <c r="L12" i="1"/>
  <c r="L11" i="1"/>
  <c r="L10" i="1"/>
  <c r="L9" i="1"/>
  <c r="L8" i="1"/>
  <c r="L7" i="1"/>
  <c r="L6" i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<sst xmlns="http://schemas.openxmlformats.org/spreadsheetml/2006/main" count="216" uniqueCount="138">
  <si>
    <t>assignment 4:</t>
  </si>
  <si>
    <t>Section 1: Logical Functions</t>
  </si>
  <si>
    <t>1. Create a column called "Eligibility" to check if employees are eligible for a</t>
  </si>
  <si>
    <t>promotion.</t>
  </si>
  <si>
    <t>o Criteria: Age 30 AND Experience 5. ≥ ≥</t>
  </si>
  <si>
    <t>o Use the IF function to display "Eligible" or "Not Eligible."</t>
  </si>
  <si>
    <t>2. Add a column called "Performance Rating" based on Salary:</t>
  </si>
  <si>
    <t>o Salary &gt; 50000 "Excellent" →</t>
  </si>
  <si>
    <t>o Salary between 30000 and 50000 "Good" →</t>
  </si>
  <si>
    <t>o Salary &lt; 30000 "Needs Improvement." →</t>
  </si>
  <si>
    <t>o Use the Nested IF function.</t>
  </si>
  <si>
    <t>3. Add a column called "Bonus Eligibility":</t>
  </si>
  <si>
    <t>o Eligible if either (Region = "North" AND Salary &gt; 30000) OR</t>
  </si>
  <si>
    <t>(Department = "HR" AND Age &lt; 35).</t>
  </si>
  <si>
    <t>o Use the AND and OR functions.</t>
  </si>
  <si>
    <t>AGE</t>
  </si>
  <si>
    <t>EXPERIENCE</t>
  </si>
  <si>
    <t>ELGIBILITY</t>
  </si>
  <si>
    <t>SALARY</t>
  </si>
  <si>
    <t>Answer:</t>
  </si>
  <si>
    <t>PERFORM RATING</t>
  </si>
  <si>
    <t>REGION</t>
  </si>
  <si>
    <t>DEPARTMENT</t>
  </si>
  <si>
    <t>North</t>
  </si>
  <si>
    <t>South</t>
  </si>
  <si>
    <t>West</t>
  </si>
  <si>
    <t>HR</t>
  </si>
  <si>
    <t>IT</t>
  </si>
  <si>
    <t>Marketing</t>
  </si>
  <si>
    <t>EGIBILITY</t>
  </si>
  <si>
    <t>Section 2: Built-in Functions</t>
  </si>
  <si>
    <r>
      <t xml:space="preserve">1. Use the </t>
    </r>
    <r>
      <rPr>
        <b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function to calculate the total salary of all employees.</t>
    </r>
  </si>
  <si>
    <t>SUM=</t>
  </si>
  <si>
    <t>formula: IF(OR(AND(K24="North", J24&gt;30000), AND(L24="HR", M24&lt;35)), "Eligible", "Not Eligible")</t>
  </si>
  <si>
    <t>2. Use the AVERAGE function to find the average salary in each department.</t>
  </si>
  <si>
    <t>AVERAGE=</t>
  </si>
  <si>
    <t>3. Use the COUNT function to count the total number of employees.</t>
  </si>
  <si>
    <t>COUNT=</t>
  </si>
  <si>
    <t>EMPLOYEE NAME</t>
  </si>
  <si>
    <t>Safvan</t>
  </si>
  <si>
    <t>Adarsh</t>
  </si>
  <si>
    <t>Alan</t>
  </si>
  <si>
    <t>Sajith</t>
  </si>
  <si>
    <t>Ajsal</t>
  </si>
  <si>
    <t>Jinshan</t>
  </si>
  <si>
    <t>Athul</t>
  </si>
  <si>
    <t>COUNTA=</t>
  </si>
  <si>
    <t>4. Use COUNTA to count the number of non-empty cells in a column (e.g., counting all employees).</t>
  </si>
  <si>
    <t>5. Use COUNTIF to count the number of employees in the "HR" department.</t>
  </si>
  <si>
    <t>COUNTIF=</t>
  </si>
  <si>
    <t>6. Use COUNTBLANK to count the number of blank cells in a column (e.g.,checking for missing data in employee information).</t>
  </si>
  <si>
    <t>COUNTBLANK=</t>
  </si>
  <si>
    <t>7. Use the MIN and MAX functions to find the lowest and highest salaries.</t>
  </si>
  <si>
    <t>MIN=</t>
  </si>
  <si>
    <t>MAX=</t>
  </si>
  <si>
    <t>Section 3: Text Functions</t>
  </si>
  <si>
    <t>different cases.</t>
  </si>
  <si>
    <t>1. Use UPPER, LOWER, and PROPER to convert the "Department" names into</t>
  </si>
  <si>
    <t>UPPER=</t>
  </si>
  <si>
    <t>LOWER=</t>
  </si>
  <si>
    <t>PROPER=</t>
  </si>
  <si>
    <t>Section 4: Conditional Functions</t>
  </si>
  <si>
    <t>1. Use SUMIF to calculate total sales for each region.</t>
  </si>
  <si>
    <t>SALES</t>
  </si>
  <si>
    <t>east</t>
  </si>
  <si>
    <t>SUMIF(North)=</t>
  </si>
  <si>
    <t>SUMIF(East)=</t>
  </si>
  <si>
    <t>SUMIF(South)=</t>
  </si>
  <si>
    <t>SUMIF(West)=</t>
  </si>
  <si>
    <t>2. Use COUNTIF to count the number of products sold in the "North" region.</t>
  </si>
  <si>
    <t>COUNTIF(North)</t>
  </si>
  <si>
    <t>3. Use AVERAGEIF to calculate the average price of products sold in the</t>
  </si>
  <si>
    <t>South region.</t>
  </si>
  <si>
    <t>AVGIF(South)</t>
  </si>
  <si>
    <t>Section 5: Formatting</t>
  </si>
  <si>
    <t>Use Conditional Formatting to:</t>
  </si>
  <si>
    <t>o Highlight employees with salaries &gt; 50000 in green.</t>
  </si>
  <si>
    <t>o Highlight products with sales &gt; 100000 in blue.</t>
  </si>
  <si>
    <t xml:space="preserve"> </t>
  </si>
  <si>
    <t>Section 6: Sorting, Filtering, and Find/Replace</t>
  </si>
  <si>
    <t>1. Sorting:</t>
  </si>
  <si>
    <t>o Sort the Employee Data by Salary in descending order.</t>
  </si>
  <si>
    <t>o Sort the Sales Data by Quantity in ascending order.</t>
  </si>
  <si>
    <t>2. Filtering:</t>
  </si>
  <si>
    <t>o Filter employees from the "North" region.</t>
  </si>
  <si>
    <t>o Filter products with sales &gt; 50000.</t>
  </si>
  <si>
    <t>3. Find &amp; Replace:</t>
  </si>
  <si>
    <t>o Replace "North" with "Northern Region" in the Sales Data.</t>
  </si>
  <si>
    <t>Northern Region</t>
  </si>
  <si>
    <t>Section 7: Excel References</t>
  </si>
  <si>
    <t>1. Relative References:</t>
  </si>
  <si>
    <t>2. Use LEFT, RIGHT, and MID to extract parts of the Employee ID.</t>
  </si>
  <si>
    <t>EMPLOYEE  ID</t>
  </si>
  <si>
    <t>Department</t>
  </si>
  <si>
    <t>EMP001</t>
  </si>
  <si>
    <t>EMP002</t>
  </si>
  <si>
    <t>EMP003</t>
  </si>
  <si>
    <t>EMP004</t>
  </si>
  <si>
    <t>EMP005</t>
  </si>
  <si>
    <t>EMP006</t>
  </si>
  <si>
    <t>LEFT</t>
  </si>
  <si>
    <t>RIGHT</t>
  </si>
  <si>
    <t>MID</t>
  </si>
  <si>
    <t>3. Use LEN and TRIM to clean and analyze text length in "Full Name."</t>
  </si>
  <si>
    <t>FULL NAME</t>
  </si>
  <si>
    <t>LEN</t>
  </si>
  <si>
    <t>TRIM</t>
  </si>
  <si>
    <t>Muhammed    Safvan</t>
  </si>
  <si>
    <t>Adarsh      sg</t>
  </si>
  <si>
    <t>Alan     Biju</t>
  </si>
  <si>
    <t>Sajith      mani</t>
  </si>
  <si>
    <t xml:space="preserve">Muhammed      Ajsal </t>
  </si>
  <si>
    <t>Jinshan    jithu</t>
  </si>
  <si>
    <t>Adhnan  semi</t>
  </si>
  <si>
    <t>o Use relative references to calculate the salary increase for each</t>
  </si>
  <si>
    <t>employee based on their current salary (for example, 10% increase).</t>
  </si>
  <si>
    <t>SALARY INCREASE 10%</t>
  </si>
  <si>
    <t>o Apply the formula in a new column and drag it down to fill for all</t>
  </si>
  <si>
    <t>employees.</t>
  </si>
  <si>
    <t>2.Absolute Referance:</t>
  </si>
  <si>
    <t>o Use absolute references to calculate the bonus amount based on a</t>
  </si>
  <si>
    <t>fixed bonus percentage (e.g., 5%) in a separate cell.</t>
  </si>
  <si>
    <t>o Apply the formula for all employees.</t>
  </si>
  <si>
    <t>Bonus Amount</t>
  </si>
  <si>
    <t>3. Mixed References:</t>
  </si>
  <si>
    <t>o Use mixed references to calculate a weighted average score for</t>
  </si>
  <si>
    <t>employees, where the weight (percentage) is fixed for each</t>
  </si>
  <si>
    <t>department but the scores vary for each employee.</t>
  </si>
  <si>
    <t>Employee</t>
  </si>
  <si>
    <t>Score</t>
  </si>
  <si>
    <t>Alice</t>
  </si>
  <si>
    <t>Sales</t>
  </si>
  <si>
    <t>Bob</t>
  </si>
  <si>
    <t>Charlie</t>
  </si>
  <si>
    <t>David</t>
  </si>
  <si>
    <t>Eve</t>
  </si>
  <si>
    <t>Frank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</si>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</sst>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ill>
        <patternFill>
          <bgColor theme="8" tint="-0.2499465926084170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5311EE-29D5-4702-BAAE-D0274F2F82C8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EyB-lckSFPHOh3qvqWYon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D95-973E-4AC7-AE6E-F51185AD617B}">
  <sheetPr filterMode="1"/>
  <dimension ref="A1:P191"/>
  <sheetViews>
    <sheetView tabSelected="1" topLeftCell="A157" workbookViewId="0">
      <selection activeCell="Q184" sqref="Q184"/>
    </sheetView>
  </sheetViews>
  <sheetFormatPr defaultRowHeight="15" x14ac:dyDescent="0.25"/>
  <cols>
    <col min="1" max="1" width="10.7109375" customWidth="1"/>
    <col min="2" max="2" width="11.42578125" customWidth="1"/>
    <col min="3" max="3" width="11.7109375" customWidth="1"/>
    <col min="4" max="4" width="9.85546875" customWidth="1"/>
    <col min="8" max="8" width="10.85546875" customWidth="1"/>
    <col min="9" max="9" width="13.42578125" customWidth="1"/>
    <col min="10" max="10" width="18.7109375" customWidth="1"/>
    <col min="11" max="11" width="20.140625" customWidth="1"/>
    <col min="12" max="12" width="13.140625" customWidth="1"/>
    <col min="13" max="13" width="12.85546875" customWidth="1"/>
    <col min="14" max="14" width="17.28515625" customWidth="1"/>
  </cols>
  <sheetData>
    <row r="1" spans="1:13" x14ac:dyDescent="0.25">
      <c r="A1" s="11" t="s">
        <v>0</v>
      </c>
      <c r="B1" s="11"/>
    </row>
    <row r="2" spans="1:13" ht="15.75" x14ac:dyDescent="0.25">
      <c r="A2" s="1"/>
      <c r="B2" s="12" t="s">
        <v>1</v>
      </c>
      <c r="C2" s="12"/>
      <c r="D2" s="12"/>
    </row>
    <row r="3" spans="1:13" ht="16.5" customHeight="1" x14ac:dyDescent="0.25">
      <c r="A3" s="2" t="s">
        <v>2</v>
      </c>
      <c r="B3" s="2"/>
      <c r="C3" s="2"/>
      <c r="D3" s="2"/>
      <c r="E3" s="2"/>
      <c r="F3" s="2"/>
      <c r="G3" s="2"/>
      <c r="H3" s="13" t="s">
        <v>19</v>
      </c>
      <c r="I3" s="13"/>
      <c r="J3" s="3" t="s">
        <v>15</v>
      </c>
      <c r="K3" s="3" t="s">
        <v>16</v>
      </c>
      <c r="L3" s="3" t="s">
        <v>17</v>
      </c>
      <c r="M3" s="1"/>
    </row>
    <row r="4" spans="1:13" x14ac:dyDescent="0.25">
      <c r="A4" s="2" t="s">
        <v>3</v>
      </c>
      <c r="B4" s="2"/>
      <c r="C4" s="2"/>
      <c r="D4" s="2"/>
      <c r="E4" s="2"/>
      <c r="F4" s="2"/>
      <c r="G4" s="2"/>
      <c r="J4" s="1">
        <v>56</v>
      </c>
      <c r="K4" s="1">
        <v>5</v>
      </c>
      <c r="L4" s="1" t="str">
        <f>IF(AND(J4&gt;=30,K4&gt;=5),"Eligible","Not Eligible")</f>
        <v>Eligible</v>
      </c>
      <c r="M4" s="1"/>
    </row>
    <row r="5" spans="1:13" x14ac:dyDescent="0.25">
      <c r="A5" t="s">
        <v>4</v>
      </c>
      <c r="J5" s="1">
        <v>18</v>
      </c>
      <c r="K5" s="1">
        <v>2</v>
      </c>
      <c r="L5" s="1" t="str">
        <f t="shared" ref="L5:L12" si="0">IF(AND(J5&gt;=30,K5&gt;=5),"Eligible","Not Eligible")</f>
        <v>Not Eligible</v>
      </c>
      <c r="M5" s="1"/>
    </row>
    <row r="6" spans="1:13" x14ac:dyDescent="0.25">
      <c r="A6" t="s">
        <v>5</v>
      </c>
      <c r="J6" s="1">
        <v>78</v>
      </c>
      <c r="K6" s="1">
        <v>4</v>
      </c>
      <c r="L6" s="1" t="str">
        <f t="shared" si="0"/>
        <v>Not Eligible</v>
      </c>
      <c r="M6" s="1"/>
    </row>
    <row r="7" spans="1:13" x14ac:dyDescent="0.25">
      <c r="J7" s="1">
        <v>35</v>
      </c>
      <c r="K7" s="1">
        <v>8</v>
      </c>
      <c r="L7" s="1" t="str">
        <f t="shared" si="0"/>
        <v>Eligible</v>
      </c>
      <c r="M7" s="1"/>
    </row>
    <row r="8" spans="1:13" x14ac:dyDescent="0.25">
      <c r="J8" s="1">
        <v>40</v>
      </c>
      <c r="K8" s="1">
        <v>6</v>
      </c>
      <c r="L8" s="1" t="str">
        <f t="shared" si="0"/>
        <v>Eligible</v>
      </c>
      <c r="M8" s="1"/>
    </row>
    <row r="9" spans="1:13" x14ac:dyDescent="0.25">
      <c r="J9" s="1">
        <v>56</v>
      </c>
      <c r="K9" s="1">
        <v>4</v>
      </c>
      <c r="L9" s="1" t="str">
        <f t="shared" si="0"/>
        <v>Not Eligible</v>
      </c>
      <c r="M9" s="1"/>
    </row>
    <row r="10" spans="1:13" x14ac:dyDescent="0.25">
      <c r="J10" s="1">
        <v>60</v>
      </c>
      <c r="K10" s="1">
        <v>8</v>
      </c>
      <c r="L10" s="1" t="str">
        <f t="shared" si="0"/>
        <v>Eligible</v>
      </c>
      <c r="M10" s="1"/>
    </row>
    <row r="11" spans="1:13" x14ac:dyDescent="0.25">
      <c r="J11" s="1">
        <v>54</v>
      </c>
      <c r="K11" s="1">
        <v>3</v>
      </c>
      <c r="L11" s="1" t="str">
        <f t="shared" si="0"/>
        <v>Not Eligible</v>
      </c>
      <c r="M11" s="1"/>
    </row>
    <row r="12" spans="1:13" x14ac:dyDescent="0.25">
      <c r="J12" s="1">
        <v>69</v>
      </c>
      <c r="K12" s="1">
        <v>4</v>
      </c>
      <c r="L12" s="1" t="str">
        <f t="shared" si="0"/>
        <v>Not Eligible</v>
      </c>
      <c r="M12" s="1"/>
    </row>
    <row r="14" spans="1:13" x14ac:dyDescent="0.25">
      <c r="A14" s="2" t="s">
        <v>6</v>
      </c>
      <c r="B14" s="2"/>
      <c r="C14" s="2"/>
      <c r="D14" s="2"/>
      <c r="E14" s="2"/>
      <c r="F14" s="2"/>
      <c r="H14" s="13" t="s">
        <v>19</v>
      </c>
      <c r="I14" s="13"/>
      <c r="J14" s="2" t="s">
        <v>18</v>
      </c>
      <c r="K14" s="2" t="s">
        <v>20</v>
      </c>
    </row>
    <row r="15" spans="1:13" x14ac:dyDescent="0.25">
      <c r="A15" t="s">
        <v>7</v>
      </c>
      <c r="J15" s="1">
        <v>70000</v>
      </c>
      <c r="K15" t="str">
        <f>IF(J15&gt;50000,"Excellent",IF(J15=30000,"Good","Need Improvement"))</f>
        <v>Excellent</v>
      </c>
    </row>
    <row r="16" spans="1:13" x14ac:dyDescent="0.25">
      <c r="A16" t="s">
        <v>8</v>
      </c>
      <c r="J16" s="1">
        <v>50000</v>
      </c>
      <c r="K16" t="str">
        <f t="shared" ref="K16:K21" si="1">IF(J16&gt;50000,"Excellent",IF(J16=30000,"Good","Need Improvement"))</f>
        <v>Need Improvement</v>
      </c>
    </row>
    <row r="17" spans="1:16" x14ac:dyDescent="0.25">
      <c r="A17" t="s">
        <v>9</v>
      </c>
      <c r="J17" s="1">
        <v>30000</v>
      </c>
      <c r="K17" t="str">
        <f t="shared" si="1"/>
        <v>Good</v>
      </c>
    </row>
    <row r="18" spans="1:16" x14ac:dyDescent="0.25">
      <c r="A18" s="2" t="s">
        <v>10</v>
      </c>
      <c r="J18" s="1">
        <v>87000</v>
      </c>
      <c r="K18" t="str">
        <f t="shared" si="1"/>
        <v>Excellent</v>
      </c>
    </row>
    <row r="19" spans="1:16" x14ac:dyDescent="0.25">
      <c r="J19" s="1">
        <v>20000</v>
      </c>
      <c r="K19" t="str">
        <f t="shared" si="1"/>
        <v>Need Improvement</v>
      </c>
    </row>
    <row r="20" spans="1:16" x14ac:dyDescent="0.25">
      <c r="J20" s="1">
        <v>30000</v>
      </c>
      <c r="K20" t="str">
        <f t="shared" si="1"/>
        <v>Good</v>
      </c>
    </row>
    <row r="21" spans="1:16" x14ac:dyDescent="0.25">
      <c r="J21" s="1">
        <v>100000</v>
      </c>
      <c r="K21" t="str">
        <f t="shared" si="1"/>
        <v>Excellent</v>
      </c>
    </row>
    <row r="23" spans="1:16" x14ac:dyDescent="0.25">
      <c r="A23" s="2" t="s">
        <v>11</v>
      </c>
      <c r="B23" s="2"/>
      <c r="C23" s="2"/>
      <c r="D23" s="2"/>
      <c r="H23" s="14" t="s">
        <v>19</v>
      </c>
      <c r="I23" s="14"/>
      <c r="J23" s="3" t="s">
        <v>18</v>
      </c>
      <c r="K23" s="3" t="s">
        <v>21</v>
      </c>
      <c r="L23" s="3" t="s">
        <v>22</v>
      </c>
      <c r="M23" s="3" t="s">
        <v>15</v>
      </c>
      <c r="N23" s="3" t="s">
        <v>29</v>
      </c>
    </row>
    <row r="24" spans="1:16" x14ac:dyDescent="0.25">
      <c r="A24" t="s">
        <v>12</v>
      </c>
      <c r="J24" s="1">
        <v>70000</v>
      </c>
      <c r="K24" s="1" t="s">
        <v>23</v>
      </c>
      <c r="L24" s="1" t="s">
        <v>26</v>
      </c>
      <c r="M24" s="1">
        <v>35</v>
      </c>
      <c r="N24" t="str">
        <f>IF(OR(AND(K24="North", J24&gt;30000), AND(L24="HR", M24&lt;35)), "Eligible", "Not Eligible")</f>
        <v>Eligible</v>
      </c>
    </row>
    <row r="25" spans="1:16" x14ac:dyDescent="0.25">
      <c r="A25" t="s">
        <v>13</v>
      </c>
      <c r="J25" s="1">
        <v>50000</v>
      </c>
      <c r="K25" s="1" t="s">
        <v>24</v>
      </c>
      <c r="L25" s="1" t="s">
        <v>27</v>
      </c>
      <c r="M25" s="1">
        <v>34</v>
      </c>
      <c r="N25" t="str">
        <f t="shared" ref="N25:N30" si="2">IF(OR(AND(K25="North", J25&gt;30000), AND(L25="HR", M25&lt;35)), "Eligible", "Not Eligible")</f>
        <v>Not Eligible</v>
      </c>
    </row>
    <row r="26" spans="1:16" x14ac:dyDescent="0.25">
      <c r="A26" t="s">
        <v>14</v>
      </c>
      <c r="J26" s="1">
        <v>30000</v>
      </c>
      <c r="K26" s="1" t="s">
        <v>23</v>
      </c>
      <c r="L26" s="1" t="s">
        <v>28</v>
      </c>
      <c r="M26" s="1">
        <v>56</v>
      </c>
      <c r="N26" t="str">
        <f t="shared" si="2"/>
        <v>Not Eligible</v>
      </c>
    </row>
    <row r="27" spans="1:16" x14ac:dyDescent="0.25">
      <c r="J27" s="1">
        <v>87000</v>
      </c>
      <c r="K27" s="1" t="s">
        <v>25</v>
      </c>
      <c r="L27" s="1" t="s">
        <v>26</v>
      </c>
      <c r="M27" s="1">
        <v>32</v>
      </c>
      <c r="N27" t="str">
        <f t="shared" si="2"/>
        <v>Eligible</v>
      </c>
    </row>
    <row r="28" spans="1:16" x14ac:dyDescent="0.25">
      <c r="J28" s="1">
        <v>20000</v>
      </c>
      <c r="K28" s="1" t="s">
        <v>24</v>
      </c>
      <c r="L28" s="1" t="s">
        <v>27</v>
      </c>
      <c r="M28" s="1">
        <v>24</v>
      </c>
      <c r="N28" t="str">
        <f t="shared" si="2"/>
        <v>Not Eligible</v>
      </c>
    </row>
    <row r="29" spans="1:16" x14ac:dyDescent="0.25">
      <c r="J29" s="1">
        <v>30000</v>
      </c>
      <c r="K29" s="1" t="s">
        <v>23</v>
      </c>
      <c r="L29" s="1" t="s">
        <v>26</v>
      </c>
      <c r="M29" s="1">
        <v>54</v>
      </c>
      <c r="N29" t="str">
        <f t="shared" si="2"/>
        <v>Not Eligible</v>
      </c>
    </row>
    <row r="30" spans="1:16" x14ac:dyDescent="0.25">
      <c r="J30" s="1">
        <v>100000</v>
      </c>
      <c r="K30" s="1" t="s">
        <v>23</v>
      </c>
      <c r="L30" s="1" t="s">
        <v>26</v>
      </c>
      <c r="M30" s="1">
        <v>32</v>
      </c>
      <c r="N30" t="str">
        <f t="shared" si="2"/>
        <v>Eligible</v>
      </c>
    </row>
    <row r="31" spans="1:16" x14ac:dyDescent="0.25">
      <c r="I31" s="16" t="s">
        <v>33</v>
      </c>
      <c r="J31" s="16"/>
      <c r="K31" s="16"/>
      <c r="L31" s="16"/>
      <c r="M31" s="16"/>
      <c r="N31" s="16"/>
      <c r="O31" s="16"/>
      <c r="P31" s="16"/>
    </row>
    <row r="32" spans="1:16" ht="15.75" x14ac:dyDescent="0.25">
      <c r="B32" s="12" t="s">
        <v>30</v>
      </c>
      <c r="C32" s="12"/>
      <c r="D32" s="12"/>
    </row>
    <row r="33" spans="1:12" x14ac:dyDescent="0.25">
      <c r="A33" s="15" t="s">
        <v>31</v>
      </c>
      <c r="B33" s="15"/>
      <c r="C33" s="15"/>
      <c r="D33" s="15"/>
      <c r="E33" s="15"/>
      <c r="F33" s="15"/>
      <c r="G33" s="15"/>
      <c r="H33" s="14" t="s">
        <v>19</v>
      </c>
      <c r="I33" s="14"/>
      <c r="J33" s="3" t="s">
        <v>18</v>
      </c>
      <c r="K33" s="3" t="s">
        <v>38</v>
      </c>
      <c r="L33" s="3" t="s">
        <v>22</v>
      </c>
    </row>
    <row r="34" spans="1:12" x14ac:dyDescent="0.25">
      <c r="J34" s="1">
        <v>70000</v>
      </c>
      <c r="K34" t="s">
        <v>39</v>
      </c>
      <c r="L34" s="1" t="s">
        <v>26</v>
      </c>
    </row>
    <row r="35" spans="1:12" x14ac:dyDescent="0.25">
      <c r="J35" s="1">
        <v>50000</v>
      </c>
      <c r="K35" t="s">
        <v>40</v>
      </c>
      <c r="L35" s="1" t="s">
        <v>27</v>
      </c>
    </row>
    <row r="36" spans="1:12" x14ac:dyDescent="0.25">
      <c r="J36" s="1">
        <v>30000</v>
      </c>
      <c r="L36" s="1" t="s">
        <v>28</v>
      </c>
    </row>
    <row r="37" spans="1:12" x14ac:dyDescent="0.25">
      <c r="J37" s="1">
        <v>87000</v>
      </c>
      <c r="K37" t="s">
        <v>42</v>
      </c>
      <c r="L37" s="1" t="s">
        <v>26</v>
      </c>
    </row>
    <row r="38" spans="1:12" x14ac:dyDescent="0.25">
      <c r="J38" s="1">
        <v>20000</v>
      </c>
      <c r="K38" t="s">
        <v>43</v>
      </c>
      <c r="L38" s="1" t="s">
        <v>27</v>
      </c>
    </row>
    <row r="39" spans="1:12" x14ac:dyDescent="0.25">
      <c r="J39" s="1">
        <v>30000</v>
      </c>
      <c r="K39" t="s">
        <v>44</v>
      </c>
      <c r="L39" s="1" t="s">
        <v>26</v>
      </c>
    </row>
    <row r="40" spans="1:12" x14ac:dyDescent="0.25">
      <c r="J40" s="1">
        <v>100000</v>
      </c>
      <c r="K40" t="s">
        <v>45</v>
      </c>
      <c r="L40" s="1" t="s">
        <v>26</v>
      </c>
    </row>
    <row r="41" spans="1:12" x14ac:dyDescent="0.25">
      <c r="I41" s="5" t="s">
        <v>32</v>
      </c>
      <c r="J41" s="2">
        <f>SUM(J34:J40)</f>
        <v>387000</v>
      </c>
    </row>
    <row r="43" spans="1:12" x14ac:dyDescent="0.25">
      <c r="A43" s="15" t="s">
        <v>34</v>
      </c>
      <c r="B43" s="15"/>
      <c r="C43" s="15"/>
      <c r="D43" s="15"/>
      <c r="E43" s="15"/>
      <c r="F43" s="15"/>
      <c r="G43" s="15"/>
      <c r="I43" s="5" t="s">
        <v>35</v>
      </c>
      <c r="J43" s="2">
        <f>AVERAGE(J34:J40)</f>
        <v>55285.714285714283</v>
      </c>
    </row>
    <row r="44" spans="1:12" x14ac:dyDescent="0.25">
      <c r="I44" s="5"/>
    </row>
    <row r="45" spans="1:12" x14ac:dyDescent="0.25">
      <c r="A45" s="15" t="s">
        <v>36</v>
      </c>
      <c r="B45" s="15"/>
      <c r="C45" s="15"/>
      <c r="D45" s="15"/>
      <c r="E45" s="15"/>
      <c r="F45" s="15"/>
      <c r="G45" s="15"/>
      <c r="I45" s="5" t="s">
        <v>37</v>
      </c>
      <c r="J45" s="2">
        <f>COUNT(K34:K40)</f>
        <v>0</v>
      </c>
    </row>
    <row r="46" spans="1:12" x14ac:dyDescent="0.25">
      <c r="I46" s="5"/>
    </row>
    <row r="47" spans="1:12" x14ac:dyDescent="0.25">
      <c r="A47" s="18" t="s">
        <v>47</v>
      </c>
      <c r="B47" s="18"/>
      <c r="C47" s="18"/>
      <c r="D47" s="18"/>
      <c r="E47" s="18"/>
      <c r="F47" s="18"/>
      <c r="G47" s="18"/>
      <c r="I47" s="5" t="s">
        <v>46</v>
      </c>
      <c r="J47">
        <f>COUNTA(K34:K40)</f>
        <v>6</v>
      </c>
    </row>
    <row r="48" spans="1:12" x14ac:dyDescent="0.25">
      <c r="A48" s="18"/>
      <c r="B48" s="18"/>
      <c r="C48" s="18"/>
      <c r="D48" s="18"/>
      <c r="E48" s="18"/>
      <c r="F48" s="18"/>
      <c r="G48" s="18"/>
      <c r="I48" s="5"/>
    </row>
    <row r="49" spans="1:15" x14ac:dyDescent="0.25">
      <c r="I49" s="5"/>
    </row>
    <row r="50" spans="1:15" x14ac:dyDescent="0.25">
      <c r="A50" t="s">
        <v>48</v>
      </c>
      <c r="I50" s="5" t="s">
        <v>49</v>
      </c>
      <c r="J50">
        <f>COUNTIF(L33:L40,"HR")</f>
        <v>4</v>
      </c>
    </row>
    <row r="51" spans="1:15" x14ac:dyDescent="0.25">
      <c r="I51" s="5"/>
    </row>
    <row r="52" spans="1:15" x14ac:dyDescent="0.25">
      <c r="A52" s="18" t="s">
        <v>50</v>
      </c>
      <c r="B52" s="18"/>
      <c r="C52" s="18"/>
      <c r="D52" s="18"/>
      <c r="E52" s="18"/>
      <c r="F52" s="18"/>
      <c r="G52" s="18"/>
      <c r="I52" s="5" t="s">
        <v>51</v>
      </c>
      <c r="J52">
        <f>COUNTBLANK(K34:K40)</f>
        <v>1</v>
      </c>
    </row>
    <row r="53" spans="1:15" x14ac:dyDescent="0.25">
      <c r="A53" s="18"/>
      <c r="B53" s="18"/>
      <c r="C53" s="18"/>
      <c r="D53" s="18"/>
      <c r="E53" s="18"/>
      <c r="F53" s="18"/>
      <c r="G53" s="18"/>
    </row>
    <row r="55" spans="1:15" x14ac:dyDescent="0.25">
      <c r="A55" t="s">
        <v>52</v>
      </c>
      <c r="I55" t="s">
        <v>53</v>
      </c>
      <c r="J55">
        <f>MIN(J34:J40)</f>
        <v>20000</v>
      </c>
    </row>
    <row r="57" spans="1:15" x14ac:dyDescent="0.25">
      <c r="I57" t="s">
        <v>54</v>
      </c>
      <c r="J57">
        <f>MAX(J34:J40)</f>
        <v>100000</v>
      </c>
    </row>
    <row r="59" spans="1:15" ht="15.75" x14ac:dyDescent="0.25">
      <c r="A59" s="12" t="s">
        <v>55</v>
      </c>
      <c r="B59" s="12"/>
      <c r="C59" s="12"/>
      <c r="D59" s="12"/>
      <c r="H59" s="14" t="s">
        <v>19</v>
      </c>
      <c r="I59" s="14"/>
      <c r="J59" s="7" t="s">
        <v>22</v>
      </c>
      <c r="K59" t="s">
        <v>91</v>
      </c>
    </row>
    <row r="60" spans="1:15" x14ac:dyDescent="0.25">
      <c r="J60" s="8" t="s">
        <v>26</v>
      </c>
      <c r="K60" s="2" t="s">
        <v>92</v>
      </c>
      <c r="L60" s="10" t="s">
        <v>19</v>
      </c>
      <c r="M60" s="3" t="s">
        <v>100</v>
      </c>
      <c r="N60" s="3" t="s">
        <v>101</v>
      </c>
      <c r="O60" s="2" t="s">
        <v>102</v>
      </c>
    </row>
    <row r="61" spans="1:15" x14ac:dyDescent="0.25">
      <c r="J61" s="8" t="s">
        <v>27</v>
      </c>
      <c r="K61" t="s">
        <v>94</v>
      </c>
      <c r="M61" t="str">
        <f>LEFT(K61,3)</f>
        <v>EMP</v>
      </c>
      <c r="N61" t="str">
        <f>RIGHT(K61,3)</f>
        <v>001</v>
      </c>
      <c r="O61" t="str">
        <f>MID(K61,2,3)</f>
        <v>MP0</v>
      </c>
    </row>
    <row r="62" spans="1:15" x14ac:dyDescent="0.25">
      <c r="J62" s="8" t="s">
        <v>28</v>
      </c>
      <c r="K62" t="s">
        <v>95</v>
      </c>
      <c r="M62" t="str">
        <f t="shared" ref="M62:M66" si="3">LEFT(K62,3)</f>
        <v>EMP</v>
      </c>
      <c r="N62" t="str">
        <f t="shared" ref="N62:N66" si="4">RIGHT(K62,3)</f>
        <v>002</v>
      </c>
      <c r="O62" t="str">
        <f t="shared" ref="O62:O66" si="5">MID(K62,2,3)</f>
        <v>MP0</v>
      </c>
    </row>
    <row r="63" spans="1:15" x14ac:dyDescent="0.25">
      <c r="J63" s="8" t="s">
        <v>26</v>
      </c>
      <c r="K63" t="s">
        <v>96</v>
      </c>
      <c r="M63" t="str">
        <f t="shared" si="3"/>
        <v>EMP</v>
      </c>
      <c r="N63" t="str">
        <f t="shared" si="4"/>
        <v>003</v>
      </c>
      <c r="O63" t="str">
        <f t="shared" si="5"/>
        <v>MP0</v>
      </c>
    </row>
    <row r="64" spans="1:15" x14ac:dyDescent="0.25">
      <c r="J64" s="8" t="s">
        <v>27</v>
      </c>
      <c r="K64" t="s">
        <v>97</v>
      </c>
      <c r="M64" t="str">
        <f t="shared" si="3"/>
        <v>EMP</v>
      </c>
      <c r="N64" t="str">
        <f t="shared" si="4"/>
        <v>004</v>
      </c>
      <c r="O64" t="str">
        <f t="shared" si="5"/>
        <v>MP0</v>
      </c>
    </row>
    <row r="65" spans="1:15" x14ac:dyDescent="0.25">
      <c r="J65" s="8" t="s">
        <v>26</v>
      </c>
      <c r="K65" t="s">
        <v>98</v>
      </c>
      <c r="M65" t="str">
        <f t="shared" si="3"/>
        <v>EMP</v>
      </c>
      <c r="N65" t="str">
        <f t="shared" si="4"/>
        <v>005</v>
      </c>
      <c r="O65" t="str">
        <f t="shared" si="5"/>
        <v>MP0</v>
      </c>
    </row>
    <row r="66" spans="1:15" x14ac:dyDescent="0.25">
      <c r="J66" s="8" t="s">
        <v>26</v>
      </c>
      <c r="K66" t="s">
        <v>99</v>
      </c>
      <c r="M66" t="str">
        <f t="shared" si="3"/>
        <v>EMP</v>
      </c>
      <c r="N66" t="str">
        <f t="shared" si="4"/>
        <v>006</v>
      </c>
      <c r="O66" t="str">
        <f t="shared" si="5"/>
        <v>MP0</v>
      </c>
    </row>
    <row r="67" spans="1:15" x14ac:dyDescent="0.25">
      <c r="J67" s="9"/>
    </row>
    <row r="68" spans="1:15" x14ac:dyDescent="0.25">
      <c r="A68" t="s">
        <v>57</v>
      </c>
      <c r="J68" s="9"/>
    </row>
    <row r="69" spans="1:15" x14ac:dyDescent="0.25">
      <c r="A69" t="s">
        <v>56</v>
      </c>
      <c r="I69" s="5" t="s">
        <v>58</v>
      </c>
      <c r="J69" s="9" t="str" cm="1">
        <f t="array" ref="J69:J76">UPPER(J59:J66)</f>
        <v>DEPARTMENT</v>
      </c>
      <c r="K69" t="s">
        <v>103</v>
      </c>
    </row>
    <row r="70" spans="1:15" x14ac:dyDescent="0.25">
      <c r="J70" s="9" t="str">
        <v>HR</v>
      </c>
      <c r="K70" s="2" t="s">
        <v>104</v>
      </c>
      <c r="L70" s="10" t="s">
        <v>19</v>
      </c>
      <c r="M70" s="3" t="s">
        <v>105</v>
      </c>
      <c r="N70" s="3" t="s">
        <v>106</v>
      </c>
    </row>
    <row r="71" spans="1:15" x14ac:dyDescent="0.25">
      <c r="J71" s="9" t="str">
        <v>IT</v>
      </c>
      <c r="K71" t="s">
        <v>107</v>
      </c>
      <c r="M71" s="1">
        <f>LEN(K71)</f>
        <v>18</v>
      </c>
      <c r="N71" s="1" t="str">
        <f>TRIM(K71)</f>
        <v>Muhammed Safvan</v>
      </c>
    </row>
    <row r="72" spans="1:15" x14ac:dyDescent="0.25">
      <c r="J72" s="9" t="str">
        <v>MARKETING</v>
      </c>
      <c r="K72" t="s">
        <v>108</v>
      </c>
      <c r="M72" s="1">
        <f t="shared" ref="M72:M77" si="6">LEN(K72)</f>
        <v>14</v>
      </c>
      <c r="N72" s="1" t="str">
        <f t="shared" ref="N72:N77" si="7">TRIM(K72)</f>
        <v>Adarsh sg</v>
      </c>
    </row>
    <row r="73" spans="1:15" x14ac:dyDescent="0.25">
      <c r="J73" s="9" t="str">
        <v>HR</v>
      </c>
      <c r="K73" t="s">
        <v>109</v>
      </c>
      <c r="M73" s="1">
        <f t="shared" si="6"/>
        <v>13</v>
      </c>
      <c r="N73" s="1" t="str">
        <f t="shared" si="7"/>
        <v>Alan Biju</v>
      </c>
    </row>
    <row r="74" spans="1:15" x14ac:dyDescent="0.25">
      <c r="J74" s="9" t="str">
        <v>IT</v>
      </c>
      <c r="K74" t="s">
        <v>110</v>
      </c>
      <c r="M74" s="1">
        <f t="shared" si="6"/>
        <v>16</v>
      </c>
      <c r="N74" s="1" t="str">
        <f t="shared" si="7"/>
        <v>Sajith mani</v>
      </c>
    </row>
    <row r="75" spans="1:15" x14ac:dyDescent="0.25">
      <c r="J75" s="9" t="str">
        <v>HR</v>
      </c>
      <c r="K75" t="s">
        <v>111</v>
      </c>
      <c r="M75" s="1">
        <f t="shared" si="6"/>
        <v>20</v>
      </c>
      <c r="N75" s="1" t="str">
        <f t="shared" si="7"/>
        <v>Muhammed Ajsal</v>
      </c>
    </row>
    <row r="76" spans="1:15" x14ac:dyDescent="0.25">
      <c r="J76" s="9" t="str">
        <v>HR</v>
      </c>
      <c r="K76" t="s">
        <v>112</v>
      </c>
      <c r="M76" s="1">
        <f t="shared" si="6"/>
        <v>16</v>
      </c>
      <c r="N76" s="1" t="str">
        <f t="shared" si="7"/>
        <v>Jinshan jithu</v>
      </c>
    </row>
    <row r="77" spans="1:15" x14ac:dyDescent="0.25">
      <c r="J77" s="9"/>
      <c r="K77" t="s">
        <v>113</v>
      </c>
      <c r="M77" s="1">
        <f t="shared" si="6"/>
        <v>12</v>
      </c>
      <c r="N77" s="1" t="str">
        <f t="shared" si="7"/>
        <v>Adhnan semi</v>
      </c>
    </row>
    <row r="78" spans="1:15" x14ac:dyDescent="0.25">
      <c r="J78" s="9"/>
    </row>
    <row r="79" spans="1:15" x14ac:dyDescent="0.25">
      <c r="I79" s="5" t="s">
        <v>59</v>
      </c>
      <c r="J79" s="9" t="str" cm="1">
        <f t="array" ref="J79:J86">LOWER(J59:J66)</f>
        <v>department</v>
      </c>
    </row>
    <row r="80" spans="1:15" x14ac:dyDescent="0.25">
      <c r="J80" s="9" t="str">
        <v>hr</v>
      </c>
    </row>
    <row r="81" spans="9:10" x14ac:dyDescent="0.25">
      <c r="J81" s="9" t="str">
        <v>it</v>
      </c>
    </row>
    <row r="82" spans="9:10" x14ac:dyDescent="0.25">
      <c r="J82" s="9" t="str">
        <v>marketing</v>
      </c>
    </row>
    <row r="83" spans="9:10" x14ac:dyDescent="0.25">
      <c r="J83" s="9" t="str">
        <v>hr</v>
      </c>
    </row>
    <row r="84" spans="9:10" x14ac:dyDescent="0.25">
      <c r="J84" s="9" t="str">
        <v>it</v>
      </c>
    </row>
    <row r="85" spans="9:10" x14ac:dyDescent="0.25">
      <c r="J85" s="9" t="str">
        <v>hr</v>
      </c>
    </row>
    <row r="86" spans="9:10" x14ac:dyDescent="0.25">
      <c r="J86" s="9" t="str">
        <v>hr</v>
      </c>
    </row>
    <row r="89" spans="9:10" x14ac:dyDescent="0.25">
      <c r="I89" s="5" t="s">
        <v>60</v>
      </c>
      <c r="J89" t="str" cm="1">
        <f t="array" ref="J89:J96">PROPER(J59:J66)</f>
        <v>Department</v>
      </c>
    </row>
    <row r="90" spans="9:10" x14ac:dyDescent="0.25">
      <c r="J90" t="str">
        <v>Hr</v>
      </c>
    </row>
    <row r="91" spans="9:10" x14ac:dyDescent="0.25">
      <c r="J91" t="str">
        <v>It</v>
      </c>
    </row>
    <row r="92" spans="9:10" x14ac:dyDescent="0.25">
      <c r="J92" t="str">
        <v>Marketing</v>
      </c>
    </row>
    <row r="93" spans="9:10" x14ac:dyDescent="0.25">
      <c r="J93" t="str">
        <v>Hr</v>
      </c>
    </row>
    <row r="94" spans="9:10" x14ac:dyDescent="0.25">
      <c r="J94" t="str">
        <v>It</v>
      </c>
    </row>
    <row r="95" spans="9:10" x14ac:dyDescent="0.25">
      <c r="J95" t="str">
        <v>Hr</v>
      </c>
    </row>
    <row r="96" spans="9:10" x14ac:dyDescent="0.25">
      <c r="J96" t="str">
        <v>Hr</v>
      </c>
    </row>
    <row r="98" spans="1:11" x14ac:dyDescent="0.25">
      <c r="A98" s="17" t="s">
        <v>61</v>
      </c>
      <c r="B98" s="17"/>
      <c r="C98" s="17"/>
      <c r="D98" s="17"/>
    </row>
    <row r="99" spans="1:11" x14ac:dyDescent="0.25">
      <c r="H99" s="14" t="s">
        <v>19</v>
      </c>
      <c r="I99" s="14"/>
      <c r="J99" s="3" t="s">
        <v>63</v>
      </c>
      <c r="K99" s="3" t="s">
        <v>21</v>
      </c>
    </row>
    <row r="100" spans="1:11" x14ac:dyDescent="0.25">
      <c r="J100" s="1">
        <v>5000</v>
      </c>
      <c r="K100" s="1" t="s">
        <v>23</v>
      </c>
    </row>
    <row r="101" spans="1:11" x14ac:dyDescent="0.25">
      <c r="J101" s="1">
        <v>1500</v>
      </c>
      <c r="K101" s="1" t="s">
        <v>24</v>
      </c>
    </row>
    <row r="102" spans="1:11" x14ac:dyDescent="0.25">
      <c r="J102" s="1">
        <v>2000</v>
      </c>
      <c r="K102" s="1" t="s">
        <v>23</v>
      </c>
    </row>
    <row r="103" spans="1:11" x14ac:dyDescent="0.25">
      <c r="J103" s="1">
        <v>1500</v>
      </c>
      <c r="K103" s="1" t="s">
        <v>25</v>
      </c>
    </row>
    <row r="104" spans="1:11" x14ac:dyDescent="0.25">
      <c r="J104" s="1">
        <v>3000</v>
      </c>
      <c r="K104" s="1" t="s">
        <v>24</v>
      </c>
    </row>
    <row r="105" spans="1:11" x14ac:dyDescent="0.25">
      <c r="J105" s="1">
        <v>6500</v>
      </c>
      <c r="K105" s="1" t="s">
        <v>64</v>
      </c>
    </row>
    <row r="106" spans="1:11" x14ac:dyDescent="0.25">
      <c r="J106" s="1">
        <v>2000</v>
      </c>
      <c r="K106" s="1" t="s">
        <v>25</v>
      </c>
    </row>
    <row r="108" spans="1:11" x14ac:dyDescent="0.25">
      <c r="A108" t="s">
        <v>62</v>
      </c>
      <c r="I108" s="5" t="s">
        <v>65</v>
      </c>
      <c r="J108" s="1">
        <f>SUMIF(K100:K106,"North",J100:J106)</f>
        <v>7000</v>
      </c>
    </row>
    <row r="109" spans="1:11" x14ac:dyDescent="0.25">
      <c r="I109" s="5" t="s">
        <v>66</v>
      </c>
      <c r="J109" s="1">
        <f>SUMIF(K100:K106,"East",J100:J106)</f>
        <v>6500</v>
      </c>
    </row>
    <row r="110" spans="1:11" x14ac:dyDescent="0.25">
      <c r="I110" s="5" t="s">
        <v>67</v>
      </c>
      <c r="J110" s="1">
        <f>SUMIF(K100:K106,"South",J100:J106)</f>
        <v>4500</v>
      </c>
    </row>
    <row r="111" spans="1:11" x14ac:dyDescent="0.25">
      <c r="I111" s="5" t="s">
        <v>68</v>
      </c>
      <c r="J111" s="1">
        <f>SUMIF(K100:K106,"West",J100:J106)</f>
        <v>3500</v>
      </c>
    </row>
    <row r="114" spans="1:12" x14ac:dyDescent="0.25">
      <c r="A114" t="s">
        <v>69</v>
      </c>
      <c r="I114" s="5" t="s">
        <v>70</v>
      </c>
      <c r="J114">
        <f>COUNTIF(K100:K106,"North")</f>
        <v>2</v>
      </c>
    </row>
    <row r="117" spans="1:12" x14ac:dyDescent="0.25">
      <c r="A117" t="s">
        <v>71</v>
      </c>
    </row>
    <row r="118" spans="1:12" x14ac:dyDescent="0.25">
      <c r="A118" t="s">
        <v>72</v>
      </c>
      <c r="I118" t="s">
        <v>73</v>
      </c>
      <c r="J118">
        <f>AVERAGEIF(K100:K106,"South",J100:J106)</f>
        <v>2250</v>
      </c>
    </row>
    <row r="121" spans="1:12" x14ac:dyDescent="0.25">
      <c r="A121" s="17" t="s">
        <v>74</v>
      </c>
      <c r="B121" s="17"/>
      <c r="C121" s="17"/>
      <c r="D121" s="17"/>
    </row>
    <row r="122" spans="1:12" x14ac:dyDescent="0.25">
      <c r="H122" s="14" t="s">
        <v>19</v>
      </c>
      <c r="I122" s="14"/>
    </row>
    <row r="123" spans="1:12" x14ac:dyDescent="0.25">
      <c r="A123" t="s">
        <v>75</v>
      </c>
      <c r="J123" s="3" t="s">
        <v>38</v>
      </c>
      <c r="K123" s="3" t="s">
        <v>18</v>
      </c>
      <c r="L123" s="3" t="s">
        <v>63</v>
      </c>
    </row>
    <row r="124" spans="1:12" x14ac:dyDescent="0.25">
      <c r="A124" t="s">
        <v>76</v>
      </c>
      <c r="J124" s="1" t="s">
        <v>39</v>
      </c>
      <c r="K124" s="1">
        <v>70000</v>
      </c>
      <c r="L124" s="1">
        <v>55000</v>
      </c>
    </row>
    <row r="125" spans="1:12" x14ac:dyDescent="0.25">
      <c r="A125" t="s">
        <v>77</v>
      </c>
      <c r="J125" s="1" t="s">
        <v>40</v>
      </c>
      <c r="K125" s="1">
        <v>50000</v>
      </c>
      <c r="L125" s="1">
        <v>15000</v>
      </c>
    </row>
    <row r="126" spans="1:12" x14ac:dyDescent="0.25">
      <c r="J126" s="1" t="s">
        <v>41</v>
      </c>
      <c r="K126" s="1">
        <v>30000</v>
      </c>
      <c r="L126" s="1">
        <v>51000</v>
      </c>
    </row>
    <row r="127" spans="1:12" x14ac:dyDescent="0.25">
      <c r="J127" s="1" t="s">
        <v>42</v>
      </c>
      <c r="K127" s="1">
        <v>87000</v>
      </c>
      <c r="L127" s="1">
        <v>75000</v>
      </c>
    </row>
    <row r="128" spans="1:12" x14ac:dyDescent="0.25">
      <c r="J128" s="1" t="s">
        <v>43</v>
      </c>
      <c r="K128" s="1">
        <v>200000</v>
      </c>
      <c r="L128" s="1">
        <v>30000</v>
      </c>
    </row>
    <row r="129" spans="1:12" x14ac:dyDescent="0.25">
      <c r="J129" s="1" t="s">
        <v>44</v>
      </c>
      <c r="K129" s="1">
        <v>30000</v>
      </c>
      <c r="L129" s="1">
        <v>65000</v>
      </c>
    </row>
    <row r="130" spans="1:12" x14ac:dyDescent="0.25">
      <c r="J130" s="1" t="s">
        <v>45</v>
      </c>
      <c r="K130" s="1">
        <v>100000</v>
      </c>
      <c r="L130" s="1">
        <v>20000</v>
      </c>
    </row>
    <row r="133" spans="1:12" x14ac:dyDescent="0.25">
      <c r="A133" s="17" t="s">
        <v>79</v>
      </c>
      <c r="B133" s="17"/>
      <c r="C133" s="17"/>
      <c r="D133" s="17"/>
      <c r="E133" s="17"/>
      <c r="H133" s="14" t="s">
        <v>19</v>
      </c>
      <c r="I133" s="14"/>
    </row>
    <row r="134" spans="1:12" x14ac:dyDescent="0.25">
      <c r="A134" s="6" t="s">
        <v>80</v>
      </c>
      <c r="H134" s="1"/>
      <c r="I134" s="1"/>
      <c r="J134" s="3" t="s">
        <v>18</v>
      </c>
      <c r="K134" s="3" t="s">
        <v>63</v>
      </c>
    </row>
    <row r="135" spans="1:12" x14ac:dyDescent="0.25">
      <c r="B135" t="s">
        <v>81</v>
      </c>
      <c r="J135" s="1">
        <v>200000</v>
      </c>
      <c r="K135" s="1">
        <v>15000</v>
      </c>
    </row>
    <row r="136" spans="1:12" x14ac:dyDescent="0.25">
      <c r="B136" t="s">
        <v>82</v>
      </c>
      <c r="J136" s="1">
        <v>100000</v>
      </c>
      <c r="K136" s="1">
        <v>20000</v>
      </c>
    </row>
    <row r="137" spans="1:12" x14ac:dyDescent="0.25">
      <c r="J137" s="1">
        <v>87000</v>
      </c>
      <c r="K137" s="1">
        <v>30000</v>
      </c>
    </row>
    <row r="138" spans="1:12" x14ac:dyDescent="0.25">
      <c r="J138" s="1">
        <v>70000</v>
      </c>
      <c r="K138" s="1">
        <v>51000</v>
      </c>
    </row>
    <row r="139" spans="1:12" x14ac:dyDescent="0.25">
      <c r="J139" s="1">
        <v>50000</v>
      </c>
      <c r="K139" s="1">
        <v>55000</v>
      </c>
    </row>
    <row r="140" spans="1:12" x14ac:dyDescent="0.25">
      <c r="J140" s="1">
        <v>30000</v>
      </c>
      <c r="K140" s="1">
        <v>65000</v>
      </c>
    </row>
    <row r="141" spans="1:12" x14ac:dyDescent="0.25">
      <c r="J141" s="1">
        <v>30000</v>
      </c>
      <c r="K141" s="1">
        <v>75000</v>
      </c>
    </row>
    <row r="142" spans="1:12" x14ac:dyDescent="0.25">
      <c r="A142" s="6" t="s">
        <v>83</v>
      </c>
      <c r="H142" s="13" t="s">
        <v>19</v>
      </c>
      <c r="I142" s="13"/>
    </row>
    <row r="143" spans="1:12" x14ac:dyDescent="0.25">
      <c r="B143" t="s">
        <v>84</v>
      </c>
      <c r="J143" s="3" t="s">
        <v>21</v>
      </c>
      <c r="K143" s="3" t="s">
        <v>63</v>
      </c>
      <c r="L143" t="s">
        <v>78</v>
      </c>
    </row>
    <row r="144" spans="1:12" hidden="1" x14ac:dyDescent="0.25">
      <c r="B144" t="s">
        <v>85</v>
      </c>
      <c r="J144" s="1" t="s">
        <v>23</v>
      </c>
      <c r="K144" s="1">
        <v>15000</v>
      </c>
    </row>
    <row r="145" spans="1:11" hidden="1" x14ac:dyDescent="0.25">
      <c r="J145" s="1" t="s">
        <v>24</v>
      </c>
      <c r="K145" s="1">
        <v>20000</v>
      </c>
    </row>
    <row r="146" spans="1:11" x14ac:dyDescent="0.25">
      <c r="B146" t="s">
        <v>85</v>
      </c>
      <c r="J146" s="1" t="s">
        <v>23</v>
      </c>
      <c r="K146" s="1">
        <v>55000</v>
      </c>
    </row>
    <row r="147" spans="1:11" hidden="1" x14ac:dyDescent="0.25">
      <c r="J147" s="1" t="s">
        <v>25</v>
      </c>
      <c r="K147" s="1">
        <v>51000</v>
      </c>
    </row>
    <row r="148" spans="1:11" hidden="1" x14ac:dyDescent="0.25">
      <c r="J148" s="1" t="s">
        <v>24</v>
      </c>
      <c r="K148" s="1">
        <v>55000</v>
      </c>
    </row>
    <row r="149" spans="1:11" hidden="1" x14ac:dyDescent="0.25">
      <c r="J149" s="1" t="s">
        <v>64</v>
      </c>
      <c r="K149" s="1">
        <v>65000</v>
      </c>
    </row>
    <row r="150" spans="1:11" hidden="1" x14ac:dyDescent="0.25">
      <c r="J150" s="1" t="s">
        <v>25</v>
      </c>
      <c r="K150" s="1">
        <v>75000</v>
      </c>
    </row>
    <row r="152" spans="1:11" x14ac:dyDescent="0.25">
      <c r="A152" s="19" t="s">
        <v>86</v>
      </c>
      <c r="B152" s="19"/>
    </row>
    <row r="153" spans="1:11" x14ac:dyDescent="0.25">
      <c r="B153" t="s">
        <v>87</v>
      </c>
      <c r="J153" s="3" t="s">
        <v>21</v>
      </c>
    </row>
    <row r="154" spans="1:11" x14ac:dyDescent="0.25">
      <c r="J154" s="1" t="s">
        <v>88</v>
      </c>
    </row>
    <row r="155" spans="1:11" x14ac:dyDescent="0.25">
      <c r="J155" s="1" t="s">
        <v>24</v>
      </c>
    </row>
    <row r="156" spans="1:11" x14ac:dyDescent="0.25">
      <c r="J156" s="1" t="s">
        <v>88</v>
      </c>
    </row>
    <row r="157" spans="1:11" x14ac:dyDescent="0.25">
      <c r="J157" s="1" t="s">
        <v>25</v>
      </c>
    </row>
    <row r="158" spans="1:11" x14ac:dyDescent="0.25">
      <c r="J158" s="1" t="s">
        <v>24</v>
      </c>
    </row>
    <row r="159" spans="1:11" x14ac:dyDescent="0.25">
      <c r="J159" s="1" t="s">
        <v>64</v>
      </c>
    </row>
    <row r="160" spans="1:11" x14ac:dyDescent="0.25">
      <c r="J160" s="1" t="s">
        <v>25</v>
      </c>
    </row>
    <row r="162" spans="1:11" x14ac:dyDescent="0.25">
      <c r="A162" s="17" t="s">
        <v>89</v>
      </c>
      <c r="B162" s="17"/>
      <c r="C162" s="17"/>
      <c r="D162" s="4"/>
    </row>
    <row r="163" spans="1:11" x14ac:dyDescent="0.25">
      <c r="A163" s="20" t="s">
        <v>90</v>
      </c>
      <c r="B163" s="20"/>
      <c r="J163" s="3" t="s">
        <v>18</v>
      </c>
      <c r="K163" s="2" t="s">
        <v>116</v>
      </c>
    </row>
    <row r="164" spans="1:11" x14ac:dyDescent="0.25">
      <c r="B164" t="s">
        <v>114</v>
      </c>
      <c r="J164" s="1">
        <v>200000</v>
      </c>
      <c r="K164">
        <f>((J164*10)/100)+J164</f>
        <v>220000</v>
      </c>
    </row>
    <row r="165" spans="1:11" x14ac:dyDescent="0.25">
      <c r="B165" t="s">
        <v>115</v>
      </c>
      <c r="J165" s="1">
        <v>100000</v>
      </c>
      <c r="K165">
        <f t="shared" ref="K165:K170" si="8">((J165*10)/100)+J165</f>
        <v>110000</v>
      </c>
    </row>
    <row r="166" spans="1:11" x14ac:dyDescent="0.25">
      <c r="J166" s="1">
        <v>87000</v>
      </c>
      <c r="K166">
        <f t="shared" si="8"/>
        <v>95700</v>
      </c>
    </row>
    <row r="167" spans="1:11" x14ac:dyDescent="0.25">
      <c r="B167" t="s">
        <v>117</v>
      </c>
      <c r="J167" s="1">
        <v>70000</v>
      </c>
      <c r="K167">
        <f t="shared" si="8"/>
        <v>77000</v>
      </c>
    </row>
    <row r="168" spans="1:11" x14ac:dyDescent="0.25">
      <c r="B168" t="s">
        <v>118</v>
      </c>
      <c r="J168" s="1">
        <v>50000</v>
      </c>
      <c r="K168">
        <f t="shared" si="8"/>
        <v>55000</v>
      </c>
    </row>
    <row r="169" spans="1:11" x14ac:dyDescent="0.25">
      <c r="J169" s="1">
        <v>30000</v>
      </c>
      <c r="K169">
        <f t="shared" si="8"/>
        <v>33000</v>
      </c>
    </row>
    <row r="170" spans="1:11" x14ac:dyDescent="0.25">
      <c r="J170" s="1">
        <v>30000</v>
      </c>
      <c r="K170">
        <f t="shared" si="8"/>
        <v>33000</v>
      </c>
    </row>
    <row r="171" spans="1:11" x14ac:dyDescent="0.25">
      <c r="J171" s="1"/>
    </row>
    <row r="172" spans="1:11" x14ac:dyDescent="0.25">
      <c r="A172" s="6" t="s">
        <v>119</v>
      </c>
    </row>
    <row r="173" spans="1:11" x14ac:dyDescent="0.25">
      <c r="B173" t="s">
        <v>120</v>
      </c>
      <c r="J173" s="3" t="s">
        <v>123</v>
      </c>
    </row>
    <row r="174" spans="1:11" x14ac:dyDescent="0.25">
      <c r="B174" t="s">
        <v>121</v>
      </c>
      <c r="J174">
        <v>5000</v>
      </c>
      <c r="K174">
        <f>((J174*$J$180)/100)+J174</f>
        <v>5250</v>
      </c>
    </row>
    <row r="175" spans="1:11" x14ac:dyDescent="0.25">
      <c r="J175">
        <v>10000</v>
      </c>
      <c r="K175">
        <f t="shared" ref="K175:K178" si="9">((J175*$J$180)/100)+J175</f>
        <v>10500</v>
      </c>
    </row>
    <row r="176" spans="1:11" x14ac:dyDescent="0.25">
      <c r="B176" t="s">
        <v>122</v>
      </c>
      <c r="J176">
        <v>80000</v>
      </c>
      <c r="K176">
        <f t="shared" si="9"/>
        <v>84000</v>
      </c>
    </row>
    <row r="177" spans="1:14" x14ac:dyDescent="0.25">
      <c r="J177">
        <v>40000</v>
      </c>
      <c r="K177">
        <f t="shared" si="9"/>
        <v>42000</v>
      </c>
    </row>
    <row r="178" spans="1:14" x14ac:dyDescent="0.25">
      <c r="J178">
        <v>95000</v>
      </c>
      <c r="K178">
        <f t="shared" si="9"/>
        <v>99750</v>
      </c>
    </row>
    <row r="180" spans="1:14" x14ac:dyDescent="0.25">
      <c r="J180">
        <v>5</v>
      </c>
    </row>
    <row r="182" spans="1:14" x14ac:dyDescent="0.25">
      <c r="A182" s="21" t="s">
        <v>124</v>
      </c>
    </row>
    <row r="183" spans="1:14" x14ac:dyDescent="0.25">
      <c r="B183" t="s">
        <v>125</v>
      </c>
      <c r="J183" s="22" t="s">
        <v>128</v>
      </c>
      <c r="K183" s="22" t="s">
        <v>93</v>
      </c>
      <c r="L183" s="22" t="s">
        <v>129</v>
      </c>
      <c r="M183" s="22" t="s">
        <v>137</v>
      </c>
    </row>
    <row r="184" spans="1:14" x14ac:dyDescent="0.25">
      <c r="B184" t="s">
        <v>126</v>
      </c>
      <c r="J184" s="23" t="s">
        <v>130</v>
      </c>
      <c r="K184" s="23" t="s">
        <v>131</v>
      </c>
      <c r="L184" s="23">
        <v>85</v>
      </c>
      <c r="M184" s="25">
        <v>0.1</v>
      </c>
      <c r="N184" s="26">
        <f>(L184*M$184)+L184</f>
        <v>93.5</v>
      </c>
    </row>
    <row r="185" spans="1:14" x14ac:dyDescent="0.25">
      <c r="B185" t="s">
        <v>127</v>
      </c>
      <c r="J185" s="23" t="s">
        <v>132</v>
      </c>
      <c r="K185" s="23" t="s">
        <v>131</v>
      </c>
      <c r="L185" s="23">
        <v>90</v>
      </c>
      <c r="M185" s="24"/>
      <c r="N185" s="26">
        <f t="shared" ref="N185:N189" si="10">(L185*M$184)+L185</f>
        <v>99</v>
      </c>
    </row>
    <row r="186" spans="1:14" x14ac:dyDescent="0.25">
      <c r="J186" s="23" t="s">
        <v>133</v>
      </c>
      <c r="K186" s="23" t="s">
        <v>27</v>
      </c>
      <c r="L186" s="23">
        <v>78</v>
      </c>
      <c r="M186" s="24"/>
      <c r="N186" s="26">
        <f t="shared" si="10"/>
        <v>85.8</v>
      </c>
    </row>
    <row r="187" spans="1:14" x14ac:dyDescent="0.25">
      <c r="J187" s="23" t="s">
        <v>134</v>
      </c>
      <c r="K187" s="23" t="s">
        <v>27</v>
      </c>
      <c r="L187" s="23">
        <v>82</v>
      </c>
      <c r="M187" s="24"/>
      <c r="N187" s="26">
        <f t="shared" si="10"/>
        <v>90.2</v>
      </c>
    </row>
    <row r="188" spans="1:14" x14ac:dyDescent="0.25">
      <c r="J188" s="23" t="s">
        <v>135</v>
      </c>
      <c r="K188" s="23" t="s">
        <v>26</v>
      </c>
      <c r="L188" s="23">
        <v>88</v>
      </c>
      <c r="M188" s="24"/>
      <c r="N188" s="26">
        <f t="shared" si="10"/>
        <v>96.8</v>
      </c>
    </row>
    <row r="189" spans="1:14" x14ac:dyDescent="0.25">
      <c r="J189" s="23" t="s">
        <v>136</v>
      </c>
      <c r="K189" s="23" t="s">
        <v>26</v>
      </c>
      <c r="L189" s="23">
        <v>92</v>
      </c>
      <c r="M189" s="24"/>
      <c r="N189" s="26">
        <f t="shared" si="10"/>
        <v>101.2</v>
      </c>
    </row>
    <row r="191" spans="1:14" x14ac:dyDescent="0.25">
      <c r="L191" s="23"/>
    </row>
  </sheetData>
  <autoFilter ref="J143:K150" xr:uid="{8D051D95-973E-4AC7-AE6E-F51185AD617B}">
    <filterColumn colId="0">
      <filters>
        <filter val="North"/>
      </filters>
    </filterColumn>
    <filterColumn colId="1">
      <customFilters>
        <customFilter operator="greaterThan" val="50000"/>
      </customFilters>
    </filterColumn>
  </autoFilter>
  <sortState xmlns:xlrd2="http://schemas.microsoft.com/office/spreadsheetml/2017/richdata2" ref="K135:K141">
    <sortCondition ref="K135:K141"/>
  </sortState>
  <mergeCells count="25">
    <mergeCell ref="A163:B163"/>
    <mergeCell ref="H133:I133"/>
    <mergeCell ref="A152:B152"/>
    <mergeCell ref="A162:C162"/>
    <mergeCell ref="A121:D121"/>
    <mergeCell ref="H142:I142"/>
    <mergeCell ref="H59:I59"/>
    <mergeCell ref="H99:I99"/>
    <mergeCell ref="H122:I122"/>
    <mergeCell ref="A133:E133"/>
    <mergeCell ref="A47:G48"/>
    <mergeCell ref="A52:G53"/>
    <mergeCell ref="A59:D59"/>
    <mergeCell ref="A98:D98"/>
    <mergeCell ref="A33:G33"/>
    <mergeCell ref="H33:I33"/>
    <mergeCell ref="I31:P31"/>
    <mergeCell ref="A43:G43"/>
    <mergeCell ref="A45:G45"/>
    <mergeCell ref="A1:B1"/>
    <mergeCell ref="B2:D2"/>
    <mergeCell ref="H3:I3"/>
    <mergeCell ref="H14:I14"/>
    <mergeCell ref="B32:D32"/>
    <mergeCell ref="H23:I23"/>
  </mergeCells>
  <conditionalFormatting sqref="K124:K130">
    <cfRule type="cellIs" dxfId="1" priority="6" operator="greaterThan">
      <formula>50000</formula>
    </cfRule>
  </conditionalFormatting>
  <conditionalFormatting sqref="L124:L130">
    <cfRule type="cellIs" dxfId="0" priority="5" operator="greaterThan">
      <formula>50000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safu leo</dc:creator>
  <cp:lastModifiedBy>safu leo</cp:lastModifiedBy>
  <dcterms:created xsi:type="dcterms:W3CDTF">2025-02-03T09:43:21Z</dcterms:created>
  <dcterms:modified xsi:type="dcterms:W3CDTF">2025-02-05T11:19:28Z</dcterms:modified>
</cp:coreProperties>
</file>