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11589" yWindow="152" windowWidth="10218" windowHeight="8072" tabRatio="871" firstSheet="1" activeTab="2"/>
  </bookViews>
  <sheets>
    <sheet name="英魂类型" sheetId="5" r:id="rId1"/>
    <sheet name="潜力表" sheetId="13" r:id="rId2"/>
    <sheet name="英魂库" sheetId="4" r:id="rId3"/>
    <sheet name="五行ID" sheetId="7" r:id="rId4"/>
    <sheet name="轮回盘" sheetId="2" r:id="rId5"/>
    <sheet name="英魂升级" sheetId="6" r:id="rId6"/>
    <sheet name="英魂谱" sheetId="8" r:id="rId7"/>
    <sheet name="英魂附魂" sheetId="9" r:id="rId8"/>
    <sheet name="英魂转移" sheetId="10" r:id="rId9"/>
    <sheet name="英魂获取概率" sheetId="11" r:id="rId10"/>
    <sheet name="Sheet1" sheetId="12" state="hidden" r:id="rId11"/>
    <sheet name="轮回盘分组" sheetId="14" r:id="rId12"/>
    <sheet name="轮回盘概率" sheetId="15" r:id="rId13"/>
    <sheet name="英魂经验" sheetId="16" r:id="rId14"/>
    <sheet name="英魂经验计算" sheetId="17" r:id="rId15"/>
    <sheet name="超品英魂合成" sheetId="21" r:id="rId16"/>
    <sheet name="Sheet2" sheetId="18" state="hidden" r:id="rId17"/>
    <sheet name="Sheet3" sheetId="19" state="hidden" r:id="rId18"/>
    <sheet name="Sheet4" sheetId="20" state="hidden" r:id="rId19"/>
  </sheets>
  <definedNames>
    <definedName name="_xlnm._FilterDatabase" localSheetId="2" hidden="1">英魂库!$A$1:$AJ$112</definedName>
  </definedNames>
  <calcPr calcId="125725"/>
</workbook>
</file>

<file path=xl/calcChain.xml><?xml version="1.0" encoding="utf-8"?>
<calcChain xmlns="http://schemas.openxmlformats.org/spreadsheetml/2006/main">
  <c r="M11" i="20"/>
  <c r="M10"/>
  <c r="M9"/>
  <c r="I13" i="19"/>
  <c r="N14" s="1"/>
  <c r="I18"/>
  <c r="I17"/>
  <c r="I16"/>
  <c r="I15"/>
  <c r="I14"/>
  <c r="N15" s="1"/>
  <c r="D51" i="17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  <c r="K11" i="19" l="1"/>
  <c r="K9"/>
  <c r="K10"/>
  <c r="O15" s="1"/>
  <c r="N16"/>
  <c r="E3" i="17"/>
  <c r="G3" s="1"/>
  <c r="H3" s="1"/>
  <c r="E5"/>
  <c r="F5" s="1"/>
  <c r="E7"/>
  <c r="G7" s="1"/>
  <c r="H7" s="1"/>
  <c r="E9"/>
  <c r="G9" s="1"/>
  <c r="H9" s="1"/>
  <c r="E11"/>
  <c r="G11" s="1"/>
  <c r="H11" s="1"/>
  <c r="E13"/>
  <c r="F13" s="1"/>
  <c r="E15"/>
  <c r="F15" s="1"/>
  <c r="E17"/>
  <c r="G17" s="1"/>
  <c r="H17" s="1"/>
  <c r="E19"/>
  <c r="G19" s="1"/>
  <c r="H19" s="1"/>
  <c r="E21"/>
  <c r="F21" s="1"/>
  <c r="E23"/>
  <c r="G23" s="1"/>
  <c r="H23" s="1"/>
  <c r="E25"/>
  <c r="G25" s="1"/>
  <c r="H25" s="1"/>
  <c r="E27"/>
  <c r="F27" s="1"/>
  <c r="E29"/>
  <c r="F29" s="1"/>
  <c r="E31"/>
  <c r="G31" s="1"/>
  <c r="H31" s="1"/>
  <c r="E33"/>
  <c r="F33" s="1"/>
  <c r="E35"/>
  <c r="F35" s="1"/>
  <c r="E37"/>
  <c r="F37" s="1"/>
  <c r="E39"/>
  <c r="G39" s="1"/>
  <c r="H39" s="1"/>
  <c r="E41"/>
  <c r="G41" s="1"/>
  <c r="H41" s="1"/>
  <c r="E43"/>
  <c r="F43" s="1"/>
  <c r="E45"/>
  <c r="G45" s="1"/>
  <c r="H45" s="1"/>
  <c r="E47"/>
  <c r="F47" s="1"/>
  <c r="E49"/>
  <c r="G49" s="1"/>
  <c r="H49" s="1"/>
  <c r="E2"/>
  <c r="F2" s="1"/>
  <c r="E4"/>
  <c r="F4" s="1"/>
  <c r="E6"/>
  <c r="F6" s="1"/>
  <c r="E8"/>
  <c r="F8" s="1"/>
  <c r="E10"/>
  <c r="F10" s="1"/>
  <c r="E12"/>
  <c r="F12" s="1"/>
  <c r="E14"/>
  <c r="G14" s="1"/>
  <c r="H14" s="1"/>
  <c r="E16"/>
  <c r="F16" s="1"/>
  <c r="E18"/>
  <c r="F18" s="1"/>
  <c r="E20"/>
  <c r="F20" s="1"/>
  <c r="E22"/>
  <c r="G22" s="1"/>
  <c r="H22" s="1"/>
  <c r="E24"/>
  <c r="F24" s="1"/>
  <c r="E26"/>
  <c r="F26" s="1"/>
  <c r="E28"/>
  <c r="G28" s="1"/>
  <c r="H28" s="1"/>
  <c r="E30"/>
  <c r="G30" s="1"/>
  <c r="H30" s="1"/>
  <c r="E32"/>
  <c r="G32" s="1"/>
  <c r="H32" s="1"/>
  <c r="E34"/>
  <c r="F34" s="1"/>
  <c r="E36"/>
  <c r="F36" s="1"/>
  <c r="E38"/>
  <c r="G38" s="1"/>
  <c r="H38" s="1"/>
  <c r="E40"/>
  <c r="F40" s="1"/>
  <c r="E42"/>
  <c r="F42" s="1"/>
  <c r="E44"/>
  <c r="G44" s="1"/>
  <c r="H44" s="1"/>
  <c r="E46"/>
  <c r="F46" s="1"/>
  <c r="E48"/>
  <c r="G48" s="1"/>
  <c r="H48" s="1"/>
  <c r="E50"/>
  <c r="F50" s="1"/>
  <c r="G18"/>
  <c r="H18" s="1"/>
  <c r="E51"/>
  <c r="G51" s="1"/>
  <c r="H51" s="1"/>
  <c r="F9"/>
  <c r="G13"/>
  <c r="H13" s="1"/>
  <c r="G37"/>
  <c r="H37" s="1"/>
  <c r="F49"/>
  <c r="G42" l="1"/>
  <c r="H42" s="1"/>
  <c r="O16" i="19"/>
  <c r="F31" i="17"/>
  <c r="G10"/>
  <c r="H10" s="1"/>
  <c r="F7"/>
  <c r="F17"/>
  <c r="G15"/>
  <c r="H15" s="1"/>
  <c r="G33"/>
  <c r="H33" s="1"/>
  <c r="G47"/>
  <c r="H47" s="1"/>
  <c r="F23"/>
  <c r="F22"/>
  <c r="M10" i="19"/>
  <c r="F44" i="17"/>
  <c r="O14" i="19"/>
  <c r="G5" i="17"/>
  <c r="H5" s="1"/>
  <c r="F45"/>
  <c r="G21"/>
  <c r="H21" s="1"/>
  <c r="G20"/>
  <c r="H20" s="1"/>
  <c r="F28"/>
  <c r="G12"/>
  <c r="H12" s="1"/>
  <c r="G29"/>
  <c r="H29" s="1"/>
  <c r="F39"/>
  <c r="G43"/>
  <c r="H43" s="1"/>
  <c r="F41"/>
  <c r="F30"/>
  <c r="G24"/>
  <c r="H24" s="1"/>
  <c r="F32"/>
  <c r="G35"/>
  <c r="H35" s="1"/>
  <c r="G27"/>
  <c r="H27" s="1"/>
  <c r="F19"/>
  <c r="F11"/>
  <c r="F3"/>
  <c r="F25"/>
  <c r="G50"/>
  <c r="H50" s="1"/>
  <c r="G26"/>
  <c r="H26" s="1"/>
  <c r="F48"/>
  <c r="G16"/>
  <c r="H16" s="1"/>
  <c r="G40"/>
  <c r="H40" s="1"/>
  <c r="G2"/>
  <c r="H2" s="1"/>
  <c r="G36"/>
  <c r="H36" s="1"/>
  <c r="G4"/>
  <c r="H4" s="1"/>
  <c r="F38"/>
  <c r="G6"/>
  <c r="H6" s="1"/>
  <c r="F14"/>
  <c r="G46"/>
  <c r="H46" s="1"/>
  <c r="G34"/>
  <c r="H34" s="1"/>
  <c r="G8"/>
  <c r="H8" s="1"/>
  <c r="F51"/>
  <c r="R6" i="4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5"/>
  <c r="AE110" l="1"/>
  <c r="AD110"/>
  <c r="AC110"/>
  <c r="O110" s="1"/>
  <c r="AE94"/>
  <c r="AD94"/>
  <c r="AC94"/>
  <c r="AE82"/>
  <c r="AD82"/>
  <c r="AC82"/>
  <c r="AE66"/>
  <c r="AD66"/>
  <c r="AC66"/>
  <c r="AE54"/>
  <c r="AD54"/>
  <c r="AC54"/>
  <c r="O54" s="1"/>
  <c r="AE38"/>
  <c r="AD38"/>
  <c r="AC38"/>
  <c r="AE22"/>
  <c r="AD22"/>
  <c r="AC22"/>
  <c r="AE6"/>
  <c r="AD6"/>
  <c r="AC6"/>
  <c r="AD99"/>
  <c r="AC99"/>
  <c r="AE99"/>
  <c r="AC83"/>
  <c r="AE83"/>
  <c r="AD83"/>
  <c r="AE75"/>
  <c r="AD75"/>
  <c r="AC75"/>
  <c r="AD71"/>
  <c r="AE71"/>
  <c r="AC71"/>
  <c r="AE67"/>
  <c r="AD67"/>
  <c r="AC67"/>
  <c r="O67" s="1"/>
  <c r="AC63"/>
  <c r="AE63"/>
  <c r="O63" s="1"/>
  <c r="AD63"/>
  <c r="AD59"/>
  <c r="O59" s="1"/>
  <c r="AE59"/>
  <c r="AC59"/>
  <c r="AE55"/>
  <c r="AD55"/>
  <c r="O55" s="1"/>
  <c r="AC55"/>
  <c r="AC51"/>
  <c r="AE51"/>
  <c r="AD51"/>
  <c r="AE47"/>
  <c r="AC47"/>
  <c r="AD47"/>
  <c r="AE43"/>
  <c r="AD43"/>
  <c r="AC43"/>
  <c r="AD39"/>
  <c r="AE39"/>
  <c r="AC39"/>
  <c r="AC35"/>
  <c r="AE35"/>
  <c r="AD35"/>
  <c r="AE31"/>
  <c r="AD31"/>
  <c r="AC31"/>
  <c r="AD27"/>
  <c r="AE27"/>
  <c r="AC27"/>
  <c r="AE23"/>
  <c r="AD23"/>
  <c r="AC23"/>
  <c r="AC19"/>
  <c r="AE19"/>
  <c r="AD19"/>
  <c r="AE15"/>
  <c r="AD15"/>
  <c r="AC15"/>
  <c r="AD11"/>
  <c r="AE11"/>
  <c r="AC11"/>
  <c r="O11" s="1"/>
  <c r="AC7"/>
  <c r="AE7"/>
  <c r="AD7"/>
  <c r="AE98"/>
  <c r="AD98"/>
  <c r="AC98"/>
  <c r="AE78"/>
  <c r="AD78"/>
  <c r="AC78"/>
  <c r="AE62"/>
  <c r="AD62"/>
  <c r="AC62"/>
  <c r="AE46"/>
  <c r="AD46"/>
  <c r="AC46"/>
  <c r="AE30"/>
  <c r="AD30"/>
  <c r="AC30"/>
  <c r="O30" s="1"/>
  <c r="AE14"/>
  <c r="AD14"/>
  <c r="AC14"/>
  <c r="AE103"/>
  <c r="AD103"/>
  <c r="AC103"/>
  <c r="AD87"/>
  <c r="AE87"/>
  <c r="AC87"/>
  <c r="AE108"/>
  <c r="AD108"/>
  <c r="AC108"/>
  <c r="O108" s="1"/>
  <c r="AE96"/>
  <c r="AD96"/>
  <c r="AC96"/>
  <c r="AE84"/>
  <c r="AD84"/>
  <c r="AC84"/>
  <c r="AE72"/>
  <c r="AD72"/>
  <c r="AC72"/>
  <c r="AE60"/>
  <c r="AD60"/>
  <c r="AC60"/>
  <c r="AE52"/>
  <c r="AD52"/>
  <c r="AC52"/>
  <c r="AE48"/>
  <c r="AD48"/>
  <c r="AC48"/>
  <c r="AE44"/>
  <c r="AD44"/>
  <c r="AC44"/>
  <c r="AE40"/>
  <c r="AD40"/>
  <c r="AC40"/>
  <c r="AE36"/>
  <c r="AD36"/>
  <c r="AC36"/>
  <c r="AE32"/>
  <c r="AD32"/>
  <c r="AC32"/>
  <c r="AE28"/>
  <c r="AD28"/>
  <c r="AC28"/>
  <c r="AE24"/>
  <c r="AD24"/>
  <c r="AC24"/>
  <c r="AE20"/>
  <c r="AD20"/>
  <c r="AC20"/>
  <c r="AE16"/>
  <c r="AD16"/>
  <c r="AC16"/>
  <c r="AE12"/>
  <c r="AD12"/>
  <c r="AC12"/>
  <c r="AE8"/>
  <c r="AD8"/>
  <c r="AC8"/>
  <c r="AE106"/>
  <c r="AD106"/>
  <c r="AC106"/>
  <c r="AE102"/>
  <c r="AD102"/>
  <c r="AC102"/>
  <c r="AE90"/>
  <c r="AD90"/>
  <c r="AC90"/>
  <c r="AE86"/>
  <c r="AD86"/>
  <c r="AC86"/>
  <c r="O86" s="1"/>
  <c r="AE74"/>
  <c r="AD74"/>
  <c r="AC74"/>
  <c r="AE70"/>
  <c r="AD70"/>
  <c r="AC70"/>
  <c r="AE58"/>
  <c r="AD58"/>
  <c r="AC58"/>
  <c r="AE50"/>
  <c r="AD50"/>
  <c r="AC50"/>
  <c r="O50" s="1"/>
  <c r="AE42"/>
  <c r="AD42"/>
  <c r="AC42"/>
  <c r="AE34"/>
  <c r="AD34"/>
  <c r="AC34"/>
  <c r="AE26"/>
  <c r="AD26"/>
  <c r="AC26"/>
  <c r="AE18"/>
  <c r="AD18"/>
  <c r="AC18"/>
  <c r="AE10"/>
  <c r="AD10"/>
  <c r="AC10"/>
  <c r="AE111"/>
  <c r="AC111"/>
  <c r="AD111"/>
  <c r="AE107"/>
  <c r="AC107"/>
  <c r="AD107"/>
  <c r="AE95"/>
  <c r="AD95"/>
  <c r="AC95"/>
  <c r="O95" s="1"/>
  <c r="AE91"/>
  <c r="AC91"/>
  <c r="AD91"/>
  <c r="AE79"/>
  <c r="AD79"/>
  <c r="AC79"/>
  <c r="AE112"/>
  <c r="AD112"/>
  <c r="AC112"/>
  <c r="AE104"/>
  <c r="AD104"/>
  <c r="AC104"/>
  <c r="AE100"/>
  <c r="AD100"/>
  <c r="AC100"/>
  <c r="AE92"/>
  <c r="AD92"/>
  <c r="AC92"/>
  <c r="AE88"/>
  <c r="AD88"/>
  <c r="AC88"/>
  <c r="AE80"/>
  <c r="AD80"/>
  <c r="AC80"/>
  <c r="AE76"/>
  <c r="AD76"/>
  <c r="AC76"/>
  <c r="AE68"/>
  <c r="AD68"/>
  <c r="AC68"/>
  <c r="AE64"/>
  <c r="AD64"/>
  <c r="AC64"/>
  <c r="AE56"/>
  <c r="AD56"/>
  <c r="AC56"/>
  <c r="O56" s="1"/>
  <c r="AE5"/>
  <c r="AD5"/>
  <c r="AC5"/>
  <c r="AE109"/>
  <c r="AD109"/>
  <c r="AC109"/>
  <c r="AE105"/>
  <c r="AD105"/>
  <c r="AC105"/>
  <c r="AE101"/>
  <c r="AD101"/>
  <c r="AC101"/>
  <c r="AE97"/>
  <c r="AD97"/>
  <c r="AC97"/>
  <c r="AE93"/>
  <c r="AD93"/>
  <c r="AC93"/>
  <c r="AE89"/>
  <c r="AD89"/>
  <c r="AC89"/>
  <c r="AE85"/>
  <c r="AD85"/>
  <c r="AC85"/>
  <c r="AE81"/>
  <c r="AD81"/>
  <c r="AC81"/>
  <c r="AE77"/>
  <c r="AD77"/>
  <c r="AC77"/>
  <c r="AE73"/>
  <c r="AD73"/>
  <c r="O73" s="1"/>
  <c r="AC73"/>
  <c r="AE69"/>
  <c r="AD69"/>
  <c r="AC69"/>
  <c r="AE65"/>
  <c r="AD65"/>
  <c r="AC65"/>
  <c r="AE61"/>
  <c r="AD61"/>
  <c r="AC61"/>
  <c r="AE57"/>
  <c r="AD57"/>
  <c r="AC57"/>
  <c r="AE53"/>
  <c r="AD53"/>
  <c r="AC53"/>
  <c r="AE49"/>
  <c r="AD49"/>
  <c r="AC49"/>
  <c r="AE45"/>
  <c r="AD45"/>
  <c r="AC45"/>
  <c r="AE41"/>
  <c r="AD41"/>
  <c r="AC41"/>
  <c r="AE37"/>
  <c r="AD37"/>
  <c r="AC37"/>
  <c r="O37" s="1"/>
  <c r="AE33"/>
  <c r="AD33"/>
  <c r="AC33"/>
  <c r="AE29"/>
  <c r="AD29"/>
  <c r="AC29"/>
  <c r="AE25"/>
  <c r="AD25"/>
  <c r="AC25"/>
  <c r="AE21"/>
  <c r="AD21"/>
  <c r="AC21"/>
  <c r="O21" s="1"/>
  <c r="AE17"/>
  <c r="AD17"/>
  <c r="AC17"/>
  <c r="AE13"/>
  <c r="AD13"/>
  <c r="AC13"/>
  <c r="AE9"/>
  <c r="AD9"/>
  <c r="AC9"/>
  <c r="O40"/>
  <c r="O35"/>
  <c r="O20"/>
  <c r="O16"/>
  <c r="O98"/>
  <c r="O99"/>
  <c r="U8" i="1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5"/>
  <c r="U6"/>
  <c r="U7"/>
  <c r="X7"/>
  <c r="O64" i="4" l="1"/>
  <c r="O76"/>
  <c r="O74"/>
  <c r="O90"/>
  <c r="O44"/>
  <c r="O48"/>
  <c r="O52"/>
  <c r="O72"/>
  <c r="O84"/>
  <c r="O87"/>
  <c r="O103"/>
  <c r="O14"/>
  <c r="O46"/>
  <c r="O7"/>
  <c r="O15"/>
  <c r="O23"/>
  <c r="O31"/>
  <c r="O39"/>
  <c r="O43"/>
  <c r="O47"/>
  <c r="O71"/>
  <c r="O75"/>
  <c r="O6"/>
  <c r="O66"/>
  <c r="O82"/>
  <c r="O94"/>
  <c r="O9"/>
  <c r="O29"/>
  <c r="O41"/>
  <c r="O105"/>
  <c r="O68"/>
  <c r="O88"/>
  <c r="O107"/>
  <c r="O58"/>
  <c r="O12"/>
  <c r="O25"/>
  <c r="O57"/>
  <c r="O89"/>
  <c r="O112"/>
  <c r="O26"/>
  <c r="O28"/>
  <c r="O36"/>
  <c r="O96"/>
  <c r="O78"/>
  <c r="O83"/>
  <c r="O22"/>
  <c r="O38"/>
  <c r="O17"/>
  <c r="O33"/>
  <c r="O49"/>
  <c r="O65"/>
  <c r="O81"/>
  <c r="O97"/>
  <c r="O100"/>
  <c r="O91"/>
  <c r="O10"/>
  <c r="O42"/>
  <c r="O106"/>
  <c r="O13"/>
  <c r="O45"/>
  <c r="O53"/>
  <c r="O61"/>
  <c r="O69"/>
  <c r="O77"/>
  <c r="O85"/>
  <c r="O93"/>
  <c r="O101"/>
  <c r="O109"/>
  <c r="O80"/>
  <c r="O92"/>
  <c r="O104"/>
  <c r="O79"/>
  <c r="O111"/>
  <c r="O18"/>
  <c r="O34"/>
  <c r="O70"/>
  <c r="O102"/>
  <c r="O8"/>
  <c r="O24"/>
  <c r="O32"/>
  <c r="O60"/>
  <c r="O62"/>
  <c r="O19"/>
  <c r="O27"/>
  <c r="O51"/>
  <c r="O5"/>
  <c r="V6" i="11"/>
  <c r="W6"/>
  <c r="X6"/>
  <c r="V7"/>
  <c r="W7"/>
  <c r="V8"/>
  <c r="W8"/>
  <c r="X8"/>
  <c r="V9"/>
  <c r="W9"/>
  <c r="X9"/>
  <c r="V10"/>
  <c r="W10"/>
  <c r="X10"/>
  <c r="V11"/>
  <c r="W11"/>
  <c r="X11"/>
  <c r="V12"/>
  <c r="W12"/>
  <c r="X12"/>
  <c r="V13"/>
  <c r="W13"/>
  <c r="X13"/>
  <c r="V14"/>
  <c r="W14"/>
  <c r="X14"/>
  <c r="V15"/>
  <c r="W15"/>
  <c r="X15"/>
  <c r="V16"/>
  <c r="W16"/>
  <c r="X16"/>
  <c r="V17"/>
  <c r="W17"/>
  <c r="X17"/>
  <c r="V18"/>
  <c r="W18"/>
  <c r="X18"/>
  <c r="V19"/>
  <c r="W19"/>
  <c r="X19"/>
  <c r="V20"/>
  <c r="W20"/>
  <c r="X20"/>
  <c r="V21"/>
  <c r="W21"/>
  <c r="X21"/>
  <c r="V22"/>
  <c r="W22"/>
  <c r="X22"/>
  <c r="V23"/>
  <c r="W23"/>
  <c r="X23"/>
  <c r="V24"/>
  <c r="W24"/>
  <c r="X24"/>
  <c r="V25"/>
  <c r="W25"/>
  <c r="X25"/>
  <c r="V26"/>
  <c r="W26"/>
  <c r="X26"/>
  <c r="V27"/>
  <c r="W27"/>
  <c r="X27"/>
  <c r="V28"/>
  <c r="W28"/>
  <c r="X28"/>
  <c r="V29"/>
  <c r="W29"/>
  <c r="X29"/>
  <c r="V30"/>
  <c r="W30"/>
  <c r="X30"/>
  <c r="V31"/>
  <c r="W31"/>
  <c r="X31"/>
  <c r="V32"/>
  <c r="W32"/>
  <c r="X32"/>
  <c r="V33"/>
  <c r="W33"/>
  <c r="X33"/>
  <c r="V34"/>
  <c r="W34"/>
  <c r="X34"/>
  <c r="V35"/>
  <c r="W35"/>
  <c r="X35"/>
  <c r="V36"/>
  <c r="W36"/>
  <c r="X36"/>
  <c r="V37"/>
  <c r="W37"/>
  <c r="X37"/>
  <c r="V38"/>
  <c r="W38"/>
  <c r="X38"/>
  <c r="V39"/>
  <c r="W39"/>
  <c r="X39"/>
  <c r="V40"/>
  <c r="W40"/>
  <c r="X40"/>
  <c r="V41"/>
  <c r="W41"/>
  <c r="X41"/>
  <c r="V42"/>
  <c r="W42"/>
  <c r="X42"/>
  <c r="V43"/>
  <c r="W43"/>
  <c r="X43"/>
  <c r="V44"/>
  <c r="W44"/>
  <c r="X44"/>
  <c r="V45"/>
  <c r="W45"/>
  <c r="X45"/>
  <c r="V46"/>
  <c r="W46"/>
  <c r="X46"/>
  <c r="V47"/>
  <c r="W47"/>
  <c r="X47"/>
  <c r="V48"/>
  <c r="W48"/>
  <c r="X48"/>
  <c r="V49"/>
  <c r="W49"/>
  <c r="X49"/>
  <c r="V50"/>
  <c r="W50"/>
  <c r="X50"/>
  <c r="V51"/>
  <c r="W51"/>
  <c r="X51"/>
  <c r="V52"/>
  <c r="W52"/>
  <c r="X52"/>
  <c r="V53"/>
  <c r="W53"/>
  <c r="X53"/>
  <c r="V54"/>
  <c r="W54"/>
  <c r="X54"/>
  <c r="V55"/>
  <c r="W55"/>
  <c r="X55"/>
  <c r="V56"/>
  <c r="W56"/>
  <c r="X56"/>
  <c r="V57"/>
  <c r="W57"/>
  <c r="X57"/>
  <c r="V58"/>
  <c r="W58"/>
  <c r="X58"/>
  <c r="V59"/>
  <c r="W59"/>
  <c r="X59"/>
  <c r="V60"/>
  <c r="W60"/>
  <c r="X60"/>
  <c r="V61"/>
  <c r="W61"/>
  <c r="X61"/>
  <c r="V62"/>
  <c r="W62"/>
  <c r="X62"/>
  <c r="V63"/>
  <c r="W63"/>
  <c r="X63"/>
  <c r="V64"/>
  <c r="W64"/>
  <c r="X64"/>
  <c r="V65"/>
  <c r="W65"/>
  <c r="X65"/>
  <c r="V66"/>
  <c r="W66"/>
  <c r="X66"/>
  <c r="V67"/>
  <c r="W67"/>
  <c r="X67"/>
  <c r="V68"/>
  <c r="W68"/>
  <c r="X68"/>
  <c r="V69"/>
  <c r="W69"/>
  <c r="X69"/>
  <c r="V70"/>
  <c r="W70"/>
  <c r="X70"/>
  <c r="V71"/>
  <c r="W71"/>
  <c r="X71"/>
  <c r="V72"/>
  <c r="W72"/>
  <c r="X72"/>
  <c r="V73"/>
  <c r="W73"/>
  <c r="X73"/>
  <c r="V74"/>
  <c r="W74"/>
  <c r="X74"/>
  <c r="V75"/>
  <c r="W75"/>
  <c r="X75"/>
  <c r="V76"/>
  <c r="W76"/>
  <c r="X76"/>
  <c r="V77"/>
  <c r="W77"/>
  <c r="X77"/>
  <c r="V78"/>
  <c r="W78"/>
  <c r="X78"/>
  <c r="V79"/>
  <c r="W79"/>
  <c r="X79"/>
  <c r="V80"/>
  <c r="W80"/>
  <c r="X80"/>
  <c r="V81"/>
  <c r="W81"/>
  <c r="X81"/>
  <c r="V82"/>
  <c r="W82"/>
  <c r="X82"/>
  <c r="V83"/>
  <c r="W83"/>
  <c r="X83"/>
  <c r="V84"/>
  <c r="W84"/>
  <c r="X84"/>
  <c r="V85"/>
  <c r="W85"/>
  <c r="X85"/>
  <c r="V86"/>
  <c r="W86"/>
  <c r="X86"/>
  <c r="V87"/>
  <c r="W87"/>
  <c r="X87"/>
  <c r="V88"/>
  <c r="W88"/>
  <c r="X88"/>
  <c r="V89"/>
  <c r="W89"/>
  <c r="X89"/>
  <c r="V90"/>
  <c r="W90"/>
  <c r="X90"/>
  <c r="V91"/>
  <c r="W91"/>
  <c r="X91"/>
  <c r="V92"/>
  <c r="W92"/>
  <c r="X92"/>
  <c r="V93"/>
  <c r="W93"/>
  <c r="X93"/>
  <c r="V94"/>
  <c r="W94"/>
  <c r="X94"/>
  <c r="V95"/>
  <c r="W95"/>
  <c r="X95"/>
  <c r="V96"/>
  <c r="W96"/>
  <c r="X96"/>
  <c r="V97"/>
  <c r="W97"/>
  <c r="X97"/>
  <c r="V98"/>
  <c r="W98"/>
  <c r="X98"/>
  <c r="V99"/>
  <c r="W99"/>
  <c r="X99"/>
  <c r="V100"/>
  <c r="W100"/>
  <c r="X100"/>
  <c r="V101"/>
  <c r="W101"/>
  <c r="X101"/>
  <c r="V102"/>
  <c r="W102"/>
  <c r="X102"/>
  <c r="V103"/>
  <c r="W103"/>
  <c r="X103"/>
  <c r="V104"/>
  <c r="W104"/>
  <c r="X104"/>
  <c r="V105"/>
  <c r="W105"/>
  <c r="X105"/>
  <c r="V106"/>
  <c r="W106"/>
  <c r="X106"/>
  <c r="V107"/>
  <c r="W107"/>
  <c r="X107"/>
  <c r="V108"/>
  <c r="W108"/>
  <c r="X108"/>
  <c r="V109"/>
  <c r="W109"/>
  <c r="X109"/>
  <c r="V110"/>
  <c r="W110"/>
  <c r="X110"/>
  <c r="V111"/>
  <c r="W111"/>
  <c r="X111"/>
  <c r="V112"/>
  <c r="W112"/>
  <c r="X112"/>
  <c r="W5"/>
  <c r="X5"/>
  <c r="V5"/>
  <c r="T50"/>
  <c r="T51"/>
  <c r="T52"/>
  <c r="T53"/>
  <c r="T54"/>
  <c r="T55"/>
  <c r="T56"/>
  <c r="T57"/>
  <c r="T58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升级上限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5.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取值等同于“怪物势力”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体现英魂主要成长属性：
0：中庸，攻击、防御、血量属性偏向系数=0
2：攻击，攻击属性偏向系数=20%
3：防御，防御属性偏向系数=20%
1：血量，血量属性偏向系数=20%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sz val="9"/>
            <color indexed="81"/>
            <rFont val="宋体"/>
            <family val="3"/>
            <charset val="134"/>
          </rPr>
          <t xml:space="preserve">图腾使用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、碎片合成；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、轮回盘；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、声望商店；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、系统奖励；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、英魂合成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如果没填，那么只能通过钱买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对应概率表中的分组</t>
        </r>
        <r>
          <rPr>
            <sz val="9"/>
            <color indexed="81"/>
            <rFont val="Tahoma"/>
            <family val="2"/>
          </rPr>
          <t>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中玩家当前英魂数量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当超过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除</t>
        </r>
        <r>
          <rPr>
            <sz val="9"/>
            <color indexed="81"/>
            <rFont val="Tahoma"/>
            <family val="2"/>
          </rPr>
          <t>tape</t>
        </r>
        <r>
          <rPr>
            <sz val="9"/>
            <color indexed="81"/>
            <rFont val="宋体"/>
            <family val="3"/>
            <charset val="134"/>
          </rPr>
          <t>概率的次数时，对应概率修改为</t>
        </r>
        <r>
          <rPr>
            <sz val="9"/>
            <color indexed="81"/>
            <rFont val="Tahoma"/>
            <family val="2"/>
          </rPr>
          <t>type+</t>
        </r>
        <r>
          <rPr>
            <sz val="9"/>
            <color indexed="81"/>
            <rFont val="宋体"/>
            <family val="3"/>
            <charset val="134"/>
          </rPr>
          <t xml:space="preserve">次数加成
</t>
        </r>
      </text>
    </comment>
  </commentList>
</comments>
</file>

<file path=xl/sharedStrings.xml><?xml version="1.0" encoding="utf-8"?>
<sst xmlns="http://schemas.openxmlformats.org/spreadsheetml/2006/main" count="4774" uniqueCount="1211">
  <si>
    <t>int</t>
    <phoneticPr fontId="4" type="noConversion"/>
  </si>
  <si>
    <t>string</t>
    <phoneticPr fontId="7" type="noConversion"/>
  </si>
  <si>
    <t>int</t>
    <phoneticPr fontId="7" type="noConversion"/>
  </si>
  <si>
    <t>int</t>
  </si>
  <si>
    <t>name</t>
    <phoneticPr fontId="4" type="noConversion"/>
  </si>
  <si>
    <t>一品</t>
    <phoneticPr fontId="4" type="noConversion"/>
  </si>
  <si>
    <t>五品</t>
    <phoneticPr fontId="4" type="noConversion"/>
  </si>
  <si>
    <t>二品</t>
    <phoneticPr fontId="4" type="noConversion"/>
  </si>
  <si>
    <t>四品</t>
    <phoneticPr fontId="4" type="noConversion"/>
  </si>
  <si>
    <t>三品</t>
    <phoneticPr fontId="4" type="noConversion"/>
  </si>
  <si>
    <t>floorLv</t>
    <phoneticPr fontId="4" type="noConversion"/>
  </si>
  <si>
    <t>typeY</t>
    <phoneticPr fontId="4" type="noConversion"/>
  </si>
  <si>
    <t>typeH</t>
    <phoneticPr fontId="4" type="noConversion"/>
  </si>
  <si>
    <t>id</t>
    <phoneticPr fontId="7" type="noConversion"/>
  </si>
  <si>
    <t>武将类型（炎族）</t>
    <phoneticPr fontId="7" type="noConversion"/>
  </si>
  <si>
    <t>武将类型（黄族）</t>
    <phoneticPr fontId="7" type="noConversion"/>
  </si>
  <si>
    <t>ID</t>
    <phoneticPr fontId="7" type="noConversion"/>
  </si>
  <si>
    <t>姓名</t>
    <phoneticPr fontId="7" type="noConversion"/>
  </si>
  <si>
    <t>skip</t>
    <phoneticPr fontId="7" type="noConversion"/>
  </si>
  <si>
    <t>id</t>
    <phoneticPr fontId="4" type="noConversion"/>
  </si>
  <si>
    <t>升级位置</t>
    <phoneticPr fontId="7" type="noConversion"/>
  </si>
  <si>
    <t>时间</t>
    <phoneticPr fontId="7" type="noConversion"/>
  </si>
  <si>
    <t>time</t>
    <phoneticPr fontId="7" type="noConversion"/>
  </si>
  <si>
    <t>解锁等级</t>
    <phoneticPr fontId="7" type="noConversion"/>
  </si>
  <si>
    <t>解锁花费</t>
    <phoneticPr fontId="7" type="noConversion"/>
  </si>
  <si>
    <t>lv</t>
    <phoneticPr fontId="7" type="noConversion"/>
  </si>
  <si>
    <t>id2</t>
    <phoneticPr fontId="7" type="noConversion"/>
  </si>
  <si>
    <t>restrain id</t>
    <phoneticPr fontId="4" type="noConversion"/>
  </si>
  <si>
    <t>string</t>
    <phoneticPr fontId="4" type="noConversion"/>
  </si>
  <si>
    <t>1.1,1.2</t>
    <phoneticPr fontId="4" type="noConversion"/>
  </si>
  <si>
    <t>五行ID</t>
    <phoneticPr fontId="7" type="noConversion"/>
  </si>
  <si>
    <t>相克id</t>
    <phoneticPr fontId="7" type="noConversion"/>
  </si>
  <si>
    <t>克制效果</t>
    <phoneticPr fontId="7" type="noConversion"/>
  </si>
  <si>
    <t>effect</t>
    <phoneticPr fontId="7" type="noConversion"/>
  </si>
  <si>
    <t>欧阳锋</t>
  </si>
  <si>
    <t>王重阳</t>
  </si>
  <si>
    <t>黄裳</t>
  </si>
  <si>
    <t>郭靖</t>
  </si>
  <si>
    <t>张无忌</t>
  </si>
  <si>
    <t>达摩祖师</t>
  </si>
  <si>
    <t>张三丰</t>
  </si>
  <si>
    <t>周伯通</t>
  </si>
  <si>
    <t>洪七公</t>
  </si>
  <si>
    <t>黄药师</t>
  </si>
  <si>
    <t>萧峰</t>
  </si>
  <si>
    <t>段誉</t>
  </si>
  <si>
    <t>虚竹</t>
  </si>
  <si>
    <t>杨过</t>
  </si>
  <si>
    <t>东方不败</t>
  </si>
  <si>
    <t>金轮法王</t>
  </si>
  <si>
    <t>荆无命</t>
  </si>
  <si>
    <t>赵敏</t>
  </si>
  <si>
    <t>小昭</t>
  </si>
  <si>
    <t>韦小宝</t>
  </si>
  <si>
    <t>任盈盈</t>
  </si>
  <si>
    <t>胡铁花</t>
  </si>
  <si>
    <t>花无缺</t>
  </si>
  <si>
    <t>美人国</t>
    <phoneticPr fontId="4" type="noConversion"/>
  </si>
  <si>
    <t>萝莉组</t>
    <phoneticPr fontId="4" type="noConversion"/>
  </si>
  <si>
    <t>组id</t>
    <phoneticPr fontId="7" type="noConversion"/>
  </si>
  <si>
    <t>英魂id</t>
    <phoneticPr fontId="7" type="noConversion"/>
  </si>
  <si>
    <t>组名称</t>
    <phoneticPr fontId="7" type="noConversion"/>
  </si>
  <si>
    <t>奖励</t>
    <phoneticPr fontId="7" type="noConversion"/>
  </si>
  <si>
    <t>name</t>
    <phoneticPr fontId="7" type="noConversion"/>
  </si>
  <si>
    <t>gift</t>
    <phoneticPr fontId="7" type="noConversion"/>
  </si>
  <si>
    <t>1,100</t>
    <phoneticPr fontId="4" type="noConversion"/>
  </si>
  <si>
    <t>2,200</t>
    <phoneticPr fontId="4" type="noConversion"/>
  </si>
  <si>
    <t>潜力系数</t>
    <phoneticPr fontId="7" type="noConversion"/>
  </si>
  <si>
    <t>potential</t>
    <phoneticPr fontId="4" type="noConversion"/>
  </si>
  <si>
    <t>int</t>
    <phoneticPr fontId="7" type="noConversion"/>
  </si>
  <si>
    <t>等级上限</t>
    <phoneticPr fontId="7" type="noConversion"/>
  </si>
  <si>
    <t>money1</t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</si>
  <si>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01</t>
    </r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</si>
  <si>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2</t>
    </r>
    <phoneticPr fontId="7" type="noConversion"/>
  </si>
  <si>
    <t>103</t>
  </si>
  <si>
    <r>
      <t>104</t>
    </r>
    <r>
      <rPr>
        <sz val="11"/>
        <color theme="1"/>
        <rFont val="微软雅黑"/>
        <family val="2"/>
        <charset val="134"/>
      </rPr>
      <t/>
    </r>
  </si>
  <si>
    <t>105</t>
  </si>
  <si>
    <r>
      <t>106</t>
    </r>
    <r>
      <rPr>
        <sz val="11"/>
        <color theme="1"/>
        <rFont val="微软雅黑"/>
        <family val="2"/>
        <charset val="134"/>
      </rPr>
      <t/>
    </r>
  </si>
  <si>
    <t>107</t>
  </si>
  <si>
    <r>
      <t>108</t>
    </r>
    <r>
      <rPr>
        <sz val="11"/>
        <color theme="1"/>
        <rFont val="微软雅黑"/>
        <family val="2"/>
        <charset val="134"/>
      </rPr>
      <t/>
    </r>
  </si>
  <si>
    <t>109</t>
  </si>
  <si>
    <r>
      <t>110</t>
    </r>
    <r>
      <rPr>
        <sz val="11"/>
        <color theme="1"/>
        <rFont val="微软雅黑"/>
        <family val="2"/>
        <charset val="134"/>
      </rPr>
      <t/>
    </r>
  </si>
  <si>
    <t>111</t>
  </si>
  <si>
    <r>
      <t>112</t>
    </r>
    <r>
      <rPr>
        <sz val="11"/>
        <color theme="1"/>
        <rFont val="微软雅黑"/>
        <family val="2"/>
        <charset val="134"/>
      </rPr>
      <t/>
    </r>
  </si>
  <si>
    <t>113</t>
  </si>
  <si>
    <r>
      <t>114</t>
    </r>
    <r>
      <rPr>
        <sz val="11"/>
        <color theme="1"/>
        <rFont val="微软雅黑"/>
        <family val="2"/>
        <charset val="134"/>
      </rPr>
      <t/>
    </r>
  </si>
  <si>
    <t>115</t>
  </si>
  <si>
    <r>
      <t>116</t>
    </r>
    <r>
      <rPr>
        <sz val="11"/>
        <color theme="1"/>
        <rFont val="微软雅黑"/>
        <family val="2"/>
        <charset val="134"/>
      </rPr>
      <t/>
    </r>
  </si>
  <si>
    <t>117</t>
  </si>
  <si>
    <r>
      <t>118</t>
    </r>
    <r>
      <rPr>
        <sz val="11"/>
        <color theme="1"/>
        <rFont val="微软雅黑"/>
        <family val="2"/>
        <charset val="134"/>
      </rPr>
      <t/>
    </r>
  </si>
  <si>
    <t>119</t>
  </si>
  <si>
    <r>
      <t>120</t>
    </r>
    <r>
      <rPr>
        <sz val="11"/>
        <color theme="1"/>
        <rFont val="微软雅黑"/>
        <family val="2"/>
        <charset val="134"/>
      </rPr>
      <t/>
    </r>
  </si>
  <si>
    <t>121</t>
  </si>
  <si>
    <r>
      <t>122</t>
    </r>
    <r>
      <rPr>
        <sz val="11"/>
        <color theme="1"/>
        <rFont val="微软雅黑"/>
        <family val="2"/>
        <charset val="134"/>
      </rPr>
      <t/>
    </r>
  </si>
  <si>
    <t>123</t>
  </si>
  <si>
    <r>
      <t>124</t>
    </r>
    <r>
      <rPr>
        <sz val="11"/>
        <color theme="1"/>
        <rFont val="微软雅黑"/>
        <family val="2"/>
        <charset val="134"/>
      </rPr>
      <t/>
    </r>
  </si>
  <si>
    <t>125</t>
  </si>
  <si>
    <r>
      <t>126</t>
    </r>
    <r>
      <rPr>
        <sz val="11"/>
        <color theme="1"/>
        <rFont val="微软雅黑"/>
        <family val="2"/>
        <charset val="134"/>
      </rPr>
      <t/>
    </r>
  </si>
  <si>
    <t>127</t>
  </si>
  <si>
    <r>
      <t>128</t>
    </r>
    <r>
      <rPr>
        <sz val="11"/>
        <color theme="1"/>
        <rFont val="微软雅黑"/>
        <family val="2"/>
        <charset val="134"/>
      </rPr>
      <t/>
    </r>
  </si>
  <si>
    <t>129</t>
  </si>
  <si>
    <r>
      <t>130</t>
    </r>
    <r>
      <rPr>
        <sz val="11"/>
        <color theme="1"/>
        <rFont val="微软雅黑"/>
        <family val="2"/>
        <charset val="134"/>
      </rPr>
      <t/>
    </r>
  </si>
  <si>
    <t>131</t>
  </si>
  <si>
    <r>
      <t>132</t>
    </r>
    <r>
      <rPr>
        <sz val="11"/>
        <color theme="1"/>
        <rFont val="微软雅黑"/>
        <family val="2"/>
        <charset val="134"/>
      </rPr>
      <t/>
    </r>
  </si>
  <si>
    <t>133</t>
  </si>
  <si>
    <r>
      <t>134</t>
    </r>
    <r>
      <rPr>
        <sz val="11"/>
        <color theme="1"/>
        <rFont val="微软雅黑"/>
        <family val="2"/>
        <charset val="134"/>
      </rPr>
      <t/>
    </r>
  </si>
  <si>
    <t>135</t>
  </si>
  <si>
    <r>
      <t>136</t>
    </r>
    <r>
      <rPr>
        <sz val="11"/>
        <color theme="1"/>
        <rFont val="微软雅黑"/>
        <family val="2"/>
        <charset val="134"/>
      </rPr>
      <t/>
    </r>
  </si>
  <si>
    <t>137</t>
  </si>
  <si>
    <r>
      <t>138</t>
    </r>
    <r>
      <rPr>
        <sz val="11"/>
        <color theme="1"/>
        <rFont val="微软雅黑"/>
        <family val="2"/>
        <charset val="134"/>
      </rPr>
      <t/>
    </r>
  </si>
  <si>
    <t>139</t>
  </si>
  <si>
    <r>
      <t>140</t>
    </r>
    <r>
      <rPr>
        <sz val="11"/>
        <color theme="1"/>
        <rFont val="微软雅黑"/>
        <family val="2"/>
        <charset val="134"/>
      </rPr>
      <t/>
    </r>
  </si>
  <si>
    <t>141</t>
  </si>
  <si>
    <r>
      <t>142</t>
    </r>
    <r>
      <rPr>
        <sz val="11"/>
        <color theme="1"/>
        <rFont val="微软雅黑"/>
        <family val="2"/>
        <charset val="134"/>
      </rPr>
      <t/>
    </r>
  </si>
  <si>
    <t>143</t>
  </si>
  <si>
    <r>
      <t>144</t>
    </r>
    <r>
      <rPr>
        <sz val="11"/>
        <color theme="1"/>
        <rFont val="微软雅黑"/>
        <family val="2"/>
        <charset val="134"/>
      </rPr>
      <t/>
    </r>
  </si>
  <si>
    <t>145</t>
  </si>
  <si>
    <r>
      <t>146</t>
    </r>
    <r>
      <rPr>
        <sz val="11"/>
        <color theme="1"/>
        <rFont val="微软雅黑"/>
        <family val="2"/>
        <charset val="134"/>
      </rPr>
      <t/>
    </r>
  </si>
  <si>
    <t>147</t>
  </si>
  <si>
    <r>
      <t>148</t>
    </r>
    <r>
      <rPr>
        <sz val="11"/>
        <color theme="1"/>
        <rFont val="微软雅黑"/>
        <family val="2"/>
        <charset val="134"/>
      </rPr>
      <t/>
    </r>
  </si>
  <si>
    <t>149</t>
  </si>
  <si>
    <r>
      <t>150</t>
    </r>
    <r>
      <rPr>
        <sz val="11"/>
        <color theme="1"/>
        <rFont val="微软雅黑"/>
        <family val="2"/>
        <charset val="134"/>
      </rPr>
      <t/>
    </r>
  </si>
  <si>
    <t>151</t>
  </si>
  <si>
    <r>
      <t>152</t>
    </r>
    <r>
      <rPr>
        <sz val="11"/>
        <color theme="1"/>
        <rFont val="微软雅黑"/>
        <family val="2"/>
        <charset val="134"/>
      </rPr>
      <t/>
    </r>
  </si>
  <si>
    <t>153</t>
  </si>
  <si>
    <r>
      <t>154</t>
    </r>
    <r>
      <rPr>
        <sz val="11"/>
        <color theme="1"/>
        <rFont val="微软雅黑"/>
        <family val="2"/>
        <charset val="134"/>
      </rPr>
      <t/>
    </r>
  </si>
  <si>
    <t>155</t>
  </si>
  <si>
    <r>
      <t>156</t>
    </r>
    <r>
      <rPr>
        <sz val="11"/>
        <color theme="1"/>
        <rFont val="微软雅黑"/>
        <family val="2"/>
        <charset val="134"/>
      </rPr>
      <t/>
    </r>
  </si>
  <si>
    <t>157</t>
  </si>
  <si>
    <r>
      <t>158</t>
    </r>
    <r>
      <rPr>
        <sz val="11"/>
        <color theme="1"/>
        <rFont val="微软雅黑"/>
        <family val="2"/>
        <charset val="134"/>
      </rPr>
      <t/>
    </r>
  </si>
  <si>
    <t>159</t>
  </si>
  <si>
    <r>
      <t>160</t>
    </r>
    <r>
      <rPr>
        <sz val="11"/>
        <color theme="1"/>
        <rFont val="微软雅黑"/>
        <family val="2"/>
        <charset val="134"/>
      </rPr>
      <t/>
    </r>
  </si>
  <si>
    <t>161</t>
  </si>
  <si>
    <r>
      <t>162</t>
    </r>
    <r>
      <rPr>
        <sz val="11"/>
        <color theme="1"/>
        <rFont val="微软雅黑"/>
        <family val="2"/>
        <charset val="134"/>
      </rPr>
      <t/>
    </r>
  </si>
  <si>
    <t>163</t>
  </si>
  <si>
    <r>
      <t>164</t>
    </r>
    <r>
      <rPr>
        <sz val="11"/>
        <color theme="1"/>
        <rFont val="微软雅黑"/>
        <family val="2"/>
        <charset val="134"/>
      </rPr>
      <t/>
    </r>
  </si>
  <si>
    <t>165</t>
  </si>
  <si>
    <r>
      <t>166</t>
    </r>
    <r>
      <rPr>
        <sz val="11"/>
        <color theme="1"/>
        <rFont val="微软雅黑"/>
        <family val="2"/>
        <charset val="134"/>
      </rPr>
      <t/>
    </r>
  </si>
  <si>
    <t>167</t>
  </si>
  <si>
    <r>
      <t>168</t>
    </r>
    <r>
      <rPr>
        <sz val="11"/>
        <color theme="1"/>
        <rFont val="微软雅黑"/>
        <family val="2"/>
        <charset val="134"/>
      </rPr>
      <t/>
    </r>
  </si>
  <si>
    <t>169</t>
  </si>
  <si>
    <r>
      <t>170</t>
    </r>
    <r>
      <rPr>
        <sz val="11"/>
        <color theme="1"/>
        <rFont val="微软雅黑"/>
        <family val="2"/>
        <charset val="134"/>
      </rPr>
      <t/>
    </r>
  </si>
  <si>
    <t>171</t>
  </si>
  <si>
    <r>
      <t>172</t>
    </r>
    <r>
      <rPr>
        <sz val="11"/>
        <color theme="1"/>
        <rFont val="微软雅黑"/>
        <family val="2"/>
        <charset val="134"/>
      </rPr>
      <t/>
    </r>
  </si>
  <si>
    <t>173</t>
  </si>
  <si>
    <r>
      <t>174</t>
    </r>
    <r>
      <rPr>
        <sz val="11"/>
        <color theme="1"/>
        <rFont val="微软雅黑"/>
        <family val="2"/>
        <charset val="134"/>
      </rPr>
      <t/>
    </r>
  </si>
  <si>
    <t>175</t>
  </si>
  <si>
    <r>
      <t>176</t>
    </r>
    <r>
      <rPr>
        <sz val="11"/>
        <color theme="1"/>
        <rFont val="微软雅黑"/>
        <family val="2"/>
        <charset val="134"/>
      </rPr>
      <t/>
    </r>
  </si>
  <si>
    <t>177</t>
  </si>
  <si>
    <r>
      <t>178</t>
    </r>
    <r>
      <rPr>
        <sz val="11"/>
        <color theme="1"/>
        <rFont val="微软雅黑"/>
        <family val="2"/>
        <charset val="134"/>
      </rPr>
      <t/>
    </r>
  </si>
  <si>
    <t>179</t>
  </si>
  <si>
    <r>
      <t>180</t>
    </r>
    <r>
      <rPr>
        <sz val="11"/>
        <color theme="1"/>
        <rFont val="微软雅黑"/>
        <family val="2"/>
        <charset val="134"/>
      </rPr>
      <t/>
    </r>
  </si>
  <si>
    <t>181</t>
  </si>
  <si>
    <r>
      <t>182</t>
    </r>
    <r>
      <rPr>
        <sz val="11"/>
        <color theme="1"/>
        <rFont val="微软雅黑"/>
        <family val="2"/>
        <charset val="134"/>
      </rPr>
      <t/>
    </r>
  </si>
  <si>
    <t>183</t>
  </si>
  <si>
    <r>
      <t>184</t>
    </r>
    <r>
      <rPr>
        <sz val="11"/>
        <color theme="1"/>
        <rFont val="微软雅黑"/>
        <family val="2"/>
        <charset val="134"/>
      </rPr>
      <t/>
    </r>
  </si>
  <si>
    <t>185</t>
  </si>
  <si>
    <r>
      <t>186</t>
    </r>
    <r>
      <rPr>
        <sz val="11"/>
        <color theme="1"/>
        <rFont val="微软雅黑"/>
        <family val="2"/>
        <charset val="134"/>
      </rPr>
      <t/>
    </r>
  </si>
  <si>
    <t>187</t>
  </si>
  <si>
    <r>
      <t>188</t>
    </r>
    <r>
      <rPr>
        <sz val="11"/>
        <color theme="1"/>
        <rFont val="微软雅黑"/>
        <family val="2"/>
        <charset val="134"/>
      </rPr>
      <t/>
    </r>
  </si>
  <si>
    <t>189</t>
  </si>
  <si>
    <r>
      <t>190</t>
    </r>
    <r>
      <rPr>
        <sz val="11"/>
        <color theme="1"/>
        <rFont val="微软雅黑"/>
        <family val="2"/>
        <charset val="134"/>
      </rPr>
      <t/>
    </r>
  </si>
  <si>
    <t>191</t>
  </si>
  <si>
    <r>
      <t>192</t>
    </r>
    <r>
      <rPr>
        <sz val="11"/>
        <color theme="1"/>
        <rFont val="微软雅黑"/>
        <family val="2"/>
        <charset val="134"/>
      </rPr>
      <t/>
    </r>
  </si>
  <si>
    <t>193</t>
  </si>
  <si>
    <r>
      <t>194</t>
    </r>
    <r>
      <rPr>
        <sz val="11"/>
        <color theme="1"/>
        <rFont val="微软雅黑"/>
        <family val="2"/>
        <charset val="134"/>
      </rPr>
      <t/>
    </r>
  </si>
  <si>
    <t>195</t>
  </si>
  <si>
    <r>
      <t>196</t>
    </r>
    <r>
      <rPr>
        <sz val="11"/>
        <color theme="1"/>
        <rFont val="微软雅黑"/>
        <family val="2"/>
        <charset val="134"/>
      </rPr>
      <t/>
    </r>
  </si>
  <si>
    <t>197</t>
  </si>
  <si>
    <r>
      <t>198</t>
    </r>
    <r>
      <rPr>
        <sz val="11"/>
        <color theme="1"/>
        <rFont val="微软雅黑"/>
        <family val="2"/>
        <charset val="134"/>
      </rPr>
      <t/>
    </r>
  </si>
  <si>
    <t>199</t>
  </si>
  <si>
    <r>
      <t>200</t>
    </r>
    <r>
      <rPr>
        <sz val="11"/>
        <color theme="1"/>
        <rFont val="微软雅黑"/>
        <family val="2"/>
        <charset val="134"/>
      </rPr>
      <t/>
    </r>
  </si>
  <si>
    <t>201</t>
  </si>
  <si>
    <r>
      <t>202</t>
    </r>
    <r>
      <rPr>
        <sz val="11"/>
        <color theme="1"/>
        <rFont val="微软雅黑"/>
        <family val="2"/>
        <charset val="134"/>
      </rPr>
      <t/>
    </r>
  </si>
  <si>
    <t>203</t>
  </si>
  <si>
    <r>
      <t>204</t>
    </r>
    <r>
      <rPr>
        <sz val="11"/>
        <color theme="1"/>
        <rFont val="微软雅黑"/>
        <family val="2"/>
        <charset val="134"/>
      </rPr>
      <t/>
    </r>
  </si>
  <si>
    <t>101,102,103</t>
    <phoneticPr fontId="4" type="noConversion"/>
  </si>
  <si>
    <t>105,106,107,108,109</t>
    <phoneticPr fontId="4" type="noConversion"/>
  </si>
  <si>
    <t>1</t>
  </si>
  <si>
    <t>205</t>
  </si>
  <si>
    <t>206</t>
  </si>
  <si>
    <t>207</t>
  </si>
  <si>
    <t>208</t>
  </si>
  <si>
    <t>水母阴姬</t>
  </si>
  <si>
    <t>赵子龙碎片</t>
  </si>
  <si>
    <t>probability</t>
    <phoneticPr fontId="7" type="noConversion"/>
  </si>
  <si>
    <t>扫地神僧</t>
    <phoneticPr fontId="4" type="noConversion"/>
  </si>
  <si>
    <t>独孤求败</t>
    <phoneticPr fontId="4" type="noConversion"/>
  </si>
  <si>
    <t>无崖子</t>
    <phoneticPr fontId="4" type="noConversion"/>
  </si>
  <si>
    <t>叶孤城</t>
    <phoneticPr fontId="4" type="noConversion"/>
  </si>
  <si>
    <t>西门吹雪</t>
    <phoneticPr fontId="4" type="noConversion"/>
  </si>
  <si>
    <t>步惊云</t>
    <phoneticPr fontId="4" type="noConversion"/>
  </si>
  <si>
    <t>石破天</t>
    <phoneticPr fontId="4" type="noConversion"/>
  </si>
  <si>
    <t>聂风</t>
    <phoneticPr fontId="4" type="noConversion"/>
  </si>
  <si>
    <t>一灯大师</t>
    <phoneticPr fontId="4" type="noConversion"/>
  </si>
  <si>
    <t>令狐冲</t>
    <phoneticPr fontId="4" type="noConversion"/>
  </si>
  <si>
    <t>鸠摩智</t>
    <phoneticPr fontId="4" type="noConversion"/>
  </si>
  <si>
    <t>小龙女</t>
    <phoneticPr fontId="4" type="noConversion"/>
  </si>
  <si>
    <t>燕南天</t>
    <phoneticPr fontId="4" type="noConversion"/>
  </si>
  <si>
    <t>黄蓉</t>
    <phoneticPr fontId="4" type="noConversion"/>
  </si>
  <si>
    <t>李寻欢</t>
    <phoneticPr fontId="4" type="noConversion"/>
  </si>
  <si>
    <t>任我行</t>
    <phoneticPr fontId="4" type="noConversion"/>
  </si>
  <si>
    <t>白发魔女</t>
    <phoneticPr fontId="4" type="noConversion"/>
  </si>
  <si>
    <t>楚留香</t>
    <phoneticPr fontId="4" type="noConversion"/>
  </si>
  <si>
    <t>陆小凤</t>
    <phoneticPr fontId="4" type="noConversion"/>
  </si>
  <si>
    <t>岳不群</t>
    <phoneticPr fontId="4" type="noConversion"/>
  </si>
  <si>
    <t>郭襄</t>
    <phoneticPr fontId="4" type="noConversion"/>
  </si>
  <si>
    <t>胡一刀</t>
    <phoneticPr fontId="4" type="noConversion"/>
  </si>
  <si>
    <t>花满楼</t>
    <phoneticPr fontId="4" type="noConversion"/>
  </si>
  <si>
    <t>苗人凤</t>
    <phoneticPr fontId="4" type="noConversion"/>
  </si>
  <si>
    <t>金蛇郎君</t>
    <phoneticPr fontId="4" type="noConversion"/>
  </si>
  <si>
    <t>慕容复</t>
    <phoneticPr fontId="4" type="noConversion"/>
  </si>
  <si>
    <t>灭绝师太</t>
    <phoneticPr fontId="4" type="noConversion"/>
  </si>
  <si>
    <t>双儿</t>
    <phoneticPr fontId="4" type="noConversion"/>
  </si>
  <si>
    <t>项少龙</t>
    <phoneticPr fontId="4" type="noConversion"/>
  </si>
  <si>
    <t>秦始皇</t>
    <phoneticPr fontId="4" type="noConversion"/>
  </si>
  <si>
    <t>姜子牙</t>
    <phoneticPr fontId="4" type="noConversion"/>
  </si>
  <si>
    <t>成吉思汗</t>
    <phoneticPr fontId="4" type="noConversion"/>
  </si>
  <si>
    <t>孙武</t>
    <phoneticPr fontId="4" type="noConversion"/>
  </si>
  <si>
    <t>项羽</t>
    <phoneticPr fontId="4" type="noConversion"/>
  </si>
  <si>
    <t>诸葛亮</t>
    <phoneticPr fontId="4" type="noConversion"/>
  </si>
  <si>
    <t>吕布</t>
    <phoneticPr fontId="4" type="noConversion"/>
  </si>
  <si>
    <t>关羽</t>
    <phoneticPr fontId="4" type="noConversion"/>
  </si>
  <si>
    <t>李元霸</t>
    <phoneticPr fontId="4" type="noConversion"/>
  </si>
  <si>
    <t>武则天</t>
    <phoneticPr fontId="4" type="noConversion"/>
  </si>
  <si>
    <t>白起</t>
    <phoneticPr fontId="4" type="noConversion"/>
  </si>
  <si>
    <t>李靖</t>
    <phoneticPr fontId="4" type="noConversion"/>
  </si>
  <si>
    <t>宇文成都</t>
    <phoneticPr fontId="4" type="noConversion"/>
  </si>
  <si>
    <t>韩信</t>
    <phoneticPr fontId="4" type="noConversion"/>
  </si>
  <si>
    <t>卫青</t>
    <phoneticPr fontId="4" type="noConversion"/>
  </si>
  <si>
    <t>刘伯温</t>
    <phoneticPr fontId="4" type="noConversion"/>
  </si>
  <si>
    <t>赵子龙</t>
    <phoneticPr fontId="4" type="noConversion"/>
  </si>
  <si>
    <t>张飞</t>
    <phoneticPr fontId="4" type="noConversion"/>
  </si>
  <si>
    <t>貂蝉</t>
    <phoneticPr fontId="4" type="noConversion"/>
  </si>
  <si>
    <t>司马懿</t>
    <phoneticPr fontId="4" type="noConversion"/>
  </si>
  <si>
    <t>李广</t>
    <phoneticPr fontId="4" type="noConversion"/>
  </si>
  <si>
    <t>霍去病</t>
    <phoneticPr fontId="4" type="noConversion"/>
  </si>
  <si>
    <t>岳飞</t>
    <phoneticPr fontId="4" type="noConversion"/>
  </si>
  <si>
    <t>马超</t>
    <phoneticPr fontId="4" type="noConversion"/>
  </si>
  <si>
    <t>花木兰</t>
    <phoneticPr fontId="4" type="noConversion"/>
  </si>
  <si>
    <t>典韦</t>
    <phoneticPr fontId="4" type="noConversion"/>
  </si>
  <si>
    <t>张良</t>
    <phoneticPr fontId="4" type="noConversion"/>
  </si>
  <si>
    <t>薛仁贵</t>
    <phoneticPr fontId="4" type="noConversion"/>
  </si>
  <si>
    <t>林冲</t>
    <phoneticPr fontId="4" type="noConversion"/>
  </si>
  <si>
    <t>常遇春</t>
    <phoneticPr fontId="4" type="noConversion"/>
  </si>
  <si>
    <t>黄忠</t>
    <phoneticPr fontId="4" type="noConversion"/>
  </si>
  <si>
    <t>黄月英</t>
    <phoneticPr fontId="4" type="noConversion"/>
  </si>
  <si>
    <t>裴元庆</t>
    <phoneticPr fontId="4" type="noConversion"/>
  </si>
  <si>
    <t>秦琼</t>
    <phoneticPr fontId="4" type="noConversion"/>
  </si>
  <si>
    <t>戚继光</t>
    <phoneticPr fontId="4" type="noConversion"/>
  </si>
  <si>
    <t>杨延昭</t>
    <phoneticPr fontId="4" type="noConversion"/>
  </si>
  <si>
    <t>穆桂英</t>
    <phoneticPr fontId="4" type="noConversion"/>
  </si>
  <si>
    <t>武松</t>
    <phoneticPr fontId="4" type="noConversion"/>
  </si>
  <si>
    <t>韩世忠</t>
    <phoneticPr fontId="4" type="noConversion"/>
  </si>
  <si>
    <t>卢俊义</t>
    <phoneticPr fontId="4" type="noConversion"/>
  </si>
  <si>
    <t>杨令公</t>
    <phoneticPr fontId="4" type="noConversion"/>
  </si>
  <si>
    <t>孙尚香</t>
    <phoneticPr fontId="4" type="noConversion"/>
  </si>
  <si>
    <t>罗成</t>
    <phoneticPr fontId="4" type="noConversion"/>
  </si>
  <si>
    <t>蔡文姬</t>
    <phoneticPr fontId="4" type="noConversion"/>
  </si>
  <si>
    <t>鲁智深</t>
    <phoneticPr fontId="4" type="noConversion"/>
  </si>
  <si>
    <t>吕雉</t>
    <phoneticPr fontId="4" type="noConversion"/>
  </si>
  <si>
    <t>樊哙</t>
    <phoneticPr fontId="4" type="noConversion"/>
  </si>
  <si>
    <t>樊梨花</t>
    <phoneticPr fontId="4" type="noConversion"/>
  </si>
  <si>
    <t>袁崇焕</t>
    <phoneticPr fontId="4" type="noConversion"/>
  </si>
  <si>
    <t>单雄信</t>
    <phoneticPr fontId="4" type="noConversion"/>
  </si>
  <si>
    <t>李师师</t>
    <phoneticPr fontId="4" type="noConversion"/>
  </si>
  <si>
    <t>唐伯虎</t>
    <phoneticPr fontId="4" type="noConversion"/>
  </si>
  <si>
    <t>赵括</t>
    <phoneticPr fontId="4" type="noConversion"/>
  </si>
  <si>
    <t>10012</t>
  </si>
  <si>
    <t>10032</t>
  </si>
  <si>
    <t>10051</t>
    <phoneticPr fontId="4" type="noConversion"/>
  </si>
  <si>
    <t>10052</t>
  </si>
  <si>
    <t>10101</t>
    <phoneticPr fontId="4" type="noConversion"/>
  </si>
  <si>
    <t>10102</t>
  </si>
  <si>
    <t>10152</t>
  </si>
  <si>
    <t>10153</t>
  </si>
  <si>
    <t>10154</t>
  </si>
  <si>
    <t>杨贵妃</t>
    <phoneticPr fontId="4" type="noConversion"/>
  </si>
  <si>
    <t>传功道具</t>
    <phoneticPr fontId="7" type="noConversion"/>
  </si>
  <si>
    <t>itemID</t>
    <phoneticPr fontId="7" type="noConversion"/>
  </si>
  <si>
    <t>10011</t>
    <phoneticPr fontId="4" type="noConversion"/>
  </si>
  <si>
    <t>10013</t>
  </si>
  <si>
    <t>10031</t>
    <phoneticPr fontId="4" type="noConversion"/>
  </si>
  <si>
    <t>10033</t>
  </si>
  <si>
    <t>10053</t>
  </si>
  <si>
    <t>10054</t>
  </si>
  <si>
    <t>10055</t>
  </si>
  <si>
    <t>10101</t>
    <phoneticPr fontId="4" type="noConversion"/>
  </si>
  <si>
    <t>10103</t>
  </si>
  <si>
    <t>10104</t>
  </si>
  <si>
    <t>10105</t>
  </si>
  <si>
    <t>10106</t>
  </si>
  <si>
    <t>10107</t>
  </si>
  <si>
    <t>10151</t>
    <phoneticPr fontId="4" type="noConversion"/>
  </si>
  <si>
    <t>10155</t>
  </si>
  <si>
    <t>10156</t>
  </si>
  <si>
    <t>10157</t>
  </si>
  <si>
    <t>10158</t>
  </si>
  <si>
    <t>10201</t>
    <phoneticPr fontId="4" type="noConversion"/>
  </si>
  <si>
    <t>10202</t>
    <phoneticPr fontId="4" type="noConversion"/>
  </si>
  <si>
    <t>10203</t>
    <phoneticPr fontId="4" type="noConversion"/>
  </si>
  <si>
    <t>10031</t>
    <phoneticPr fontId="4" type="noConversion"/>
  </si>
  <si>
    <t>10151</t>
    <phoneticPr fontId="4" type="noConversion"/>
  </si>
  <si>
    <t>10201</t>
    <phoneticPr fontId="4" type="noConversion"/>
  </si>
  <si>
    <t>10202</t>
    <phoneticPr fontId="4" type="noConversion"/>
  </si>
  <si>
    <t>10203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</si>
  <si>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7" type="noConversion"/>
  </si>
  <si>
    <t>所属组</t>
    <phoneticPr fontId="7" type="noConversion"/>
  </si>
  <si>
    <t>英魂碎片ID</t>
    <phoneticPr fontId="7" type="noConversion"/>
  </si>
  <si>
    <t>英魂名字</t>
    <phoneticPr fontId="4" type="noConversion"/>
  </si>
  <si>
    <t>数量</t>
    <phoneticPr fontId="7" type="noConversion"/>
  </si>
  <si>
    <t>最小天数</t>
    <phoneticPr fontId="4" type="noConversion"/>
  </si>
  <si>
    <t>最大天数</t>
    <phoneticPr fontId="7" type="noConversion"/>
  </si>
  <si>
    <t>id</t>
    <phoneticPr fontId="7" type="noConversion"/>
  </si>
  <si>
    <t>group</t>
    <phoneticPr fontId="4" type="noConversion"/>
  </si>
  <si>
    <t>ghostId</t>
    <phoneticPr fontId="4" type="noConversion"/>
  </si>
  <si>
    <t>name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</si>
  <si>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umber</t>
    </r>
    <phoneticPr fontId="4" type="noConversion"/>
  </si>
  <si>
    <t>minDay</t>
    <phoneticPr fontId="4" type="noConversion"/>
  </si>
  <si>
    <t>maxDay</t>
    <phoneticPr fontId="4" type="noConversion"/>
  </si>
  <si>
    <t>int</t>
    <phoneticPr fontId="7" type="noConversion"/>
  </si>
  <si>
    <t>skip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</si>
  <si>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7" type="noConversion"/>
  </si>
  <si>
    <r>
      <t>s</t>
    </r>
    <r>
      <rPr>
        <sz val="11"/>
        <color theme="1"/>
        <rFont val="微软雅黑"/>
        <family val="2"/>
        <charset val="134"/>
      </rPr>
      <t xml:space="preserve">kip </t>
    </r>
    <phoneticPr fontId="7" type="noConversion"/>
  </si>
  <si>
    <t>int</t>
    <phoneticPr fontId="4" type="noConversion"/>
  </si>
  <si>
    <t>1301001,1</t>
    <phoneticPr fontId="4" type="noConversion"/>
  </si>
  <si>
    <t>剑君</t>
    <phoneticPr fontId="4" type="noConversion"/>
  </si>
  <si>
    <t>拳皇</t>
    <phoneticPr fontId="4" type="noConversion"/>
  </si>
  <si>
    <t>11011</t>
    <phoneticPr fontId="4" type="noConversion"/>
  </si>
  <si>
    <t>11031</t>
    <phoneticPr fontId="4" type="noConversion"/>
  </si>
  <si>
    <t>11051</t>
    <phoneticPr fontId="4" type="noConversion"/>
  </si>
  <si>
    <t>经验百分比</t>
    <phoneticPr fontId="7" type="noConversion"/>
  </si>
  <si>
    <t>ID</t>
  </si>
  <si>
    <t>姓名</t>
  </si>
  <si>
    <t>库1最低等级</t>
  </si>
  <si>
    <t>库1展示概率</t>
  </si>
  <si>
    <t>库1获取概率</t>
  </si>
  <si>
    <t>库1获取后替换概率</t>
  </si>
  <si>
    <t>库2最低等级</t>
  </si>
  <si>
    <t>库2展示概率</t>
  </si>
  <si>
    <t>库2获取概率</t>
  </si>
  <si>
    <t>库2获取后替换概率</t>
  </si>
  <si>
    <t>库3最低等级</t>
  </si>
  <si>
    <t>库3展示概率</t>
  </si>
  <si>
    <t>库3获取概率</t>
  </si>
  <si>
    <t>库3获取后替换概率</t>
  </si>
  <si>
    <t>id</t>
  </si>
  <si>
    <t>name</t>
  </si>
  <si>
    <t>minLv1</t>
  </si>
  <si>
    <t>show1</t>
  </si>
  <si>
    <t>get1</t>
  </si>
  <si>
    <t>replace1</t>
  </si>
  <si>
    <t>minLv2</t>
  </si>
  <si>
    <t>show2</t>
  </si>
  <si>
    <t>get2</t>
  </si>
  <si>
    <t>replace2</t>
  </si>
  <si>
    <t>minLv3</t>
  </si>
  <si>
    <t>show3</t>
  </si>
  <si>
    <t>get3</t>
  </si>
  <si>
    <t>replace3</t>
  </si>
  <si>
    <t>skip</t>
  </si>
  <si>
    <t>string</t>
  </si>
  <si>
    <t>101</t>
  </si>
  <si>
    <t>102</t>
  </si>
  <si>
    <t>扫地神僧</t>
  </si>
  <si>
    <t>独孤求败</t>
  </si>
  <si>
    <t>104</t>
  </si>
  <si>
    <t>106</t>
  </si>
  <si>
    <t>无崖子</t>
  </si>
  <si>
    <t>108</t>
  </si>
  <si>
    <t>40</t>
  </si>
  <si>
    <t>叶孤城</t>
  </si>
  <si>
    <t>110</t>
  </si>
  <si>
    <t>112</t>
  </si>
  <si>
    <t>西门吹雪</t>
  </si>
  <si>
    <t>114</t>
  </si>
  <si>
    <t>116</t>
  </si>
  <si>
    <t>步惊云</t>
  </si>
  <si>
    <t>石破天</t>
  </si>
  <si>
    <t>118</t>
  </si>
  <si>
    <t>聂风</t>
  </si>
  <si>
    <t>120</t>
  </si>
  <si>
    <t>122</t>
  </si>
  <si>
    <t>一灯大师</t>
  </si>
  <si>
    <t>124</t>
  </si>
  <si>
    <t>126</t>
  </si>
  <si>
    <t>令狐冲</t>
  </si>
  <si>
    <t>鸠摩智</t>
  </si>
  <si>
    <t>128</t>
  </si>
  <si>
    <t>小龙女</t>
  </si>
  <si>
    <t>燕南天</t>
  </si>
  <si>
    <t>130</t>
  </si>
  <si>
    <t>黄蓉</t>
  </si>
  <si>
    <t>李寻欢</t>
  </si>
  <si>
    <t>132</t>
  </si>
  <si>
    <t>上官金虹</t>
  </si>
  <si>
    <t>任我行</t>
  </si>
  <si>
    <t>134</t>
  </si>
  <si>
    <t>白发魔女</t>
  </si>
  <si>
    <t>楚留香</t>
  </si>
  <si>
    <t>136</t>
  </si>
  <si>
    <t>陆小凤</t>
  </si>
  <si>
    <t>岳不群</t>
  </si>
  <si>
    <t>138</t>
  </si>
  <si>
    <t>郭襄</t>
  </si>
  <si>
    <t>140</t>
  </si>
  <si>
    <t>胡一刀</t>
  </si>
  <si>
    <t>花满楼</t>
  </si>
  <si>
    <t>142</t>
  </si>
  <si>
    <t>苗人凤</t>
  </si>
  <si>
    <t>金蛇郎君</t>
  </si>
  <si>
    <t>144</t>
  </si>
  <si>
    <t>慕容复</t>
  </si>
  <si>
    <t>灭绝师太</t>
  </si>
  <si>
    <t>146</t>
  </si>
  <si>
    <t>148</t>
  </si>
  <si>
    <t>150</t>
  </si>
  <si>
    <t>152</t>
  </si>
  <si>
    <t>双儿</t>
  </si>
  <si>
    <t>项少龙</t>
  </si>
  <si>
    <t>154</t>
  </si>
  <si>
    <t>秦始皇</t>
  </si>
  <si>
    <t>156</t>
  </si>
  <si>
    <t>姜子牙</t>
  </si>
  <si>
    <t>成吉思汗</t>
  </si>
  <si>
    <t>158</t>
  </si>
  <si>
    <t>孙武</t>
  </si>
  <si>
    <t>项羽</t>
  </si>
  <si>
    <t>160</t>
  </si>
  <si>
    <t>诸葛亮</t>
  </si>
  <si>
    <t>吕布</t>
  </si>
  <si>
    <t>162</t>
  </si>
  <si>
    <t>关羽</t>
  </si>
  <si>
    <t>李元霸</t>
  </si>
  <si>
    <t>164</t>
  </si>
  <si>
    <t>武则天</t>
  </si>
  <si>
    <t>白起</t>
  </si>
  <si>
    <t>166</t>
  </si>
  <si>
    <t>李靖</t>
  </si>
  <si>
    <t>宇文成都</t>
  </si>
  <si>
    <t>168</t>
  </si>
  <si>
    <t>韩信</t>
  </si>
  <si>
    <t>卫青</t>
  </si>
  <si>
    <t>170</t>
  </si>
  <si>
    <t>刘伯温</t>
  </si>
  <si>
    <t>赵子龙</t>
  </si>
  <si>
    <t>172</t>
  </si>
  <si>
    <t>张飞</t>
  </si>
  <si>
    <t>貂蝉</t>
  </si>
  <si>
    <t>174</t>
  </si>
  <si>
    <t>司马懿</t>
  </si>
  <si>
    <t>李广</t>
  </si>
  <si>
    <t>176</t>
  </si>
  <si>
    <t>霍去病</t>
  </si>
  <si>
    <t>岳飞</t>
  </si>
  <si>
    <t>178</t>
  </si>
  <si>
    <t>马超</t>
  </si>
  <si>
    <t>花木兰</t>
  </si>
  <si>
    <t>180</t>
  </si>
  <si>
    <t>典韦</t>
  </si>
  <si>
    <t>张良</t>
  </si>
  <si>
    <t>182</t>
  </si>
  <si>
    <t>薛仁贵</t>
  </si>
  <si>
    <t>林冲</t>
  </si>
  <si>
    <t>184</t>
  </si>
  <si>
    <t>常遇春</t>
  </si>
  <si>
    <t>黄忠</t>
  </si>
  <si>
    <t>186</t>
  </si>
  <si>
    <t>黄月英</t>
  </si>
  <si>
    <t>裴元庆</t>
  </si>
  <si>
    <t>188</t>
  </si>
  <si>
    <t>秦琼</t>
  </si>
  <si>
    <t>戚继光</t>
  </si>
  <si>
    <t>190</t>
  </si>
  <si>
    <t>杨延昭</t>
  </si>
  <si>
    <t>穆桂英</t>
  </si>
  <si>
    <t>192</t>
  </si>
  <si>
    <t>武松</t>
  </si>
  <si>
    <t>韩世忠</t>
  </si>
  <si>
    <t>194</t>
  </si>
  <si>
    <t>卢俊义</t>
  </si>
  <si>
    <t>杨令公</t>
  </si>
  <si>
    <t>196</t>
  </si>
  <si>
    <t>孙尚香</t>
  </si>
  <si>
    <t>罗成</t>
  </si>
  <si>
    <t>198</t>
  </si>
  <si>
    <t>蔡文姬</t>
  </si>
  <si>
    <t>鲁智深</t>
  </si>
  <si>
    <t>200</t>
  </si>
  <si>
    <t>吕雉</t>
  </si>
  <si>
    <t>杨贵妃</t>
  </si>
  <si>
    <t>202</t>
  </si>
  <si>
    <t>樊哙</t>
  </si>
  <si>
    <t>樊梨花</t>
  </si>
  <si>
    <t>204</t>
  </si>
  <si>
    <t>袁崇焕</t>
  </si>
  <si>
    <t>单雄信</t>
  </si>
  <si>
    <t>李师师</t>
  </si>
  <si>
    <t>唐伯虎</t>
  </si>
  <si>
    <t>赵括</t>
  </si>
  <si>
    <t>显示时间</t>
    <phoneticPr fontId="7" type="noConversion"/>
  </si>
  <si>
    <t>time1</t>
    <phoneticPr fontId="7" type="noConversion"/>
  </si>
  <si>
    <t>string</t>
    <phoneticPr fontId="7" type="noConversion"/>
  </si>
  <si>
    <t>skip</t>
    <phoneticPr fontId="7" type="noConversion"/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</si>
  <si>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</si>
  <si>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</si>
  <si>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</si>
  <si>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</si>
  <si>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</si>
  <si>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</si>
  <si>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</si>
  <si>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</si>
  <si>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</si>
  <si>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</si>
  <si>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</si>
  <si>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</si>
  <si>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</si>
  <si>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</si>
  <si>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</si>
  <si>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</si>
  <si>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</si>
  <si>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</si>
  <si>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</si>
  <si>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</si>
  <si>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</si>
  <si>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</si>
  <si>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</si>
  <si>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</si>
  <si>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</si>
  <si>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</si>
  <si>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</si>
  <si>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</si>
  <si>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</si>
  <si>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</si>
  <si>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</si>
  <si>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</si>
  <si>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</si>
  <si>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</si>
  <si>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</si>
  <si>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</si>
  <si>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</si>
  <si>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</si>
  <si>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</si>
  <si>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</si>
  <si>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</si>
  <si>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</si>
  <si>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</si>
  <si>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</si>
  <si>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</si>
  <si>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</si>
  <si>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</si>
  <si>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</si>
  <si>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</si>
  <si>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</si>
  <si>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</si>
  <si>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</si>
  <si>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</si>
  <si>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</si>
  <si>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</si>
  <si>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</si>
  <si>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</si>
  <si>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</si>
  <si>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</si>
  <si>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</si>
  <si>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</si>
  <si>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</si>
  <si>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</si>
  <si>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</si>
  <si>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</si>
  <si>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</si>
  <si>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</si>
  <si>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</si>
  <si>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</si>
  <si>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</si>
  <si>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</si>
  <si>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</si>
  <si>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</si>
  <si>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</si>
  <si>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</si>
  <si>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</si>
  <si>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</si>
  <si>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</si>
  <si>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</si>
  <si>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</si>
  <si>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</si>
  <si>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10056</t>
  </si>
  <si>
    <t>10057</t>
  </si>
  <si>
    <t>10058</t>
  </si>
  <si>
    <t>10014</t>
  </si>
  <si>
    <t>10015</t>
  </si>
  <si>
    <t>10016</t>
  </si>
  <si>
    <t>10017</t>
  </si>
  <si>
    <t>10018</t>
  </si>
  <si>
    <t>10019</t>
  </si>
  <si>
    <t>0,5,7,10,13,15</t>
  </si>
  <si>
    <t>星星上限</t>
    <phoneticPr fontId="4" type="noConversion"/>
  </si>
  <si>
    <t>开启等级</t>
    <phoneticPr fontId="4" type="noConversion"/>
  </si>
  <si>
    <t>star</t>
    <phoneticPr fontId="4" type="noConversion"/>
  </si>
  <si>
    <t>lv</t>
    <phoneticPr fontId="4" type="noConversion"/>
  </si>
  <si>
    <t>int</t>
    <phoneticPr fontId="4" type="noConversion"/>
  </si>
  <si>
    <t>string</t>
    <phoneticPr fontId="4" type="noConversion"/>
  </si>
  <si>
    <t>1206001</t>
    <phoneticPr fontId="4" type="noConversion"/>
  </si>
  <si>
    <t>1206002</t>
    <phoneticPr fontId="4" type="noConversion"/>
  </si>
  <si>
    <t>1206003</t>
    <phoneticPr fontId="4" type="noConversion"/>
  </si>
  <si>
    <t>潜力值</t>
    <phoneticPr fontId="7" type="noConversion"/>
  </si>
  <si>
    <t>提升潜力使用道具</t>
    <phoneticPr fontId="7" type="noConversion"/>
  </si>
  <si>
    <t>potential</t>
    <phoneticPr fontId="7" type="noConversion"/>
  </si>
  <si>
    <t>itemId</t>
    <phoneticPr fontId="7" type="noConversion"/>
  </si>
  <si>
    <t>6</t>
    <phoneticPr fontId="4" type="noConversion"/>
  </si>
  <si>
    <t>92</t>
  </si>
  <si>
    <t>94</t>
  </si>
  <si>
    <t>9</t>
  </si>
  <si>
    <t>75</t>
  </si>
  <si>
    <t>63</t>
  </si>
  <si>
    <t>使用数量</t>
    <phoneticPr fontId="7" type="noConversion"/>
  </si>
  <si>
    <t>number</t>
    <phoneticPr fontId="7" type="noConversion"/>
  </si>
  <si>
    <t>int</t>
    <phoneticPr fontId="7" type="noConversion"/>
  </si>
  <si>
    <t>苗人凤碎片</t>
  </si>
  <si>
    <t>慕容复碎片</t>
  </si>
  <si>
    <t>灭绝师太碎片</t>
  </si>
  <si>
    <t>鲁智深碎片</t>
  </si>
  <si>
    <t>黄月英碎片</t>
  </si>
  <si>
    <t>蔡文姬碎片</t>
  </si>
  <si>
    <t>任我行碎片</t>
  </si>
  <si>
    <t>楚留香碎片</t>
  </si>
  <si>
    <t>岳不群碎片</t>
  </si>
  <si>
    <t>穆桂英碎片</t>
  </si>
  <si>
    <t>武松碎片</t>
  </si>
  <si>
    <t>郭襄碎片</t>
  </si>
  <si>
    <t>石破天碎片</t>
  </si>
  <si>
    <t>聂风碎片</t>
  </si>
  <si>
    <t>萧峰碎片</t>
  </si>
  <si>
    <t>段誉碎片</t>
  </si>
  <si>
    <t>韩信碎片</t>
  </si>
  <si>
    <t>2</t>
  </si>
  <si>
    <t>65</t>
  </si>
  <si>
    <t>轮回盘</t>
    <phoneticPr fontId="4" type="noConversion"/>
  </si>
  <si>
    <t>声望</t>
    <phoneticPr fontId="4" type="noConversion"/>
  </si>
  <si>
    <t>神秘商店</t>
  </si>
  <si>
    <t>神秘商店</t>
    <phoneticPr fontId="4" type="noConversion"/>
  </si>
  <si>
    <t>留给活动</t>
    <phoneticPr fontId="4" type="noConversion"/>
  </si>
  <si>
    <t>活动</t>
  </si>
  <si>
    <t>潜力</t>
    <phoneticPr fontId="4" type="noConversion"/>
  </si>
  <si>
    <t>展示概率</t>
    <phoneticPr fontId="4" type="noConversion"/>
  </si>
  <si>
    <t>获取概率</t>
    <phoneticPr fontId="4" type="noConversion"/>
  </si>
  <si>
    <t>消耗银两</t>
    <phoneticPr fontId="7" type="noConversion"/>
  </si>
  <si>
    <t>yinliang</t>
    <phoneticPr fontId="7" type="noConversion"/>
  </si>
  <si>
    <t>组1获取概率</t>
    <phoneticPr fontId="4" type="noConversion"/>
  </si>
  <si>
    <t>组2获取概率</t>
  </si>
  <si>
    <t>组3获取概率</t>
  </si>
  <si>
    <t>开启任务</t>
    <phoneticPr fontId="4" type="noConversion"/>
  </si>
  <si>
    <t>未开启显示</t>
    <phoneticPr fontId="4" type="noConversion"/>
  </si>
  <si>
    <t>id1</t>
    <phoneticPr fontId="4" type="noConversion"/>
  </si>
  <si>
    <t>txt</t>
    <phoneticPr fontId="4" type="noConversion"/>
  </si>
  <si>
    <t>string</t>
    <phoneticPr fontId="4" type="noConversion"/>
  </si>
  <si>
    <t>skip</t>
    <phoneticPr fontId="4" type="noConversion"/>
  </si>
  <si>
    <t>int</t>
    <phoneticPr fontId="4" type="noConversion"/>
  </si>
  <si>
    <t>1级主线任务接受即开启</t>
  </si>
  <si>
    <t>6级主线任务接受即开启</t>
  </si>
  <si>
    <t>11级主线任务接受即开启</t>
  </si>
  <si>
    <t>20级主线任务接受即开启</t>
  </si>
  <si>
    <t>武将品质</t>
  </si>
  <si>
    <t>武将势力</t>
  </si>
  <si>
    <t>属性偏向</t>
  </si>
  <si>
    <t>无双名称</t>
  </si>
  <si>
    <t>名字图标</t>
  </si>
  <si>
    <t>图标</t>
  </si>
  <si>
    <t>半身像</t>
  </si>
  <si>
    <t>攻击</t>
  </si>
  <si>
    <t>防御</t>
  </si>
  <si>
    <t>血量</t>
  </si>
  <si>
    <t>战力总评分</t>
  </si>
  <si>
    <t>潜力系数</t>
  </si>
  <si>
    <t>每次提升</t>
  </si>
  <si>
    <t>最大潜力</t>
  </si>
  <si>
    <t>同时出战英魂ID</t>
  </si>
  <si>
    <t>组合效果</t>
  </si>
  <si>
    <t>武将技能</t>
  </si>
  <si>
    <t>无双技能</t>
  </si>
  <si>
    <t>金木水火土</t>
  </si>
  <si>
    <t>碎片</t>
  </si>
  <si>
    <t>合成英魂需要碎片数量</t>
  </si>
  <si>
    <t>英魂换成碎片数量</t>
  </si>
  <si>
    <t>英魂经验</t>
  </si>
  <si>
    <t>升星上限</t>
  </si>
  <si>
    <t>攻击偏向</t>
  </si>
  <si>
    <t>防御偏向</t>
  </si>
  <si>
    <t>血量偏向</t>
  </si>
  <si>
    <t>元宝价格</t>
  </si>
  <si>
    <t xml:space="preserve">quality </t>
  </si>
  <si>
    <t>power</t>
  </si>
  <si>
    <t xml:space="preserve">lean </t>
  </si>
  <si>
    <t>heading</t>
  </si>
  <si>
    <t>nameart</t>
  </si>
  <si>
    <t>art</t>
  </si>
  <si>
    <t>art1</t>
  </si>
  <si>
    <t>atk</t>
  </si>
  <si>
    <t>def</t>
  </si>
  <si>
    <t>hp</t>
  </si>
  <si>
    <t>score</t>
  </si>
  <si>
    <t>potential</t>
  </si>
  <si>
    <t>raise</t>
  </si>
  <si>
    <t>maxPotential</t>
  </si>
  <si>
    <t>heroID</t>
  </si>
  <si>
    <t>effect</t>
  </si>
  <si>
    <t>skill</t>
  </si>
  <si>
    <t>one</t>
  </si>
  <si>
    <t>five</t>
  </si>
  <si>
    <t>id2</t>
  </si>
  <si>
    <t>number</t>
  </si>
  <si>
    <t>heroNumber</t>
  </si>
  <si>
    <t>heroExp</t>
  </si>
  <si>
    <t>maxStar</t>
  </si>
  <si>
    <t>atkLv</t>
  </si>
  <si>
    <t>defLv</t>
  </si>
  <si>
    <t>hpLv</t>
  </si>
  <si>
    <t xml:space="preserve">atkLean </t>
  </si>
  <si>
    <t>defLean</t>
  </si>
  <si>
    <t>hpLean</t>
  </si>
  <si>
    <t>gold</t>
  </si>
  <si>
    <t>254</t>
  </si>
  <si>
    <t>1020</t>
  </si>
  <si>
    <t>2,3;4;5,6</t>
  </si>
  <si>
    <t>11,10;12,15;13,20</t>
  </si>
  <si>
    <t>10401</t>
  </si>
  <si>
    <t>1,10;2,30;3,40;4,50;5,60</t>
  </si>
  <si>
    <t>1300001</t>
  </si>
  <si>
    <t>96</t>
  </si>
  <si>
    <t>1,3;4</t>
  </si>
  <si>
    <t>11,10;12,15</t>
  </si>
  <si>
    <t>1019</t>
  </si>
  <si>
    <t>1300002</t>
  </si>
  <si>
    <t>1300003</t>
  </si>
  <si>
    <t>1300004</t>
  </si>
  <si>
    <t>1300005</t>
  </si>
  <si>
    <t>61</t>
  </si>
  <si>
    <t>90</t>
  </si>
  <si>
    <t>1300006</t>
  </si>
  <si>
    <t>60</t>
  </si>
  <si>
    <t>88</t>
  </si>
  <si>
    <t>1300007</t>
  </si>
  <si>
    <t>58</t>
  </si>
  <si>
    <t>10301</t>
  </si>
  <si>
    <t>1300008</t>
  </si>
  <si>
    <t>1300009</t>
  </si>
  <si>
    <t>56</t>
  </si>
  <si>
    <t>84</t>
  </si>
  <si>
    <t>1300010</t>
  </si>
  <si>
    <t>82</t>
  </si>
  <si>
    <t>1300011</t>
  </si>
  <si>
    <t>54</t>
  </si>
  <si>
    <t>1013</t>
  </si>
  <si>
    <t>1300012</t>
  </si>
  <si>
    <t>1300013</t>
  </si>
  <si>
    <t>52</t>
  </si>
  <si>
    <t>1015</t>
  </si>
  <si>
    <t>1300014</t>
  </si>
  <si>
    <t>1300015</t>
  </si>
  <si>
    <t>50</t>
  </si>
  <si>
    <t>1300016</t>
  </si>
  <si>
    <t>99</t>
  </si>
  <si>
    <t>73</t>
  </si>
  <si>
    <t>1300017</t>
  </si>
  <si>
    <t>48</t>
  </si>
  <si>
    <t>1300018</t>
  </si>
  <si>
    <t>1300019</t>
  </si>
  <si>
    <t>46</t>
  </si>
  <si>
    <t>69</t>
  </si>
  <si>
    <t>1300020</t>
  </si>
  <si>
    <t>67</t>
  </si>
  <si>
    <t>1300021</t>
  </si>
  <si>
    <t>44</t>
  </si>
  <si>
    <t>1300022</t>
  </si>
  <si>
    <t>86</t>
  </si>
  <si>
    <t>1300023</t>
  </si>
  <si>
    <t>42</t>
  </si>
  <si>
    <t>1300024</t>
  </si>
  <si>
    <t>1300025</t>
  </si>
  <si>
    <t>80</t>
  </si>
  <si>
    <t>1300026</t>
  </si>
  <si>
    <t>77</t>
  </si>
  <si>
    <t>10201</t>
  </si>
  <si>
    <t>1300027</t>
  </si>
  <si>
    <t>38</t>
  </si>
  <si>
    <t>1300028</t>
  </si>
  <si>
    <t>37</t>
  </si>
  <si>
    <t>1300029</t>
  </si>
  <si>
    <t>71</t>
  </si>
  <si>
    <t>1008</t>
  </si>
  <si>
    <t>1300030</t>
  </si>
  <si>
    <t>35</t>
  </si>
  <si>
    <t>1300031</t>
  </si>
  <si>
    <t>1300032</t>
  </si>
  <si>
    <t>33</t>
  </si>
  <si>
    <t>1300033</t>
  </si>
  <si>
    <t>1300034</t>
  </si>
  <si>
    <t>31</t>
  </si>
  <si>
    <t>0</t>
  </si>
  <si>
    <t>1300035</t>
  </si>
  <si>
    <t>1300036</t>
  </si>
  <si>
    <t>1300037</t>
  </si>
  <si>
    <t>1300038</t>
  </si>
  <si>
    <t>27</t>
  </si>
  <si>
    <t>10101</t>
  </si>
  <si>
    <t>1003</t>
  </si>
  <si>
    <t>1300039</t>
  </si>
  <si>
    <t>1300040</t>
  </si>
  <si>
    <t>25</t>
  </si>
  <si>
    <t>1300041</t>
  </si>
  <si>
    <t>1300042</t>
  </si>
  <si>
    <t>23</t>
  </si>
  <si>
    <t>1300043</t>
  </si>
  <si>
    <t>1300044</t>
  </si>
  <si>
    <t>1300045</t>
  </si>
  <si>
    <t>10051</t>
  </si>
  <si>
    <t>1300046</t>
  </si>
  <si>
    <t>1300047</t>
  </si>
  <si>
    <t>1300048</t>
  </si>
  <si>
    <t>1300049</t>
  </si>
  <si>
    <t>1300050</t>
  </si>
  <si>
    <t>10011</t>
  </si>
  <si>
    <t>1300051</t>
  </si>
  <si>
    <t>29</t>
  </si>
  <si>
    <t>1300052</t>
  </si>
  <si>
    <t>1300053</t>
  </si>
  <si>
    <t>1300054</t>
  </si>
  <si>
    <t>1300055</t>
  </si>
  <si>
    <t>1300056</t>
  </si>
  <si>
    <t>1300057</t>
  </si>
  <si>
    <t>1300058</t>
  </si>
  <si>
    <t>1300059</t>
  </si>
  <si>
    <t>1300060</t>
  </si>
  <si>
    <t>1300061</t>
  </si>
  <si>
    <t>1300062</t>
  </si>
  <si>
    <t>1300063</t>
  </si>
  <si>
    <t>1300064</t>
  </si>
  <si>
    <t>1300065</t>
  </si>
  <si>
    <t>1300066</t>
  </si>
  <si>
    <t>1300067</t>
  </si>
  <si>
    <t>1300068</t>
  </si>
  <si>
    <t>1300069</t>
  </si>
  <si>
    <t>1300070</t>
  </si>
  <si>
    <t>1300071</t>
  </si>
  <si>
    <t>1300072</t>
  </si>
  <si>
    <t>1300073</t>
  </si>
  <si>
    <t>1300074</t>
  </si>
  <si>
    <t>1300075</t>
  </si>
  <si>
    <t>1300076</t>
  </si>
  <si>
    <t>1300077</t>
  </si>
  <si>
    <t>1300078</t>
  </si>
  <si>
    <t>1300079</t>
  </si>
  <si>
    <t>1300080</t>
  </si>
  <si>
    <t>1300081</t>
  </si>
  <si>
    <t>1300082</t>
  </si>
  <si>
    <t>1300083</t>
  </si>
  <si>
    <t>1300084</t>
  </si>
  <si>
    <t>1300085</t>
  </si>
  <si>
    <t>1300086</t>
  </si>
  <si>
    <t>1300087</t>
  </si>
  <si>
    <t>1300088</t>
  </si>
  <si>
    <t>1300089</t>
  </si>
  <si>
    <t>1300090</t>
  </si>
  <si>
    <t>1300091</t>
  </si>
  <si>
    <t>1300092</t>
  </si>
  <si>
    <t>1300093</t>
  </si>
  <si>
    <t>1300094</t>
  </si>
  <si>
    <t>1300095</t>
  </si>
  <si>
    <t>1300096</t>
  </si>
  <si>
    <t>1300097</t>
  </si>
  <si>
    <t>1300098</t>
  </si>
  <si>
    <t>1300099</t>
  </si>
  <si>
    <t>1300100</t>
  </si>
  <si>
    <t>1300101</t>
  </si>
  <si>
    <t>1300102</t>
  </si>
  <si>
    <t>1300103</t>
  </si>
  <si>
    <t>1300104</t>
  </si>
  <si>
    <t>1300105</t>
  </si>
  <si>
    <t>1300106</t>
  </si>
  <si>
    <t>1300107</t>
  </si>
  <si>
    <t>1300108</t>
  </si>
  <si>
    <t>id</t>
    <phoneticPr fontId="4" type="noConversion"/>
  </si>
  <si>
    <t>分组</t>
    <phoneticPr fontId="4" type="noConversion"/>
  </si>
  <si>
    <t>分组2英魂数量</t>
    <phoneticPr fontId="4" type="noConversion"/>
  </si>
  <si>
    <t>银两</t>
    <phoneticPr fontId="4" type="noConversion"/>
  </si>
  <si>
    <t>100元宝</t>
    <phoneticPr fontId="4" type="noConversion"/>
  </si>
  <si>
    <t>300元宝</t>
    <phoneticPr fontId="4" type="noConversion"/>
  </si>
  <si>
    <t>fenzu</t>
    <phoneticPr fontId="4" type="noConversion"/>
  </si>
  <si>
    <t>shuliang</t>
    <phoneticPr fontId="4" type="noConversion"/>
  </si>
  <si>
    <t>type1</t>
    <phoneticPr fontId="4" type="noConversion"/>
  </si>
  <si>
    <t>type2</t>
  </si>
  <si>
    <t>type3</t>
  </si>
  <si>
    <t>skip</t>
    <phoneticPr fontId="4" type="noConversion"/>
  </si>
  <si>
    <t>int</t>
    <phoneticPr fontId="4" type="noConversion"/>
  </si>
  <si>
    <t>英魂名称</t>
    <phoneticPr fontId="4" type="noConversion"/>
  </si>
  <si>
    <t>xishu</t>
    <phoneticPr fontId="4" type="noConversion"/>
  </si>
  <si>
    <t>yinghunID</t>
    <phoneticPr fontId="4" type="noConversion"/>
  </si>
  <si>
    <t>qianli</t>
    <phoneticPr fontId="4" type="noConversion"/>
  </si>
  <si>
    <t>pinzhi</t>
    <phoneticPr fontId="4" type="noConversion"/>
  </si>
  <si>
    <t>gailv</t>
    <phoneticPr fontId="4" type="noConversion"/>
  </si>
  <si>
    <t>zhanshi</t>
    <phoneticPr fontId="4" type="noConversion"/>
  </si>
  <si>
    <t>无名老僧</t>
  </si>
  <si>
    <t>剑魔独孤</t>
  </si>
  <si>
    <t>东方教主</t>
  </si>
  <si>
    <t>无涯子</t>
  </si>
  <si>
    <t>老顽童</t>
  </si>
  <si>
    <t>郭大侠</t>
  </si>
  <si>
    <t>虚竹子</t>
  </si>
  <si>
    <t>小段皇爷</t>
  </si>
  <si>
    <t>萧大王</t>
  </si>
  <si>
    <t>石帮主</t>
  </si>
  <si>
    <t>过儿</t>
  </si>
  <si>
    <t>黄老邪</t>
  </si>
  <si>
    <t>老毒物</t>
  </si>
  <si>
    <t>南僧一灯</t>
  </si>
  <si>
    <t>九指神丐</t>
  </si>
  <si>
    <t>金轮国师</t>
  </si>
  <si>
    <t>张教主</t>
  </si>
  <si>
    <t>令狐大侠</t>
  </si>
  <si>
    <t>大轮明王</t>
  </si>
  <si>
    <t>龙儿</t>
  </si>
  <si>
    <t>蓉儿</t>
  </si>
  <si>
    <t>小李探花</t>
  </si>
  <si>
    <t>任教主</t>
  </si>
  <si>
    <t>玉罗刹</t>
  </si>
  <si>
    <t>楚香帅</t>
  </si>
  <si>
    <t>四条眉毛</t>
  </si>
  <si>
    <t>君子剑</t>
  </si>
  <si>
    <t>无缺公子</t>
  </si>
  <si>
    <t>小东邪</t>
  </si>
  <si>
    <t>胡二刀</t>
  </si>
  <si>
    <t>金面佛</t>
  </si>
  <si>
    <t>金蛇君</t>
  </si>
  <si>
    <t>南慕容</t>
  </si>
  <si>
    <t>灭绝老尼</t>
  </si>
  <si>
    <t>任大小姐</t>
  </si>
  <si>
    <t>韩小昭</t>
  </si>
  <si>
    <t>小宝</t>
  </si>
  <si>
    <t>100003</t>
    <phoneticPr fontId="4" type="noConversion"/>
  </si>
  <si>
    <t>上官金虹</t>
    <phoneticPr fontId="4" type="noConversion"/>
  </si>
  <si>
    <t>赵敏</t>
    <phoneticPr fontId="4" type="noConversion"/>
  </si>
  <si>
    <t>固定经验</t>
    <phoneticPr fontId="7" type="noConversion"/>
  </si>
  <si>
    <t>exp</t>
    <phoneticPr fontId="7" type="noConversion"/>
  </si>
  <si>
    <t>100132</t>
    <phoneticPr fontId="4" type="noConversion"/>
  </si>
  <si>
    <t>30级主线任务接受即开启</t>
    <phoneticPr fontId="4" type="noConversion"/>
  </si>
  <si>
    <t>9</t>
    <phoneticPr fontId="4" type="noConversion"/>
  </si>
  <si>
    <t>需要元宝</t>
    <phoneticPr fontId="7" type="noConversion"/>
  </si>
  <si>
    <t>money</t>
    <phoneticPr fontId="7" type="noConversion"/>
  </si>
  <si>
    <t>上官金虹</t>
    <phoneticPr fontId="4" type="noConversion"/>
  </si>
  <si>
    <t>绍敏郡主</t>
    <phoneticPr fontId="4" type="noConversion"/>
  </si>
  <si>
    <t>10</t>
  </si>
  <si>
    <t>1</t>
    <phoneticPr fontId="4" type="noConversion"/>
  </si>
  <si>
    <t>1.005</t>
    <phoneticPr fontId="4" type="noConversion"/>
  </si>
  <si>
    <t>1.003</t>
    <phoneticPr fontId="4" type="noConversion"/>
  </si>
  <si>
    <t>攻击倍数</t>
    <phoneticPr fontId="4" type="noConversion"/>
  </si>
  <si>
    <t>防御倍数</t>
    <phoneticPr fontId="4" type="noConversion"/>
  </si>
  <si>
    <t>血量倍数</t>
    <phoneticPr fontId="4" type="noConversion"/>
  </si>
  <si>
    <t>atkbei</t>
    <phoneticPr fontId="4" type="noConversion"/>
  </si>
  <si>
    <t>defbei</t>
    <phoneticPr fontId="4" type="noConversion"/>
  </si>
  <si>
    <t>hpbei</t>
    <phoneticPr fontId="4" type="noConversion"/>
  </si>
  <si>
    <t>小宝</t>
    <phoneticPr fontId="4" type="noConversion"/>
  </si>
  <si>
    <t>pay</t>
    <phoneticPr fontId="7" type="noConversion"/>
  </si>
  <si>
    <t>计算潜力</t>
    <phoneticPr fontId="4" type="noConversion"/>
  </si>
  <si>
    <t>qinalijisuan</t>
    <phoneticPr fontId="4" type="noConversion"/>
  </si>
  <si>
    <t>英魂50级攻击</t>
    <phoneticPr fontId="4" type="noConversion"/>
  </si>
  <si>
    <t>英魂50级防御</t>
    <phoneticPr fontId="4" type="noConversion"/>
  </si>
  <si>
    <t>英魂50级血量</t>
    <phoneticPr fontId="4" type="noConversion"/>
  </si>
  <si>
    <t>10</t>
    <phoneticPr fontId="4" type="noConversion"/>
  </si>
  <si>
    <t>1003</t>
    <phoneticPr fontId="4" type="noConversion"/>
  </si>
  <si>
    <t>1002</t>
    <phoneticPr fontId="4" type="noConversion"/>
  </si>
  <si>
    <t>1004</t>
    <phoneticPr fontId="4" type="noConversion"/>
  </si>
  <si>
    <t>1001</t>
    <phoneticPr fontId="4" type="noConversion"/>
  </si>
  <si>
    <t>0</t>
    <phoneticPr fontId="4" type="noConversion"/>
  </si>
  <si>
    <t>1001</t>
    <phoneticPr fontId="4" type="noConversion"/>
  </si>
  <si>
    <t>1007</t>
    <phoneticPr fontId="4" type="noConversion"/>
  </si>
  <si>
    <t>1005</t>
    <phoneticPr fontId="4" type="noConversion"/>
  </si>
  <si>
    <t>1009</t>
    <phoneticPr fontId="4" type="noConversion"/>
  </si>
  <si>
    <t>1003</t>
    <phoneticPr fontId="4" type="noConversion"/>
  </si>
  <si>
    <t>1003</t>
    <phoneticPr fontId="7" type="noConversion"/>
  </si>
  <si>
    <t>1002</t>
    <phoneticPr fontId="4" type="noConversion"/>
  </si>
  <si>
    <t>1008</t>
    <phoneticPr fontId="4" type="noConversion"/>
  </si>
  <si>
    <t>1004</t>
    <phoneticPr fontId="4" type="noConversion"/>
  </si>
  <si>
    <t>1006</t>
    <phoneticPr fontId="4" type="noConversion"/>
  </si>
  <si>
    <t>1006</t>
    <phoneticPr fontId="7" type="noConversion"/>
  </si>
  <si>
    <r>
      <t>1004</t>
    </r>
    <r>
      <rPr>
        <sz val="11"/>
        <color theme="1"/>
        <rFont val="微软雅黑"/>
        <family val="2"/>
        <charset val="134"/>
      </rPr>
      <t/>
    </r>
    <phoneticPr fontId="4" type="noConversion"/>
  </si>
  <si>
    <t>1017</t>
    <phoneticPr fontId="4" type="noConversion"/>
  </si>
  <si>
    <t>1016</t>
    <phoneticPr fontId="4" type="noConversion"/>
  </si>
  <si>
    <t>1015</t>
    <phoneticPr fontId="4" type="noConversion"/>
  </si>
  <si>
    <t>1014</t>
    <phoneticPr fontId="4" type="noConversion"/>
  </si>
  <si>
    <t>1013</t>
    <phoneticPr fontId="4" type="noConversion"/>
  </si>
  <si>
    <t>1010</t>
    <phoneticPr fontId="4" type="noConversion"/>
  </si>
  <si>
    <t>1012</t>
    <phoneticPr fontId="4" type="noConversion"/>
  </si>
  <si>
    <t>1011</t>
    <phoneticPr fontId="4" type="noConversion"/>
  </si>
  <si>
    <t>1020</t>
    <phoneticPr fontId="4" type="noConversion"/>
  </si>
  <si>
    <t>1019</t>
    <phoneticPr fontId="4" type="noConversion"/>
  </si>
  <si>
    <t>1018</t>
    <phoneticPr fontId="4" type="noConversion"/>
  </si>
  <si>
    <t>英魂等级</t>
    <phoneticPr fontId="4" type="noConversion"/>
  </si>
  <si>
    <t>经验</t>
    <phoneticPr fontId="4" type="noConversion"/>
  </si>
  <si>
    <t>lv</t>
    <phoneticPr fontId="4" type="noConversion"/>
  </si>
  <si>
    <t>exp</t>
    <phoneticPr fontId="4" type="noConversion"/>
  </si>
  <si>
    <t>int</t>
    <phoneticPr fontId="4" type="noConversion"/>
  </si>
  <si>
    <t>英魂等级</t>
    <phoneticPr fontId="4" type="noConversion"/>
  </si>
  <si>
    <t>升级时间</t>
    <phoneticPr fontId="4" type="noConversion"/>
  </si>
  <si>
    <t>次数</t>
    <phoneticPr fontId="4" type="noConversion"/>
  </si>
  <si>
    <t>升级经验</t>
    <phoneticPr fontId="4" type="noConversion"/>
  </si>
  <si>
    <t>英魂坑</t>
    <phoneticPr fontId="4" type="noConversion"/>
  </si>
  <si>
    <t>每天1次</t>
    <phoneticPr fontId="4" type="noConversion"/>
  </si>
  <si>
    <t>3,50</t>
    <phoneticPr fontId="7" type="noConversion"/>
  </si>
  <si>
    <t>3,200</t>
    <phoneticPr fontId="7" type="noConversion"/>
  </si>
  <si>
    <t>提升资质概率</t>
    <phoneticPr fontId="7" type="noConversion"/>
  </si>
  <si>
    <t>gailv</t>
    <phoneticPr fontId="7" type="noConversion"/>
  </si>
  <si>
    <t>是否广播</t>
    <phoneticPr fontId="4" type="noConversion"/>
  </si>
  <si>
    <t>tv</t>
    <phoneticPr fontId="4" type="noConversion"/>
  </si>
  <si>
    <t>skip</t>
    <phoneticPr fontId="4" type="noConversion"/>
  </si>
  <si>
    <t>int</t>
    <phoneticPr fontId="4" type="noConversion"/>
  </si>
  <si>
    <t>1</t>
    <phoneticPr fontId="4" type="noConversion"/>
  </si>
  <si>
    <t>1</t>
    <phoneticPr fontId="4" type="noConversion"/>
  </si>
  <si>
    <t>次数加成</t>
    <phoneticPr fontId="4" type="noConversion"/>
  </si>
  <si>
    <t>skip</t>
    <phoneticPr fontId="4" type="noConversion"/>
  </si>
  <si>
    <t>超品</t>
    <phoneticPr fontId="4" type="noConversion"/>
  </si>
  <si>
    <t>获得途径</t>
    <phoneticPr fontId="4" type="noConversion"/>
  </si>
  <si>
    <t>way</t>
    <phoneticPr fontId="4" type="noConversion"/>
  </si>
  <si>
    <t>3</t>
    <phoneticPr fontId="4" type="noConversion"/>
  </si>
  <si>
    <t>max（连续失败次数-roundup(1/概率,0)，0）*失败次数加成+概率</t>
    <phoneticPr fontId="4" type="noConversion"/>
  </si>
  <si>
    <t>jiacheng</t>
    <phoneticPr fontId="4" type="noConversion"/>
  </si>
  <si>
    <t>最匹配职业</t>
    <phoneticPr fontId="4" type="noConversion"/>
  </si>
  <si>
    <t>pipei</t>
    <phoneticPr fontId="4" type="noConversion"/>
  </si>
  <si>
    <t>string</t>
    <phoneticPr fontId="4" type="noConversion"/>
  </si>
  <si>
    <t>4</t>
  </si>
  <si>
    <t>3</t>
  </si>
  <si>
    <t>剑豪</t>
  </si>
  <si>
    <t>武尊</t>
  </si>
  <si>
    <t>枪神</t>
  </si>
  <si>
    <t>弓圣</t>
    <phoneticPr fontId="4" type="noConversion"/>
  </si>
  <si>
    <t>弓圣</t>
  </si>
  <si>
    <t>最匹配职业</t>
  </si>
  <si>
    <t>攻击</t>
    <phoneticPr fontId="4" type="noConversion"/>
  </si>
  <si>
    <t>防御</t>
    <phoneticPr fontId="4" type="noConversion"/>
  </si>
  <si>
    <t>血量</t>
    <phoneticPr fontId="4" type="noConversion"/>
  </si>
  <si>
    <t>攻击</t>
    <phoneticPr fontId="7" type="noConversion"/>
  </si>
  <si>
    <t>防御</t>
    <phoneticPr fontId="7" type="noConversion"/>
  </si>
  <si>
    <t>红</t>
    <phoneticPr fontId="4" type="noConversion"/>
  </si>
  <si>
    <t>橙</t>
    <phoneticPr fontId="4" type="noConversion"/>
  </si>
  <si>
    <t>紫</t>
    <phoneticPr fontId="4" type="noConversion"/>
  </si>
  <si>
    <t>南</t>
    <phoneticPr fontId="4" type="noConversion"/>
  </si>
  <si>
    <t>率</t>
    <phoneticPr fontId="4" type="noConversion"/>
  </si>
  <si>
    <t>血量</t>
    <phoneticPr fontId="7" type="noConversion"/>
  </si>
  <si>
    <t>12,15000;12,10000</t>
  </si>
  <si>
    <t>13,15000;13,10000</t>
  </si>
  <si>
    <t>12,14000;13,14000</t>
  </si>
  <si>
    <t>11,15000;11,10000</t>
  </si>
  <si>
    <t>11,14000;13,14000</t>
  </si>
  <si>
    <t>12,13000;13,13000</t>
  </si>
  <si>
    <t>12,13000;11,13000</t>
  </si>
  <si>
    <t>11,14000;11,14000</t>
  </si>
  <si>
    <t>11,13000;13,13000</t>
  </si>
  <si>
    <t>12,12000</t>
  </si>
  <si>
    <t>13,12000</t>
  </si>
  <si>
    <t>11,12000</t>
  </si>
  <si>
    <t>12,11000</t>
  </si>
  <si>
    <t>13,11000</t>
  </si>
  <si>
    <t>11,11000</t>
  </si>
  <si>
    <t>11,10000</t>
  </si>
  <si>
    <t>12,10000</t>
  </si>
  <si>
    <t>12,9000</t>
  </si>
  <si>
    <t>11,9000</t>
  </si>
  <si>
    <t>12,8000</t>
  </si>
  <si>
    <t>13,8000</t>
  </si>
  <si>
    <t>11,8000</t>
  </si>
  <si>
    <t>12,7000</t>
  </si>
  <si>
    <t>11,7000</t>
  </si>
  <si>
    <t>13,7000</t>
  </si>
  <si>
    <t>12,5000</t>
  </si>
  <si>
    <t>13,5000</t>
  </si>
  <si>
    <t>11,5000</t>
  </si>
  <si>
    <t>7200</t>
    <phoneticPr fontId="7" type="noConversion"/>
  </si>
  <si>
    <t>2小时</t>
    <phoneticPr fontId="7" type="noConversion"/>
  </si>
  <si>
    <t>5000</t>
    <phoneticPr fontId="7" type="noConversion"/>
  </si>
  <si>
    <t>125500</t>
  </si>
  <si>
    <t>2500</t>
  </si>
  <si>
    <t>6000</t>
  </si>
  <si>
    <t>10000</t>
  </si>
  <si>
    <t>14500</t>
  </si>
  <si>
    <t>19500</t>
  </si>
  <si>
    <t>25000</t>
  </si>
  <si>
    <t>31000</t>
  </si>
  <si>
    <t>37500</t>
  </si>
  <si>
    <t>44500</t>
  </si>
  <si>
    <t>52000</t>
  </si>
  <si>
    <t>60500</t>
  </si>
  <si>
    <t>70500</t>
  </si>
  <si>
    <t>82000</t>
  </si>
  <si>
    <t>95000</t>
  </si>
  <si>
    <t>109500</t>
  </si>
  <si>
    <t>143000</t>
  </si>
  <si>
    <t>162000</t>
  </si>
  <si>
    <t>182500</t>
  </si>
  <si>
    <t>204500</t>
  </si>
  <si>
    <t>228000</t>
  </si>
  <si>
    <t>253000</t>
  </si>
  <si>
    <t>279500</t>
  </si>
  <si>
    <t>307500</t>
  </si>
  <si>
    <t>337000</t>
  </si>
  <si>
    <t>368000</t>
  </si>
  <si>
    <t>400500</t>
  </si>
  <si>
    <t>434500</t>
  </si>
  <si>
    <t>470000</t>
  </si>
  <si>
    <t>507000</t>
  </si>
  <si>
    <t>545500</t>
  </si>
  <si>
    <t>586000</t>
  </si>
  <si>
    <t>628500</t>
  </si>
  <si>
    <t>673000</t>
  </si>
  <si>
    <t>719500</t>
  </si>
  <si>
    <t>768000</t>
  </si>
  <si>
    <t>818500</t>
  </si>
  <si>
    <t>871000</t>
  </si>
  <si>
    <t>925500</t>
  </si>
  <si>
    <t>982000</t>
  </si>
  <si>
    <t>1042000</t>
  </si>
  <si>
    <t>1107000</t>
  </si>
  <si>
    <t>1182000</t>
  </si>
  <si>
    <t>1267000</t>
  </si>
  <si>
    <t>1362000</t>
  </si>
  <si>
    <t>1472000</t>
  </si>
  <si>
    <t>1597000</t>
  </si>
  <si>
    <t>1742000</t>
  </si>
  <si>
    <t>1907000</t>
  </si>
  <si>
    <t>2107000</t>
  </si>
  <si>
    <t>25</t>
    <phoneticPr fontId="4" type="noConversion"/>
  </si>
  <si>
    <t>20</t>
    <phoneticPr fontId="4" type="noConversion"/>
  </si>
  <si>
    <t>10</t>
    <phoneticPr fontId="4" type="noConversion"/>
  </si>
  <si>
    <t>600</t>
    <phoneticPr fontId="4" type="noConversion"/>
  </si>
  <si>
    <t>375</t>
    <phoneticPr fontId="4" type="noConversion"/>
  </si>
  <si>
    <t>200</t>
    <phoneticPr fontId="4" type="noConversion"/>
  </si>
  <si>
    <t>50</t>
    <phoneticPr fontId="4" type="noConversion"/>
  </si>
  <si>
    <t>12</t>
    <phoneticPr fontId="4" type="noConversion"/>
  </si>
  <si>
    <t>攻击力=</t>
    <phoneticPr fontId="17" type="noConversion"/>
  </si>
  <si>
    <t>（初识攻击+初识攻击*(等级-1)/50*【0.2+60/90*(潜力-10)+MAX(潜力-70,0)*0.5+MAX(潜力-90,0)*1】+(等级-1)*80+(潜力-10)*80 + 最佳职业附加数值）*（1+最佳职业属性百分比）+观星攻击</t>
    <phoneticPr fontId="17" type="noConversion"/>
  </si>
  <si>
    <t>防御力=</t>
    <phoneticPr fontId="17" type="noConversion"/>
  </si>
  <si>
    <t>（初识防御+初识防御*(等级-1)/50*【0.2+60/90*(潜力-10)+MAX(潜力-70,0)*0.5+MAX(潜力-90,0)*1】+(等级-1)*80+(潜力-10)*80 + 最佳职业附加数值）*（1+最佳职业属性百分比）+观星防御</t>
    <phoneticPr fontId="17" type="noConversion"/>
  </si>
  <si>
    <t>血量=</t>
    <phoneticPr fontId="17" type="noConversion"/>
  </si>
  <si>
    <t>（初识血量+初识血量*(等级-1)/50*【0.2+60/90*(潜力-10)+MAX(潜力-70,0)*0.5+MAX(潜力-90,0)*1】+(等级-1)*240+(潜力-10)*240 + 最佳职业附加数值）*（1+最佳职业属性百分比）+观星血量</t>
    <phoneticPr fontId="17" type="noConversion"/>
  </si>
  <si>
    <t>英魂资质</t>
    <phoneticPr fontId="4" type="noConversion"/>
  </si>
  <si>
    <t>最佳攻击</t>
    <phoneticPr fontId="4" type="noConversion"/>
  </si>
  <si>
    <t>最佳防御</t>
    <phoneticPr fontId="4" type="noConversion"/>
  </si>
  <si>
    <t>最佳血量</t>
    <phoneticPr fontId="4" type="noConversion"/>
  </si>
  <si>
    <t>最佳攻击比</t>
    <phoneticPr fontId="4" type="noConversion"/>
  </si>
  <si>
    <t>最佳防御比</t>
    <phoneticPr fontId="4" type="noConversion"/>
  </si>
  <si>
    <t>最佳血量比</t>
    <phoneticPr fontId="4" type="noConversion"/>
  </si>
  <si>
    <t>观星攻击</t>
    <phoneticPr fontId="4" type="noConversion"/>
  </si>
  <si>
    <t>观星防御</t>
    <phoneticPr fontId="4" type="noConversion"/>
  </si>
  <si>
    <t>观星血量</t>
    <phoneticPr fontId="4" type="noConversion"/>
  </si>
  <si>
    <t>属性</t>
  </si>
  <si>
    <t>战力</t>
    <phoneticPr fontId="4" type="noConversion"/>
  </si>
  <si>
    <t>玩家职业</t>
    <phoneticPr fontId="4" type="noConversion"/>
  </si>
  <si>
    <t xml:space="preserve"> </t>
    <phoneticPr fontId="4" type="noConversion"/>
  </si>
  <si>
    <t>达摩祖师</t>
    <phoneticPr fontId="4" type="noConversion"/>
  </si>
  <si>
    <t>12,25000</t>
    <phoneticPr fontId="4" type="noConversion"/>
  </si>
  <si>
    <t>13,25000</t>
    <phoneticPr fontId="4" type="noConversion"/>
  </si>
  <si>
    <t>12,24000</t>
    <phoneticPr fontId="4" type="noConversion"/>
  </si>
  <si>
    <t>12,23000</t>
    <phoneticPr fontId="4" type="noConversion"/>
  </si>
  <si>
    <t>13,30000</t>
    <phoneticPr fontId="4" type="noConversion"/>
  </si>
  <si>
    <t>13,28000</t>
    <phoneticPr fontId="4" type="noConversion"/>
  </si>
  <si>
    <t>11,30000</t>
    <phoneticPr fontId="4" type="noConversion"/>
  </si>
  <si>
    <t>11,35000</t>
    <phoneticPr fontId="4" type="noConversion"/>
  </si>
  <si>
    <t>11,32000</t>
    <phoneticPr fontId="4" type="noConversion"/>
  </si>
  <si>
    <t>1</t>
    <phoneticPr fontId="4" type="noConversion"/>
  </si>
  <si>
    <t>4</t>
    <phoneticPr fontId="4" type="noConversion"/>
  </si>
  <si>
    <t>3</t>
    <phoneticPr fontId="4" type="noConversion"/>
  </si>
  <si>
    <t>2</t>
    <phoneticPr fontId="4" type="noConversion"/>
  </si>
  <si>
    <t>ID</t>
    <phoneticPr fontId="4" type="noConversion"/>
  </si>
  <si>
    <t>名称</t>
    <phoneticPr fontId="4" type="noConversion"/>
  </si>
  <si>
    <t>合成英魂一</t>
    <phoneticPr fontId="4" type="noConversion"/>
  </si>
  <si>
    <t>合成英魂二</t>
    <phoneticPr fontId="4" type="noConversion"/>
  </si>
  <si>
    <t>所需碎片ID</t>
    <phoneticPr fontId="4" type="noConversion"/>
  </si>
  <si>
    <t>所需碎片数量</t>
    <phoneticPr fontId="4" type="noConversion"/>
  </si>
  <si>
    <t>手续费</t>
    <phoneticPr fontId="4" type="noConversion"/>
  </si>
  <si>
    <t>id</t>
    <phoneticPr fontId="4" type="noConversion"/>
  </si>
  <si>
    <t>name</t>
    <phoneticPr fontId="4" type="noConversion"/>
  </si>
  <si>
    <t>stuff1id</t>
    <phoneticPr fontId="4" type="noConversion"/>
  </si>
  <si>
    <t>stuff1name</t>
    <phoneticPr fontId="4" type="noConversion"/>
  </si>
  <si>
    <t>stuff2id</t>
    <phoneticPr fontId="4" type="noConversion"/>
  </si>
  <si>
    <t>stuff2name</t>
    <phoneticPr fontId="4" type="noConversion"/>
  </si>
  <si>
    <t>piece</t>
    <phoneticPr fontId="4" type="noConversion"/>
  </si>
  <si>
    <t>piecenum</t>
    <phoneticPr fontId="4" type="noConversion"/>
  </si>
  <si>
    <t>moneyID</t>
    <phoneticPr fontId="4" type="noConversion"/>
  </si>
  <si>
    <t>moneynum</t>
    <phoneticPr fontId="4" type="noConversion"/>
  </si>
  <si>
    <t>skip</t>
    <phoneticPr fontId="4" type="noConversion"/>
  </si>
  <si>
    <t>转盘id</t>
    <phoneticPr fontId="4" type="noConversion"/>
  </si>
  <si>
    <t>分组</t>
    <phoneticPr fontId="4" type="noConversion"/>
  </si>
  <si>
    <t>系数</t>
    <phoneticPr fontId="4" type="noConversion"/>
  </si>
  <si>
    <t>英魂id</t>
    <phoneticPr fontId="4" type="noConversion"/>
  </si>
  <si>
    <t>英魂名称</t>
    <phoneticPr fontId="4" type="noConversion"/>
  </si>
  <si>
    <t>最大潜力</t>
    <phoneticPr fontId="4" type="noConversion"/>
  </si>
  <si>
    <t>品质</t>
    <phoneticPr fontId="4" type="noConversion"/>
  </si>
  <si>
    <t>概率</t>
    <phoneticPr fontId="4" type="noConversion"/>
  </si>
  <si>
    <t>前端概率</t>
    <phoneticPr fontId="4" type="noConversion"/>
  </si>
  <si>
    <t>zhuanpanID</t>
    <phoneticPr fontId="4" type="noConversion"/>
  </si>
  <si>
    <t>skip</t>
    <phoneticPr fontId="4" type="noConversion"/>
  </si>
  <si>
    <t>备注</t>
    <phoneticPr fontId="4" type="noConversion"/>
  </si>
  <si>
    <t>beizhu</t>
    <phoneticPr fontId="4" type="noConversion"/>
  </si>
  <si>
    <t>V8送</t>
    <phoneticPr fontId="4" type="noConversion"/>
  </si>
  <si>
    <t>V10送</t>
    <phoneticPr fontId="4" type="noConversion"/>
  </si>
  <si>
    <t>炼魂花费</t>
    <phoneticPr fontId="7" type="noConversion"/>
  </si>
  <si>
    <t>2,20000;2,20000;2,20000;2,20000;2,20000;3,50;3,100;3,200</t>
    <phoneticPr fontId="7" type="noConversion"/>
  </si>
  <si>
    <t>2,50000;2,50000;2,50000;2,50000;2,50000;3,50;3,100;3,200</t>
    <phoneticPr fontId="7" type="noConversion"/>
  </si>
  <si>
    <t>2,80000;2,80000;2,80000;2,80000;2,80000;3,50;3,100;3,200</t>
    <phoneticPr fontId="7" type="noConversion"/>
  </si>
  <si>
    <t>2,120000;2,120000;2,120000;2,120000;2,120000;3,50;3,100;3,200</t>
    <phoneticPr fontId="7" type="noConversion"/>
  </si>
  <si>
    <t>4</t>
    <phoneticPr fontId="4" type="noConversion"/>
  </si>
  <si>
    <t>2</t>
    <phoneticPr fontId="4" type="noConversion"/>
  </si>
  <si>
    <t>1</t>
    <phoneticPr fontId="4" type="noConversion"/>
  </si>
  <si>
    <t>3</t>
    <phoneticPr fontId="4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</si>
</sst>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" fillId="9" borderId="0" xfId="0" applyNumberFormat="1" applyFont="1" applyFill="1" applyAlignment="1">
      <alignment horizontal="center" vertical="center"/>
    </xf>
    <xf numFmtId="0" fontId="1" fillId="10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49" fontId="1" fillId="12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49" fontId="1" fillId="14" borderId="0" xfId="0" applyNumberFormat="1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1" fillId="14" borderId="0" xfId="0" applyNumberFormat="1" applyFont="1" applyFill="1" applyAlignment="1">
      <alignment horizontal="center" vertical="center"/>
    </xf>
    <xf numFmtId="0" fontId="1" fillId="14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18" fillId="1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/>
    </xf>
    <xf numFmtId="49" fontId="18" fillId="15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9" borderId="0" xfId="0" applyFont="1" applyFill="1">
      <alignment vertical="center"/>
    </xf>
    <xf numFmtId="0" fontId="14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theme/theme1.xml" Type="http://schemas.openxmlformats.org/officeDocument/2006/relationships/theme"/>
<Relationship Id="rId21" Target="styles.xml" Type="http://schemas.openxmlformats.org/officeDocument/2006/relationships/styles"/>
<Relationship Id="rId22" Target="sharedStrings.xml" Type="http://schemas.openxmlformats.org/officeDocument/2006/relationships/sharedStrings"/>
<Relationship Id="rId23" Target="calcChain.xml" Type="http://schemas.openxmlformats.org/officeDocument/2006/relationships/calcChain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vmlDrawing1.vml" Type="http://schemas.openxmlformats.org/officeDocument/2006/relationships/vmlDrawing"/>
<Relationship Id="rId3" Target="../comments1.xml" Type="http://schemas.openxmlformats.org/officeDocument/2006/relationships/comments"/>
</Relationships>

</file>

<file path=xl/worksheets/_rels/sheet12.xml.rels><?xml version="1.0" encoding="UTF-8" standalone="no"?>
<Relationships xmlns="http://schemas.openxmlformats.org/package/2006/relationships">
<Relationship Id="rId1" Target="../drawings/vmlDrawing4.vml" Type="http://schemas.openxmlformats.org/officeDocument/2006/relationships/vmlDrawing"/>
<Relationship Id="rId2" Target="../comments4.xml" Type="http://schemas.openxmlformats.org/officeDocument/2006/relationships/comments"/>
</Relationships>

</file>

<file path=xl/worksheets/_rels/sheet13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/Relationships>

</file>

<file path=xl/worksheets/_rels/sheet14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/Relationships>

</file>

<file path=xl/worksheets/_rels/sheet16.xml.rels><?xml version="1.0" encoding="UTF-8" standalone="no"?>
<Relationships xmlns="http://schemas.openxmlformats.org/package/2006/relationships">
<Relationship Id="rId1" Target="../printerSettings/printerSettings10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2.vml" Type="http://schemas.openxmlformats.org/officeDocument/2006/relationships/vmlDrawing"/>
<Relationship Id="rId3" Target="../comments2.xml" Type="http://schemas.openxmlformats.org/officeDocument/2006/relationships/comment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vmlDrawing3.vml" Type="http://schemas.openxmlformats.org/officeDocument/2006/relationships/vmlDrawing"/>
<Relationship Id="rId3" Target="../comments3.xml" Type="http://schemas.openxmlformats.org/officeDocument/2006/relationships/comments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0"/>
  <sheetViews>
    <sheetView workbookViewId="0">
      <selection activeCell="H18" sqref="H18"/>
    </sheetView>
  </sheetViews>
  <sheetFormatPr defaultRowHeight="13.15"/>
  <cols>
    <col min="1" max="1" width="5.125" style="4" bestFit="1" customWidth="1"/>
    <col min="2" max="2" width="13.125" style="4" customWidth="1"/>
    <col min="3" max="3" width="13.75" style="4" customWidth="1"/>
    <col min="4" max="4" width="8" style="4" bestFit="1" customWidth="1"/>
    <col min="5" max="5" width="9" style="4"/>
    <col min="6" max="6" width="18" style="4" bestFit="1" customWidth="1"/>
    <col min="7" max="16384" width="9" style="4"/>
  </cols>
  <sheetData>
    <row r="1" spans="1:6" ht="14.55">
      <c r="A1" s="8" t="s">
        <v>16</v>
      </c>
      <c r="B1" s="8" t="s">
        <v>15</v>
      </c>
      <c r="C1" s="8" t="s">
        <v>14</v>
      </c>
      <c r="D1" s="8" t="s">
        <v>70</v>
      </c>
      <c r="E1" s="8" t="s">
        <v>595</v>
      </c>
      <c r="F1" s="8" t="s">
        <v>596</v>
      </c>
    </row>
    <row r="2" spans="1:6" ht="14.55">
      <c r="A2" s="8" t="s">
        <v>13</v>
      </c>
      <c r="B2" s="8" t="s">
        <v>12</v>
      </c>
      <c r="C2" s="8" t="s">
        <v>11</v>
      </c>
      <c r="D2" s="8" t="s">
        <v>10</v>
      </c>
      <c r="E2" s="8" t="s">
        <v>597</v>
      </c>
      <c r="F2" s="8" t="s">
        <v>598</v>
      </c>
    </row>
    <row r="3" spans="1:6" ht="14.55">
      <c r="A3" s="8" t="s">
        <v>3</v>
      </c>
      <c r="B3" s="8" t="s">
        <v>1</v>
      </c>
      <c r="C3" s="8" t="s">
        <v>1</v>
      </c>
      <c r="D3" s="8" t="s">
        <v>2</v>
      </c>
      <c r="E3" s="8" t="s">
        <v>599</v>
      </c>
      <c r="F3" s="8" t="s">
        <v>600</v>
      </c>
    </row>
    <row r="4" spans="1:6" ht="14.55">
      <c r="A4" s="8" t="s">
        <v>3</v>
      </c>
      <c r="B4" s="8" t="s">
        <v>18</v>
      </c>
      <c r="C4" s="8" t="s">
        <v>18</v>
      </c>
      <c r="D4" s="8" t="s">
        <v>2</v>
      </c>
      <c r="E4" s="8" t="s">
        <v>599</v>
      </c>
      <c r="F4" s="8" t="s">
        <v>600</v>
      </c>
    </row>
    <row r="5" spans="1:6" ht="15.95">
      <c r="A5" s="7">
        <v>1</v>
      </c>
      <c r="B5" s="5" t="s">
        <v>1018</v>
      </c>
      <c r="C5" s="5" t="s">
        <v>1018</v>
      </c>
      <c r="D5" s="11">
        <v>50</v>
      </c>
      <c r="E5" s="6" t="s">
        <v>608</v>
      </c>
      <c r="F5" s="6" t="s">
        <v>594</v>
      </c>
    </row>
    <row r="6" spans="1:6" ht="15.95">
      <c r="A6" s="7">
        <v>2</v>
      </c>
      <c r="B6" s="5" t="s">
        <v>5</v>
      </c>
      <c r="C6" s="5" t="s">
        <v>5</v>
      </c>
      <c r="D6" s="11">
        <v>50</v>
      </c>
      <c r="E6" s="6" t="s">
        <v>608</v>
      </c>
      <c r="F6" s="6" t="s">
        <v>594</v>
      </c>
    </row>
    <row r="7" spans="1:6" ht="15.95">
      <c r="A7" s="7">
        <v>3</v>
      </c>
      <c r="B7" s="5" t="s">
        <v>7</v>
      </c>
      <c r="C7" s="5" t="s">
        <v>7</v>
      </c>
      <c r="D7" s="11">
        <v>50</v>
      </c>
      <c r="E7" s="6" t="s">
        <v>608</v>
      </c>
      <c r="F7" s="6" t="s">
        <v>594</v>
      </c>
    </row>
    <row r="8" spans="1:6" ht="15.95">
      <c r="A8" s="7">
        <v>4</v>
      </c>
      <c r="B8" s="5" t="s">
        <v>9</v>
      </c>
      <c r="C8" s="5" t="s">
        <v>9</v>
      </c>
      <c r="D8" s="11">
        <v>50</v>
      </c>
      <c r="E8" s="6" t="s">
        <v>608</v>
      </c>
      <c r="F8" s="6" t="s">
        <v>594</v>
      </c>
    </row>
    <row r="9" spans="1:6" ht="15.95">
      <c r="A9" s="7">
        <v>5</v>
      </c>
      <c r="B9" s="5" t="s">
        <v>8</v>
      </c>
      <c r="C9" s="5" t="s">
        <v>8</v>
      </c>
      <c r="D9" s="11">
        <v>50</v>
      </c>
      <c r="E9" s="6" t="s">
        <v>608</v>
      </c>
      <c r="F9" s="6" t="s">
        <v>594</v>
      </c>
    </row>
    <row r="10" spans="1:6" ht="15.95">
      <c r="A10" s="7">
        <v>6</v>
      </c>
      <c r="B10" s="5" t="s">
        <v>6</v>
      </c>
      <c r="C10" s="5" t="s">
        <v>6</v>
      </c>
      <c r="D10" s="11">
        <v>50</v>
      </c>
      <c r="E10" s="6" t="s">
        <v>608</v>
      </c>
      <c r="F10" s="6" t="s">
        <v>594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X112"/>
  <sheetViews>
    <sheetView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B108" sqref="B108:F108"/>
    </sheetView>
  </sheetViews>
  <sheetFormatPr defaultRowHeight="15.95"/>
  <cols>
    <col min="1" max="1" width="5.125" style="1" bestFit="1" customWidth="1"/>
    <col min="2" max="2" width="9.25" style="1" bestFit="1" customWidth="1"/>
    <col min="3" max="3" width="10.625" style="1" bestFit="1" customWidth="1"/>
    <col min="4" max="5" width="12.5" style="1" bestFit="1" customWidth="1"/>
    <col min="6" max="6" width="12.5" style="1" customWidth="1"/>
    <col min="7" max="8" width="12.5" style="1" bestFit="1" customWidth="1"/>
    <col min="9" max="9" width="12.5" style="1" customWidth="1"/>
    <col min="10" max="10" width="16.125" style="1" bestFit="1" customWidth="1"/>
    <col min="11" max="11" width="12.5" style="1" bestFit="1" customWidth="1"/>
    <col min="12" max="13" width="10.625" bestFit="1" customWidth="1"/>
    <col min="14" max="14" width="16.125" bestFit="1" customWidth="1"/>
    <col min="15" max="15" width="9" style="33"/>
    <col min="22" max="24" width="10.625" bestFit="1" customWidth="1"/>
  </cols>
  <sheetData>
    <row r="1" spans="1:24" ht="14.55">
      <c r="A1" s="3" t="s">
        <v>332</v>
      </c>
      <c r="B1" s="3" t="s">
        <v>333</v>
      </c>
      <c r="C1" s="3" t="s">
        <v>334</v>
      </c>
      <c r="D1" s="3" t="s">
        <v>335</v>
      </c>
      <c r="E1" s="3" t="s">
        <v>336</v>
      </c>
      <c r="F1" s="3" t="s">
        <v>337</v>
      </c>
      <c r="G1" s="3" t="s">
        <v>338</v>
      </c>
      <c r="H1" s="3" t="s">
        <v>339</v>
      </c>
      <c r="I1" s="3" t="s">
        <v>340</v>
      </c>
      <c r="J1" s="3" t="s">
        <v>341</v>
      </c>
      <c r="K1" s="3" t="s">
        <v>342</v>
      </c>
      <c r="L1" s="3" t="s">
        <v>343</v>
      </c>
      <c r="M1" s="3" t="s">
        <v>344</v>
      </c>
      <c r="N1" s="3" t="s">
        <v>345</v>
      </c>
      <c r="O1" s="32" t="s">
        <v>642</v>
      </c>
      <c r="P1" s="30" t="s">
        <v>636</v>
      </c>
      <c r="Q1" s="30" t="s">
        <v>637</v>
      </c>
      <c r="R1" s="30" t="s">
        <v>639</v>
      </c>
      <c r="S1" s="31" t="s">
        <v>640</v>
      </c>
      <c r="T1" s="31" t="s">
        <v>643</v>
      </c>
      <c r="U1" s="31" t="s">
        <v>644</v>
      </c>
      <c r="V1" s="31" t="s">
        <v>647</v>
      </c>
      <c r="W1" s="31" t="s">
        <v>648</v>
      </c>
      <c r="X1" s="31" t="s">
        <v>649</v>
      </c>
    </row>
    <row r="2" spans="1:24">
      <c r="A2" s="3" t="s">
        <v>346</v>
      </c>
      <c r="B2" s="3" t="s">
        <v>347</v>
      </c>
      <c r="C2" s="3" t="s">
        <v>348</v>
      </c>
      <c r="D2" s="3" t="s">
        <v>349</v>
      </c>
      <c r="E2" s="3" t="s">
        <v>350</v>
      </c>
      <c r="F2" s="3" t="s">
        <v>351</v>
      </c>
      <c r="G2" s="3" t="s">
        <v>352</v>
      </c>
      <c r="H2" s="3" t="s">
        <v>353</v>
      </c>
      <c r="I2" s="3" t="s">
        <v>354</v>
      </c>
      <c r="J2" s="3" t="s">
        <v>355</v>
      </c>
      <c r="K2" s="3" t="s">
        <v>356</v>
      </c>
      <c r="L2" s="3" t="s">
        <v>357</v>
      </c>
      <c r="M2" s="3" t="s">
        <v>358</v>
      </c>
      <c r="N2" s="3" t="s">
        <v>359</v>
      </c>
    </row>
    <row r="3" spans="1:24">
      <c r="A3" s="3" t="s">
        <v>360</v>
      </c>
      <c r="B3" s="3" t="s">
        <v>360</v>
      </c>
      <c r="C3" s="3" t="s">
        <v>360</v>
      </c>
      <c r="D3" s="3" t="s">
        <v>360</v>
      </c>
      <c r="E3" s="3" t="s">
        <v>360</v>
      </c>
      <c r="F3" s="3" t="s">
        <v>360</v>
      </c>
      <c r="G3" s="3" t="s">
        <v>360</v>
      </c>
      <c r="H3" s="3" t="s">
        <v>360</v>
      </c>
      <c r="I3" s="3" t="s">
        <v>360</v>
      </c>
      <c r="J3" s="3" t="s">
        <v>360</v>
      </c>
      <c r="K3" s="3" t="s">
        <v>360</v>
      </c>
      <c r="L3" s="3" t="s">
        <v>360</v>
      </c>
      <c r="M3" s="3" t="s">
        <v>360</v>
      </c>
      <c r="N3" s="3" t="s">
        <v>360</v>
      </c>
    </row>
    <row r="4" spans="1:24">
      <c r="A4" s="3" t="s">
        <v>3</v>
      </c>
      <c r="B4" s="3" t="s">
        <v>361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</row>
    <row r="5" spans="1:24">
      <c r="A5" s="13" t="s">
        <v>362</v>
      </c>
      <c r="B5" s="34" t="s">
        <v>39</v>
      </c>
      <c r="C5" s="28">
        <v>999</v>
      </c>
      <c r="D5" s="28">
        <v>0</v>
      </c>
      <c r="E5" s="28">
        <v>0</v>
      </c>
      <c r="F5" s="28">
        <v>0</v>
      </c>
      <c r="G5" s="28">
        <v>999</v>
      </c>
      <c r="H5" s="28">
        <v>0</v>
      </c>
      <c r="I5" s="28">
        <v>0</v>
      </c>
      <c r="J5" s="28">
        <v>0</v>
      </c>
      <c r="K5" s="28">
        <v>999</v>
      </c>
      <c r="L5" s="28">
        <v>0</v>
      </c>
      <c r="M5" s="28">
        <v>0</v>
      </c>
      <c r="N5" s="28">
        <v>0</v>
      </c>
      <c r="O5" s="29">
        <v>66</v>
      </c>
      <c r="S5" t="s">
        <v>641</v>
      </c>
      <c r="T5" t="str">
        <f>IF(P5="","",IF(O5&lt;20,0,INT(O5^2*0.05)))</f>
        <v/>
      </c>
      <c r="U5" t="str">
        <f t="shared" ref="U5:U68" si="0">IF(P5="","",INT(600000/O5^2*(1/INT(O5/10))))</f>
        <v/>
      </c>
      <c r="V5" s="37">
        <f>E5/SUM($E$5:$E$112)</f>
        <v>0</v>
      </c>
      <c r="W5" s="37">
        <f>F5/SUM($I$5:$I$112)</f>
        <v>0</v>
      </c>
      <c r="X5" s="37">
        <f>M5/SUM($M$5:$M$112)</f>
        <v>0</v>
      </c>
    </row>
    <row r="6" spans="1:24">
      <c r="A6" s="13" t="s">
        <v>363</v>
      </c>
      <c r="B6" s="34" t="s">
        <v>364</v>
      </c>
      <c r="C6" s="28">
        <v>999</v>
      </c>
      <c r="D6" s="28">
        <v>0</v>
      </c>
      <c r="E6" s="28">
        <v>0</v>
      </c>
      <c r="F6" s="28">
        <v>0</v>
      </c>
      <c r="G6" s="28">
        <v>999</v>
      </c>
      <c r="H6" s="28">
        <v>0</v>
      </c>
      <c r="I6" s="28">
        <v>0</v>
      </c>
      <c r="J6" s="28">
        <v>0</v>
      </c>
      <c r="K6" s="28">
        <v>999</v>
      </c>
      <c r="L6" s="28">
        <v>0</v>
      </c>
      <c r="M6" s="28">
        <v>0</v>
      </c>
      <c r="N6" s="28">
        <v>0</v>
      </c>
      <c r="O6" s="29">
        <v>65</v>
      </c>
      <c r="R6" t="s">
        <v>638</v>
      </c>
      <c r="T6" t="str">
        <f t="shared" ref="T6:T69" si="1">IF(P6="","",IF(O6&lt;20,0,INT(O6^2*0.05)))</f>
        <v/>
      </c>
      <c r="U6" t="str">
        <f t="shared" si="0"/>
        <v/>
      </c>
      <c r="V6" s="37">
        <f t="shared" ref="V6:V69" si="2">E6/SUM($E$5:$E$112)</f>
        <v>0</v>
      </c>
      <c r="W6" s="37">
        <f t="shared" ref="W6:W69" si="3">F6/SUM($I$5:$I$112)</f>
        <v>0</v>
      </c>
      <c r="X6" s="37">
        <f t="shared" ref="X6:X69" si="4">M6/SUM($M$5:$M$112)</f>
        <v>0</v>
      </c>
    </row>
    <row r="7" spans="1:24">
      <c r="A7" s="13" t="s">
        <v>74</v>
      </c>
      <c r="B7" s="34" t="s">
        <v>365</v>
      </c>
      <c r="C7" s="28">
        <v>999</v>
      </c>
      <c r="D7" s="28">
        <v>0</v>
      </c>
      <c r="E7" s="28">
        <v>0</v>
      </c>
      <c r="F7" s="28">
        <v>0</v>
      </c>
      <c r="G7" s="28">
        <v>999</v>
      </c>
      <c r="H7" s="28">
        <v>0</v>
      </c>
      <c r="I7" s="28">
        <v>0</v>
      </c>
      <c r="J7" s="28">
        <v>0</v>
      </c>
      <c r="K7" s="28">
        <v>5</v>
      </c>
      <c r="L7" s="28">
        <v>204</v>
      </c>
      <c r="M7" s="28">
        <v>24</v>
      </c>
      <c r="N7" s="28">
        <v>48</v>
      </c>
      <c r="O7" s="29">
        <v>64</v>
      </c>
      <c r="P7" t="s">
        <v>636</v>
      </c>
      <c r="Q7" t="s">
        <v>637</v>
      </c>
      <c r="T7">
        <f t="shared" si="1"/>
        <v>204</v>
      </c>
      <c r="U7">
        <f>IF(P7="","",INT(600000/O7^2*(1/INT(O7/10))))</f>
        <v>24</v>
      </c>
      <c r="V7" s="37">
        <f t="shared" si="2"/>
        <v>0</v>
      </c>
      <c r="W7" s="37">
        <f t="shared" si="3"/>
        <v>0</v>
      </c>
      <c r="X7" s="37">
        <f>M7/SUM($M$5:$M$112)</f>
        <v>1.7326017903551833E-3</v>
      </c>
    </row>
    <row r="8" spans="1:24">
      <c r="A8" s="13" t="s">
        <v>366</v>
      </c>
      <c r="B8" s="34" t="s">
        <v>48</v>
      </c>
      <c r="C8" s="28">
        <v>999</v>
      </c>
      <c r="D8" s="28">
        <v>0</v>
      </c>
      <c r="E8" s="28">
        <v>0</v>
      </c>
      <c r="F8" s="28">
        <v>0</v>
      </c>
      <c r="G8" s="28">
        <v>999</v>
      </c>
      <c r="H8" s="28">
        <v>0</v>
      </c>
      <c r="I8" s="28">
        <v>0</v>
      </c>
      <c r="J8" s="28">
        <v>0</v>
      </c>
      <c r="K8" s="28">
        <v>999</v>
      </c>
      <c r="L8" s="28">
        <v>0</v>
      </c>
      <c r="M8" s="28">
        <v>0</v>
      </c>
      <c r="N8" s="28">
        <v>0</v>
      </c>
      <c r="O8" s="29">
        <v>63</v>
      </c>
      <c r="S8" t="s">
        <v>641</v>
      </c>
      <c r="T8" t="str">
        <f t="shared" si="1"/>
        <v/>
      </c>
      <c r="U8" t="str">
        <f t="shared" si="0"/>
        <v/>
      </c>
      <c r="V8" s="37">
        <f t="shared" si="2"/>
        <v>0</v>
      </c>
      <c r="W8" s="37">
        <f t="shared" si="3"/>
        <v>0</v>
      </c>
      <c r="X8" s="37">
        <f t="shared" si="4"/>
        <v>0</v>
      </c>
    </row>
    <row r="9" spans="1:24">
      <c r="A9" s="13" t="s">
        <v>76</v>
      </c>
      <c r="B9" s="34" t="s">
        <v>40</v>
      </c>
      <c r="C9" s="28">
        <v>999</v>
      </c>
      <c r="D9" s="28">
        <v>0</v>
      </c>
      <c r="E9" s="28">
        <v>0</v>
      </c>
      <c r="F9" s="28">
        <v>0</v>
      </c>
      <c r="G9" s="28">
        <v>999</v>
      </c>
      <c r="H9" s="28">
        <v>0</v>
      </c>
      <c r="I9" s="28">
        <v>0</v>
      </c>
      <c r="J9" s="28">
        <v>0</v>
      </c>
      <c r="K9" s="28">
        <v>5</v>
      </c>
      <c r="L9" s="28">
        <v>192</v>
      </c>
      <c r="M9" s="28">
        <v>26</v>
      </c>
      <c r="N9" s="28">
        <v>52</v>
      </c>
      <c r="O9" s="29">
        <v>62</v>
      </c>
      <c r="P9" t="s">
        <v>636</v>
      </c>
      <c r="T9">
        <f t="shared" si="1"/>
        <v>192</v>
      </c>
      <c r="U9">
        <f t="shared" si="0"/>
        <v>26</v>
      </c>
      <c r="V9" s="37">
        <f t="shared" si="2"/>
        <v>0</v>
      </c>
      <c r="W9" s="37">
        <f t="shared" si="3"/>
        <v>0</v>
      </c>
      <c r="X9" s="37">
        <f t="shared" si="4"/>
        <v>1.8769852728847819E-3</v>
      </c>
    </row>
    <row r="10" spans="1:24">
      <c r="A10" s="13" t="s">
        <v>367</v>
      </c>
      <c r="B10" s="34" t="s">
        <v>36</v>
      </c>
      <c r="C10" s="28">
        <v>999</v>
      </c>
      <c r="D10" s="28">
        <v>0</v>
      </c>
      <c r="E10" s="28">
        <v>0</v>
      </c>
      <c r="F10" s="28">
        <v>0</v>
      </c>
      <c r="G10" s="28">
        <v>999</v>
      </c>
      <c r="H10" s="28">
        <v>0</v>
      </c>
      <c r="I10" s="28">
        <v>0</v>
      </c>
      <c r="J10" s="28">
        <v>0</v>
      </c>
      <c r="K10" s="28">
        <v>5</v>
      </c>
      <c r="L10" s="28">
        <v>186</v>
      </c>
      <c r="M10" s="28">
        <v>26</v>
      </c>
      <c r="N10" s="28">
        <v>52</v>
      </c>
      <c r="O10" s="29">
        <v>61</v>
      </c>
      <c r="P10" t="s">
        <v>636</v>
      </c>
      <c r="T10">
        <f t="shared" si="1"/>
        <v>186</v>
      </c>
      <c r="U10">
        <f t="shared" si="0"/>
        <v>26</v>
      </c>
      <c r="V10" s="37">
        <f t="shared" si="2"/>
        <v>0</v>
      </c>
      <c r="W10" s="37">
        <f t="shared" si="3"/>
        <v>0</v>
      </c>
      <c r="X10" s="37">
        <f t="shared" si="4"/>
        <v>1.8769852728847819E-3</v>
      </c>
    </row>
    <row r="11" spans="1:24">
      <c r="A11" s="13" t="s">
        <v>78</v>
      </c>
      <c r="B11" s="34" t="s">
        <v>368</v>
      </c>
      <c r="C11" s="28">
        <v>999</v>
      </c>
      <c r="D11" s="28">
        <v>0</v>
      </c>
      <c r="E11" s="28">
        <v>0</v>
      </c>
      <c r="F11" s="28">
        <v>0</v>
      </c>
      <c r="G11" s="28">
        <v>999</v>
      </c>
      <c r="H11" s="28">
        <v>0</v>
      </c>
      <c r="I11" s="28">
        <v>0</v>
      </c>
      <c r="J11" s="28">
        <v>0</v>
      </c>
      <c r="K11" s="28">
        <v>999</v>
      </c>
      <c r="L11" s="28">
        <v>0</v>
      </c>
      <c r="M11" s="28">
        <v>0</v>
      </c>
      <c r="N11" s="28">
        <v>0</v>
      </c>
      <c r="O11" s="29">
        <v>60</v>
      </c>
      <c r="Q11" t="s">
        <v>637</v>
      </c>
      <c r="T11" t="str">
        <f t="shared" si="1"/>
        <v/>
      </c>
      <c r="U11" t="str">
        <f t="shared" si="0"/>
        <v/>
      </c>
      <c r="V11" s="37">
        <f t="shared" si="2"/>
        <v>0</v>
      </c>
      <c r="W11" s="37">
        <f t="shared" si="3"/>
        <v>0</v>
      </c>
      <c r="X11" s="37">
        <f t="shared" si="4"/>
        <v>0</v>
      </c>
    </row>
    <row r="12" spans="1:24">
      <c r="A12" s="13" t="s">
        <v>369</v>
      </c>
      <c r="B12" s="35" t="s">
        <v>35</v>
      </c>
      <c r="C12" s="28">
        <v>999</v>
      </c>
      <c r="D12" s="28">
        <v>0</v>
      </c>
      <c r="E12" s="28">
        <v>0</v>
      </c>
      <c r="F12" s="28">
        <v>0</v>
      </c>
      <c r="G12" s="28">
        <v>999</v>
      </c>
      <c r="H12" s="28">
        <v>0</v>
      </c>
      <c r="I12" s="28">
        <v>0</v>
      </c>
      <c r="J12" s="28">
        <v>0</v>
      </c>
      <c r="K12" s="28">
        <v>999</v>
      </c>
      <c r="L12" s="28">
        <v>0</v>
      </c>
      <c r="M12" s="28">
        <v>0</v>
      </c>
      <c r="N12" s="28">
        <v>0</v>
      </c>
      <c r="O12" s="33">
        <v>58</v>
      </c>
      <c r="R12" t="s">
        <v>638</v>
      </c>
      <c r="T12" t="str">
        <f t="shared" si="1"/>
        <v/>
      </c>
      <c r="U12" t="str">
        <f t="shared" si="0"/>
        <v/>
      </c>
      <c r="V12" s="37">
        <f t="shared" si="2"/>
        <v>0</v>
      </c>
      <c r="W12" s="37">
        <f t="shared" si="3"/>
        <v>0</v>
      </c>
      <c r="X12" s="37">
        <f t="shared" si="4"/>
        <v>0</v>
      </c>
    </row>
    <row r="13" spans="1:24">
      <c r="A13" s="13" t="s">
        <v>80</v>
      </c>
      <c r="B13" s="35" t="s">
        <v>371</v>
      </c>
      <c r="C13" s="28">
        <v>999</v>
      </c>
      <c r="D13" s="28">
        <v>0</v>
      </c>
      <c r="E13" s="28">
        <v>0</v>
      </c>
      <c r="F13" s="28">
        <v>0</v>
      </c>
      <c r="G13" s="28">
        <v>999</v>
      </c>
      <c r="H13" s="28">
        <v>0</v>
      </c>
      <c r="I13" s="28">
        <v>0</v>
      </c>
      <c r="J13" s="28">
        <v>0</v>
      </c>
      <c r="K13" s="28">
        <v>999</v>
      </c>
      <c r="L13" s="28">
        <v>0</v>
      </c>
      <c r="M13" s="28">
        <v>0</v>
      </c>
      <c r="N13" s="28">
        <v>0</v>
      </c>
      <c r="O13" s="33">
        <v>57</v>
      </c>
      <c r="S13" t="s">
        <v>641</v>
      </c>
      <c r="T13" t="str">
        <f t="shared" si="1"/>
        <v/>
      </c>
      <c r="U13" t="str">
        <f t="shared" si="0"/>
        <v/>
      </c>
      <c r="V13" s="37">
        <f t="shared" si="2"/>
        <v>0</v>
      </c>
      <c r="W13" s="37">
        <f t="shared" si="3"/>
        <v>0</v>
      </c>
      <c r="X13" s="37">
        <f t="shared" si="4"/>
        <v>0</v>
      </c>
    </row>
    <row r="14" spans="1:24">
      <c r="A14" s="13" t="s">
        <v>372</v>
      </c>
      <c r="B14" s="35" t="s">
        <v>41</v>
      </c>
      <c r="C14" s="28">
        <v>999</v>
      </c>
      <c r="D14" s="28">
        <v>0</v>
      </c>
      <c r="E14" s="28">
        <v>0</v>
      </c>
      <c r="F14" s="28">
        <v>0</v>
      </c>
      <c r="G14" s="28">
        <v>5</v>
      </c>
      <c r="H14" s="28">
        <v>156</v>
      </c>
      <c r="I14" s="28">
        <v>38</v>
      </c>
      <c r="J14" s="28">
        <v>76</v>
      </c>
      <c r="K14" s="28">
        <v>5</v>
      </c>
      <c r="L14" s="28">
        <v>156</v>
      </c>
      <c r="M14" s="28">
        <v>38</v>
      </c>
      <c r="N14" s="28">
        <v>76</v>
      </c>
      <c r="O14" s="33">
        <v>56</v>
      </c>
      <c r="P14" t="s">
        <v>636</v>
      </c>
      <c r="T14">
        <f t="shared" si="1"/>
        <v>156</v>
      </c>
      <c r="U14">
        <f t="shared" si="0"/>
        <v>38</v>
      </c>
      <c r="V14" s="37">
        <f t="shared" si="2"/>
        <v>0</v>
      </c>
      <c r="W14" s="37">
        <f t="shared" si="3"/>
        <v>0</v>
      </c>
      <c r="X14" s="37">
        <f t="shared" si="4"/>
        <v>2.7432861680623736E-3</v>
      </c>
    </row>
    <row r="15" spans="1:24">
      <c r="A15" s="13" t="s">
        <v>82</v>
      </c>
      <c r="B15" s="35" t="s">
        <v>37</v>
      </c>
      <c r="C15" s="28">
        <v>999</v>
      </c>
      <c r="D15" s="28">
        <v>0</v>
      </c>
      <c r="E15" s="28">
        <v>0</v>
      </c>
      <c r="F15" s="28">
        <v>0</v>
      </c>
      <c r="G15" s="28">
        <v>999</v>
      </c>
      <c r="H15" s="28">
        <v>0</v>
      </c>
      <c r="I15" s="28">
        <v>0</v>
      </c>
      <c r="J15" s="28">
        <v>0</v>
      </c>
      <c r="K15" s="28">
        <v>999</v>
      </c>
      <c r="L15" s="28">
        <v>0</v>
      </c>
      <c r="M15" s="28">
        <v>0</v>
      </c>
      <c r="N15" s="28">
        <v>0</v>
      </c>
      <c r="O15" s="33">
        <v>55</v>
      </c>
      <c r="Q15" t="s">
        <v>637</v>
      </c>
      <c r="R15" t="s">
        <v>638</v>
      </c>
      <c r="T15" t="str">
        <f t="shared" si="1"/>
        <v/>
      </c>
      <c r="U15" t="str">
        <f t="shared" si="0"/>
        <v/>
      </c>
      <c r="V15" s="37">
        <f t="shared" si="2"/>
        <v>0</v>
      </c>
      <c r="W15" s="37">
        <f t="shared" si="3"/>
        <v>0</v>
      </c>
      <c r="X15" s="37">
        <f t="shared" si="4"/>
        <v>0</v>
      </c>
    </row>
    <row r="16" spans="1:24">
      <c r="A16" s="13" t="s">
        <v>373</v>
      </c>
      <c r="B16" s="35" t="s">
        <v>374</v>
      </c>
      <c r="C16" s="28">
        <v>999</v>
      </c>
      <c r="D16" s="28">
        <v>0</v>
      </c>
      <c r="E16" s="28">
        <v>0</v>
      </c>
      <c r="F16" s="28">
        <v>0</v>
      </c>
      <c r="G16" s="28">
        <v>5</v>
      </c>
      <c r="H16" s="28">
        <v>145</v>
      </c>
      <c r="I16" s="28">
        <v>41</v>
      </c>
      <c r="J16" s="28">
        <v>82</v>
      </c>
      <c r="K16" s="28">
        <v>5</v>
      </c>
      <c r="L16" s="28">
        <v>145</v>
      </c>
      <c r="M16" s="28">
        <v>41</v>
      </c>
      <c r="N16" s="28">
        <v>82</v>
      </c>
      <c r="O16" s="33">
        <v>54</v>
      </c>
      <c r="P16" t="s">
        <v>636</v>
      </c>
      <c r="T16">
        <f t="shared" si="1"/>
        <v>145</v>
      </c>
      <c r="U16">
        <f t="shared" si="0"/>
        <v>41</v>
      </c>
      <c r="V16" s="37">
        <f t="shared" si="2"/>
        <v>0</v>
      </c>
      <c r="W16" s="37">
        <f t="shared" si="3"/>
        <v>0</v>
      </c>
      <c r="X16" s="37">
        <f t="shared" si="4"/>
        <v>2.9598613918567717E-3</v>
      </c>
    </row>
    <row r="17" spans="1:24">
      <c r="A17" s="13" t="s">
        <v>84</v>
      </c>
      <c r="B17" s="35" t="s">
        <v>46</v>
      </c>
      <c r="C17" s="28">
        <v>999</v>
      </c>
      <c r="D17" s="28">
        <v>0</v>
      </c>
      <c r="E17" s="28">
        <v>0</v>
      </c>
      <c r="F17" s="28">
        <v>0</v>
      </c>
      <c r="G17" s="28">
        <v>999</v>
      </c>
      <c r="H17" s="28">
        <v>0</v>
      </c>
      <c r="I17" s="28">
        <v>0</v>
      </c>
      <c r="J17" s="28">
        <v>0</v>
      </c>
      <c r="K17" s="28">
        <v>999</v>
      </c>
      <c r="L17" s="28">
        <v>0</v>
      </c>
      <c r="M17" s="28">
        <v>0</v>
      </c>
      <c r="N17" s="28">
        <v>0</v>
      </c>
      <c r="O17" s="33">
        <v>53</v>
      </c>
      <c r="S17" t="s">
        <v>641</v>
      </c>
      <c r="T17" t="str">
        <f t="shared" si="1"/>
        <v/>
      </c>
      <c r="U17" t="str">
        <f t="shared" si="0"/>
        <v/>
      </c>
      <c r="V17" s="37">
        <f t="shared" si="2"/>
        <v>0</v>
      </c>
      <c r="W17" s="37">
        <f t="shared" si="3"/>
        <v>0</v>
      </c>
      <c r="X17" s="37">
        <f t="shared" si="4"/>
        <v>0</v>
      </c>
    </row>
    <row r="18" spans="1:24">
      <c r="A18" s="13" t="s">
        <v>375</v>
      </c>
      <c r="B18" s="35" t="s">
        <v>45</v>
      </c>
      <c r="C18" s="28">
        <v>999</v>
      </c>
      <c r="D18" s="28">
        <v>0</v>
      </c>
      <c r="E18" s="28">
        <v>0</v>
      </c>
      <c r="F18" s="28">
        <v>0</v>
      </c>
      <c r="G18" s="28">
        <v>999</v>
      </c>
      <c r="H18" s="28">
        <v>0</v>
      </c>
      <c r="I18" s="28">
        <v>0</v>
      </c>
      <c r="J18" s="28">
        <v>0</v>
      </c>
      <c r="K18" s="28">
        <v>999</v>
      </c>
      <c r="L18" s="28">
        <v>0</v>
      </c>
      <c r="M18" s="28">
        <v>0</v>
      </c>
      <c r="N18" s="28">
        <v>0</v>
      </c>
      <c r="O18" s="33">
        <v>52</v>
      </c>
      <c r="R18" t="s">
        <v>638</v>
      </c>
      <c r="T18" t="str">
        <f t="shared" si="1"/>
        <v/>
      </c>
      <c r="U18" t="str">
        <f t="shared" si="0"/>
        <v/>
      </c>
      <c r="V18" s="37">
        <f t="shared" si="2"/>
        <v>0</v>
      </c>
      <c r="W18" s="37">
        <f t="shared" si="3"/>
        <v>0</v>
      </c>
      <c r="X18" s="37">
        <f t="shared" si="4"/>
        <v>0</v>
      </c>
    </row>
    <row r="19" spans="1:24">
      <c r="A19" s="13" t="s">
        <v>86</v>
      </c>
      <c r="B19" s="35" t="s">
        <v>44</v>
      </c>
      <c r="C19" s="28">
        <v>999</v>
      </c>
      <c r="D19" s="28">
        <v>0</v>
      </c>
      <c r="E19" s="28">
        <v>0</v>
      </c>
      <c r="F19" s="28">
        <v>0</v>
      </c>
      <c r="G19" s="28">
        <v>5</v>
      </c>
      <c r="H19" s="28">
        <v>130</v>
      </c>
      <c r="I19" s="28">
        <v>46</v>
      </c>
      <c r="J19" s="28">
        <v>92</v>
      </c>
      <c r="K19" s="28">
        <v>5</v>
      </c>
      <c r="L19" s="28">
        <v>130</v>
      </c>
      <c r="M19" s="28">
        <v>46</v>
      </c>
      <c r="N19" s="28">
        <v>92</v>
      </c>
      <c r="O19" s="33">
        <v>51</v>
      </c>
      <c r="P19" t="s">
        <v>636</v>
      </c>
      <c r="Q19" t="s">
        <v>637</v>
      </c>
      <c r="T19">
        <f t="shared" si="1"/>
        <v>130</v>
      </c>
      <c r="U19">
        <f t="shared" si="0"/>
        <v>46</v>
      </c>
      <c r="V19" s="37">
        <f t="shared" si="2"/>
        <v>0</v>
      </c>
      <c r="W19" s="37">
        <f t="shared" si="3"/>
        <v>0</v>
      </c>
      <c r="X19" s="37">
        <f t="shared" si="4"/>
        <v>3.3208200981807681E-3</v>
      </c>
    </row>
    <row r="20" spans="1:24">
      <c r="A20" s="13" t="s">
        <v>376</v>
      </c>
      <c r="B20" s="35" t="s">
        <v>377</v>
      </c>
      <c r="C20" s="28">
        <v>999</v>
      </c>
      <c r="D20" s="28">
        <v>0</v>
      </c>
      <c r="E20" s="28">
        <v>0</v>
      </c>
      <c r="F20" s="28">
        <v>0</v>
      </c>
      <c r="G20" s="28">
        <v>999</v>
      </c>
      <c r="H20" s="28">
        <v>0</v>
      </c>
      <c r="I20" s="28">
        <v>0</v>
      </c>
      <c r="J20" s="28">
        <v>0</v>
      </c>
      <c r="K20" s="28">
        <v>999</v>
      </c>
      <c r="L20" s="28">
        <v>0</v>
      </c>
      <c r="M20" s="28">
        <v>0</v>
      </c>
      <c r="N20" s="28">
        <v>0</v>
      </c>
      <c r="O20" s="33">
        <v>50</v>
      </c>
      <c r="S20" t="s">
        <v>641</v>
      </c>
      <c r="T20" t="str">
        <f t="shared" si="1"/>
        <v/>
      </c>
      <c r="U20" t="str">
        <f t="shared" si="0"/>
        <v/>
      </c>
      <c r="V20" s="37">
        <f t="shared" si="2"/>
        <v>0</v>
      </c>
      <c r="W20" s="37">
        <f t="shared" si="3"/>
        <v>0</v>
      </c>
      <c r="X20" s="37">
        <f t="shared" si="4"/>
        <v>0</v>
      </c>
    </row>
    <row r="21" spans="1:24">
      <c r="A21" s="13" t="s">
        <v>88</v>
      </c>
      <c r="B21" s="35" t="s">
        <v>378</v>
      </c>
      <c r="C21" s="28">
        <v>999</v>
      </c>
      <c r="D21" s="28">
        <v>0</v>
      </c>
      <c r="E21" s="28">
        <v>0</v>
      </c>
      <c r="F21" s="28">
        <v>0</v>
      </c>
      <c r="G21" s="28">
        <v>5</v>
      </c>
      <c r="H21" s="28">
        <v>120</v>
      </c>
      <c r="I21" s="28">
        <v>62</v>
      </c>
      <c r="J21" s="28">
        <v>124</v>
      </c>
      <c r="K21" s="28">
        <v>5</v>
      </c>
      <c r="L21" s="28">
        <v>120</v>
      </c>
      <c r="M21" s="28">
        <v>62</v>
      </c>
      <c r="N21" s="28">
        <v>124</v>
      </c>
      <c r="O21" s="33">
        <v>49</v>
      </c>
      <c r="P21" t="s">
        <v>636</v>
      </c>
      <c r="Q21" t="s">
        <v>637</v>
      </c>
      <c r="T21">
        <f t="shared" si="1"/>
        <v>120</v>
      </c>
      <c r="U21">
        <f t="shared" si="0"/>
        <v>62</v>
      </c>
      <c r="V21" s="37">
        <f t="shared" si="2"/>
        <v>0</v>
      </c>
      <c r="W21" s="37">
        <f t="shared" si="3"/>
        <v>0</v>
      </c>
      <c r="X21" s="37">
        <f t="shared" si="4"/>
        <v>4.4758879584175567E-3</v>
      </c>
    </row>
    <row r="22" spans="1:24">
      <c r="A22" s="13" t="s">
        <v>379</v>
      </c>
      <c r="B22" s="35" t="s">
        <v>380</v>
      </c>
      <c r="C22" s="28">
        <v>999</v>
      </c>
      <c r="D22" s="28">
        <v>0</v>
      </c>
      <c r="E22" s="28">
        <v>0</v>
      </c>
      <c r="F22" s="28">
        <v>0</v>
      </c>
      <c r="G22" s="28">
        <v>5</v>
      </c>
      <c r="H22" s="28">
        <v>115</v>
      </c>
      <c r="I22" s="28">
        <v>65</v>
      </c>
      <c r="J22" s="28">
        <v>130</v>
      </c>
      <c r="K22" s="28">
        <v>5</v>
      </c>
      <c r="L22" s="28">
        <v>115</v>
      </c>
      <c r="M22" s="28">
        <v>65</v>
      </c>
      <c r="N22" s="28">
        <v>130</v>
      </c>
      <c r="O22" s="33">
        <v>48</v>
      </c>
      <c r="P22" t="s">
        <v>636</v>
      </c>
      <c r="T22">
        <f t="shared" si="1"/>
        <v>115</v>
      </c>
      <c r="U22">
        <f t="shared" si="0"/>
        <v>65</v>
      </c>
      <c r="V22" s="37">
        <f t="shared" si="2"/>
        <v>0</v>
      </c>
      <c r="W22" s="37">
        <f t="shared" si="3"/>
        <v>0</v>
      </c>
      <c r="X22" s="37">
        <f t="shared" si="4"/>
        <v>4.6924631822119547E-3</v>
      </c>
    </row>
    <row r="23" spans="1:24">
      <c r="A23" s="13" t="s">
        <v>90</v>
      </c>
      <c r="B23" s="35" t="s">
        <v>47</v>
      </c>
      <c r="C23" s="28">
        <v>999</v>
      </c>
      <c r="D23" s="28">
        <v>0</v>
      </c>
      <c r="E23" s="28">
        <v>0</v>
      </c>
      <c r="F23" s="28">
        <v>0</v>
      </c>
      <c r="G23" s="28">
        <v>999</v>
      </c>
      <c r="H23" s="28">
        <v>0</v>
      </c>
      <c r="I23" s="28">
        <v>0</v>
      </c>
      <c r="J23" s="28">
        <v>0</v>
      </c>
      <c r="K23" s="28">
        <v>999</v>
      </c>
      <c r="L23" s="28">
        <v>0</v>
      </c>
      <c r="M23" s="28">
        <v>0</v>
      </c>
      <c r="N23" s="28">
        <v>0</v>
      </c>
      <c r="O23" s="33">
        <v>47</v>
      </c>
      <c r="R23" t="s">
        <v>638</v>
      </c>
      <c r="T23" t="str">
        <f t="shared" si="1"/>
        <v/>
      </c>
      <c r="U23" t="str">
        <f t="shared" si="0"/>
        <v/>
      </c>
      <c r="V23" s="37">
        <f t="shared" si="2"/>
        <v>0</v>
      </c>
      <c r="W23" s="37">
        <f t="shared" si="3"/>
        <v>0</v>
      </c>
      <c r="X23" s="37">
        <f t="shared" si="4"/>
        <v>0</v>
      </c>
    </row>
    <row r="24" spans="1:24">
      <c r="A24" s="13" t="s">
        <v>381</v>
      </c>
      <c r="B24" s="35" t="s">
        <v>43</v>
      </c>
      <c r="C24" s="28">
        <v>999</v>
      </c>
      <c r="D24" s="28">
        <v>0</v>
      </c>
      <c r="E24" s="28">
        <v>0</v>
      </c>
      <c r="F24" s="28">
        <v>0</v>
      </c>
      <c r="G24" s="28">
        <v>5</v>
      </c>
      <c r="H24" s="28">
        <v>105</v>
      </c>
      <c r="I24" s="28">
        <v>70</v>
      </c>
      <c r="J24" s="28">
        <v>140</v>
      </c>
      <c r="K24" s="28">
        <v>5</v>
      </c>
      <c r="L24" s="28">
        <v>105</v>
      </c>
      <c r="M24" s="28">
        <v>70</v>
      </c>
      <c r="N24" s="28">
        <v>140</v>
      </c>
      <c r="O24" s="33">
        <v>46</v>
      </c>
      <c r="P24" t="s">
        <v>636</v>
      </c>
      <c r="T24">
        <f t="shared" si="1"/>
        <v>105</v>
      </c>
      <c r="U24">
        <f t="shared" si="0"/>
        <v>70</v>
      </c>
      <c r="V24" s="37">
        <f t="shared" si="2"/>
        <v>0</v>
      </c>
      <c r="W24" s="37">
        <f t="shared" si="3"/>
        <v>0</v>
      </c>
      <c r="X24" s="37">
        <f t="shared" si="4"/>
        <v>5.0534218885359512E-3</v>
      </c>
    </row>
    <row r="25" spans="1:24">
      <c r="A25" s="13" t="s">
        <v>92</v>
      </c>
      <c r="B25" s="35" t="s">
        <v>34</v>
      </c>
      <c r="C25" s="28">
        <v>999</v>
      </c>
      <c r="D25" s="28">
        <v>0</v>
      </c>
      <c r="E25" s="28">
        <v>0</v>
      </c>
      <c r="F25" s="28">
        <v>0</v>
      </c>
      <c r="G25" s="28">
        <v>5</v>
      </c>
      <c r="H25" s="28">
        <v>101</v>
      </c>
      <c r="I25" s="28">
        <v>74</v>
      </c>
      <c r="J25" s="28">
        <v>148</v>
      </c>
      <c r="K25" s="28">
        <v>5</v>
      </c>
      <c r="L25" s="28">
        <v>101</v>
      </c>
      <c r="M25" s="28">
        <v>74</v>
      </c>
      <c r="N25" s="28">
        <v>148</v>
      </c>
      <c r="O25" s="33">
        <v>45</v>
      </c>
      <c r="P25" t="s">
        <v>636</v>
      </c>
      <c r="T25">
        <f t="shared" si="1"/>
        <v>101</v>
      </c>
      <c r="U25">
        <f t="shared" si="0"/>
        <v>74</v>
      </c>
      <c r="V25" s="37">
        <f t="shared" si="2"/>
        <v>0</v>
      </c>
      <c r="W25" s="37">
        <f t="shared" si="3"/>
        <v>0</v>
      </c>
      <c r="X25" s="37">
        <f t="shared" si="4"/>
        <v>5.3421888535951489E-3</v>
      </c>
    </row>
    <row r="26" spans="1:24">
      <c r="A26" s="13" t="s">
        <v>382</v>
      </c>
      <c r="B26" s="35" t="s">
        <v>383</v>
      </c>
      <c r="C26" s="28">
        <v>999</v>
      </c>
      <c r="D26" s="28">
        <v>0</v>
      </c>
      <c r="E26" s="28">
        <v>0</v>
      </c>
      <c r="F26" s="28">
        <v>0</v>
      </c>
      <c r="G26" s="28">
        <v>5</v>
      </c>
      <c r="H26" s="28">
        <v>96</v>
      </c>
      <c r="I26" s="28">
        <v>77</v>
      </c>
      <c r="J26" s="28">
        <v>154</v>
      </c>
      <c r="K26" s="28">
        <v>5</v>
      </c>
      <c r="L26" s="28">
        <v>96</v>
      </c>
      <c r="M26" s="28">
        <v>77</v>
      </c>
      <c r="N26" s="28">
        <v>154</v>
      </c>
      <c r="O26" s="33">
        <v>44</v>
      </c>
      <c r="P26" t="s">
        <v>636</v>
      </c>
      <c r="T26">
        <f t="shared" si="1"/>
        <v>96</v>
      </c>
      <c r="U26">
        <f t="shared" si="0"/>
        <v>77</v>
      </c>
      <c r="V26" s="37">
        <f t="shared" si="2"/>
        <v>0</v>
      </c>
      <c r="W26" s="37">
        <f t="shared" si="3"/>
        <v>0</v>
      </c>
      <c r="X26" s="37">
        <f t="shared" si="4"/>
        <v>5.5587640773895469E-3</v>
      </c>
    </row>
    <row r="27" spans="1:24">
      <c r="A27" s="13" t="s">
        <v>94</v>
      </c>
      <c r="B27" s="35" t="s">
        <v>42</v>
      </c>
      <c r="C27" s="28">
        <v>999</v>
      </c>
      <c r="D27" s="28">
        <v>0</v>
      </c>
      <c r="E27" s="28">
        <v>0</v>
      </c>
      <c r="F27" s="28">
        <v>0</v>
      </c>
      <c r="G27" s="28">
        <v>5</v>
      </c>
      <c r="H27" s="28">
        <v>92</v>
      </c>
      <c r="I27" s="28">
        <v>81</v>
      </c>
      <c r="J27" s="28">
        <v>162</v>
      </c>
      <c r="K27" s="28">
        <v>5</v>
      </c>
      <c r="L27" s="28">
        <v>92</v>
      </c>
      <c r="M27" s="28">
        <v>81</v>
      </c>
      <c r="N27" s="28">
        <v>162</v>
      </c>
      <c r="O27" s="33">
        <v>43</v>
      </c>
      <c r="P27" t="s">
        <v>636</v>
      </c>
      <c r="T27">
        <f t="shared" si="1"/>
        <v>92</v>
      </c>
      <c r="U27">
        <f t="shared" si="0"/>
        <v>81</v>
      </c>
      <c r="V27" s="37">
        <f t="shared" si="2"/>
        <v>0</v>
      </c>
      <c r="W27" s="37">
        <f t="shared" si="3"/>
        <v>0</v>
      </c>
      <c r="X27" s="37">
        <f t="shared" si="4"/>
        <v>5.8475310424487437E-3</v>
      </c>
    </row>
    <row r="28" spans="1:24">
      <c r="A28" s="13" t="s">
        <v>384</v>
      </c>
      <c r="B28" s="35" t="s">
        <v>49</v>
      </c>
      <c r="C28" s="28">
        <v>999</v>
      </c>
      <c r="D28" s="28">
        <v>0</v>
      </c>
      <c r="E28" s="28">
        <v>0</v>
      </c>
      <c r="F28" s="28">
        <v>0</v>
      </c>
      <c r="G28" s="28">
        <v>5</v>
      </c>
      <c r="H28" s="28">
        <v>88</v>
      </c>
      <c r="I28" s="28">
        <v>85</v>
      </c>
      <c r="J28" s="28">
        <v>170</v>
      </c>
      <c r="K28" s="28">
        <v>5</v>
      </c>
      <c r="L28" s="28">
        <v>88</v>
      </c>
      <c r="M28" s="28">
        <v>85</v>
      </c>
      <c r="N28" s="28">
        <v>170</v>
      </c>
      <c r="O28" s="33">
        <v>42</v>
      </c>
      <c r="P28" t="s">
        <v>636</v>
      </c>
      <c r="T28">
        <f t="shared" si="1"/>
        <v>88</v>
      </c>
      <c r="U28">
        <f t="shared" si="0"/>
        <v>85</v>
      </c>
      <c r="V28" s="37">
        <f t="shared" si="2"/>
        <v>0</v>
      </c>
      <c r="W28" s="37">
        <f t="shared" si="3"/>
        <v>0</v>
      </c>
      <c r="X28" s="37">
        <f t="shared" si="4"/>
        <v>6.1362980075079414E-3</v>
      </c>
    </row>
    <row r="29" spans="1:24">
      <c r="A29" s="13" t="s">
        <v>96</v>
      </c>
      <c r="B29" s="35" t="s">
        <v>38</v>
      </c>
      <c r="C29" s="28">
        <v>999</v>
      </c>
      <c r="D29" s="28">
        <v>0</v>
      </c>
      <c r="E29" s="28">
        <v>0</v>
      </c>
      <c r="F29" s="28">
        <v>0</v>
      </c>
      <c r="G29" s="28">
        <v>5</v>
      </c>
      <c r="H29" s="28">
        <v>84</v>
      </c>
      <c r="I29" s="28">
        <v>89</v>
      </c>
      <c r="J29" s="28">
        <v>178</v>
      </c>
      <c r="K29" s="28">
        <v>5</v>
      </c>
      <c r="L29" s="28">
        <v>84</v>
      </c>
      <c r="M29" s="28">
        <v>89</v>
      </c>
      <c r="N29" s="28">
        <v>178</v>
      </c>
      <c r="O29" s="33">
        <v>41</v>
      </c>
      <c r="P29" t="s">
        <v>636</v>
      </c>
      <c r="T29">
        <f t="shared" si="1"/>
        <v>84</v>
      </c>
      <c r="U29">
        <f t="shared" si="0"/>
        <v>89</v>
      </c>
      <c r="V29" s="37">
        <f t="shared" si="2"/>
        <v>0</v>
      </c>
      <c r="W29" s="37">
        <f t="shared" si="3"/>
        <v>0</v>
      </c>
      <c r="X29" s="37">
        <f t="shared" si="4"/>
        <v>6.4250649725671382E-3</v>
      </c>
    </row>
    <row r="30" spans="1:24">
      <c r="A30" s="13" t="s">
        <v>385</v>
      </c>
      <c r="B30" s="35" t="s">
        <v>386</v>
      </c>
      <c r="C30" s="28">
        <v>999</v>
      </c>
      <c r="D30" s="28">
        <v>0</v>
      </c>
      <c r="E30" s="28">
        <v>0</v>
      </c>
      <c r="F30" s="28">
        <v>0</v>
      </c>
      <c r="G30" s="28">
        <v>5</v>
      </c>
      <c r="H30" s="28">
        <v>80</v>
      </c>
      <c r="I30" s="28">
        <v>93</v>
      </c>
      <c r="J30" s="28">
        <v>186</v>
      </c>
      <c r="K30" s="28">
        <v>5</v>
      </c>
      <c r="L30" s="28">
        <v>80</v>
      </c>
      <c r="M30" s="28">
        <v>93</v>
      </c>
      <c r="N30" s="28">
        <v>186</v>
      </c>
      <c r="O30" s="33">
        <v>40</v>
      </c>
      <c r="P30" t="s">
        <v>636</v>
      </c>
      <c r="T30">
        <f t="shared" si="1"/>
        <v>80</v>
      </c>
      <c r="U30">
        <f t="shared" si="0"/>
        <v>93</v>
      </c>
      <c r="V30" s="37">
        <f t="shared" si="2"/>
        <v>0</v>
      </c>
      <c r="W30" s="37">
        <f t="shared" si="3"/>
        <v>0</v>
      </c>
      <c r="X30" s="37">
        <f t="shared" si="4"/>
        <v>6.7138319376263359E-3</v>
      </c>
    </row>
    <row r="31" spans="1:24">
      <c r="A31" s="13" t="s">
        <v>98</v>
      </c>
      <c r="B31" s="17" t="s">
        <v>387</v>
      </c>
      <c r="C31" s="28">
        <v>7</v>
      </c>
      <c r="D31" s="28">
        <v>76</v>
      </c>
      <c r="E31" s="28">
        <v>131</v>
      </c>
      <c r="F31" s="28">
        <v>262</v>
      </c>
      <c r="G31" s="28">
        <v>5</v>
      </c>
      <c r="H31" s="28">
        <v>76</v>
      </c>
      <c r="I31" s="28">
        <v>131</v>
      </c>
      <c r="J31" s="28">
        <v>262</v>
      </c>
      <c r="K31" s="28">
        <v>5</v>
      </c>
      <c r="L31" s="28">
        <v>76</v>
      </c>
      <c r="M31" s="28">
        <v>131</v>
      </c>
      <c r="N31" s="28">
        <v>262</v>
      </c>
      <c r="O31" s="33">
        <v>39</v>
      </c>
      <c r="P31" t="s">
        <v>636</v>
      </c>
      <c r="T31">
        <f t="shared" si="1"/>
        <v>76</v>
      </c>
      <c r="U31">
        <f t="shared" si="0"/>
        <v>131</v>
      </c>
      <c r="V31" s="37">
        <f t="shared" si="2"/>
        <v>2.3854179944279548E-3</v>
      </c>
      <c r="W31" s="37">
        <f t="shared" si="3"/>
        <v>8.8696299807034772E-3</v>
      </c>
      <c r="X31" s="37">
        <f t="shared" si="4"/>
        <v>9.45711810568871E-3</v>
      </c>
    </row>
    <row r="32" spans="1:24">
      <c r="A32" s="13" t="s">
        <v>388</v>
      </c>
      <c r="B32" s="17" t="s">
        <v>389</v>
      </c>
      <c r="C32" s="28">
        <v>7</v>
      </c>
      <c r="D32" s="28">
        <v>72</v>
      </c>
      <c r="E32" s="28">
        <v>138</v>
      </c>
      <c r="F32" s="28">
        <v>276</v>
      </c>
      <c r="G32" s="28">
        <v>5</v>
      </c>
      <c r="H32" s="28">
        <v>72</v>
      </c>
      <c r="I32" s="28">
        <v>138</v>
      </c>
      <c r="J32" s="28">
        <v>276</v>
      </c>
      <c r="K32" s="28">
        <v>5</v>
      </c>
      <c r="L32" s="28">
        <v>72</v>
      </c>
      <c r="M32" s="28">
        <v>138</v>
      </c>
      <c r="N32" s="28">
        <v>276</v>
      </c>
      <c r="O32" s="33">
        <v>38</v>
      </c>
      <c r="P32" t="s">
        <v>636</v>
      </c>
      <c r="S32" t="s">
        <v>641</v>
      </c>
      <c r="T32">
        <f t="shared" si="1"/>
        <v>72</v>
      </c>
      <c r="U32">
        <f t="shared" si="0"/>
        <v>138</v>
      </c>
      <c r="V32" s="37">
        <f t="shared" si="2"/>
        <v>2.5128830780996778E-3</v>
      </c>
      <c r="W32" s="37">
        <f t="shared" si="3"/>
        <v>9.3435796743288526E-3</v>
      </c>
      <c r="X32" s="37">
        <f t="shared" si="4"/>
        <v>9.9624602945423048E-3</v>
      </c>
    </row>
    <row r="33" spans="1:24">
      <c r="A33" s="13" t="s">
        <v>100</v>
      </c>
      <c r="B33" s="17" t="s">
        <v>390</v>
      </c>
      <c r="C33" s="28">
        <v>999</v>
      </c>
      <c r="D33" s="28">
        <v>0</v>
      </c>
      <c r="E33" s="28">
        <v>0</v>
      </c>
      <c r="F33" s="28">
        <v>0</v>
      </c>
      <c r="G33" s="28">
        <v>999</v>
      </c>
      <c r="H33" s="28">
        <v>0</v>
      </c>
      <c r="I33" s="28">
        <v>0</v>
      </c>
      <c r="J33" s="28">
        <v>0</v>
      </c>
      <c r="K33" s="28">
        <v>999</v>
      </c>
      <c r="L33" s="28">
        <v>0</v>
      </c>
      <c r="M33" s="28">
        <v>0</v>
      </c>
      <c r="N33" s="28">
        <v>0</v>
      </c>
      <c r="O33" s="33">
        <v>37</v>
      </c>
      <c r="T33" t="str">
        <f t="shared" si="1"/>
        <v/>
      </c>
      <c r="U33" t="str">
        <f t="shared" si="0"/>
        <v/>
      </c>
      <c r="V33" s="37">
        <f t="shared" si="2"/>
        <v>0</v>
      </c>
      <c r="W33" s="37">
        <f t="shared" si="3"/>
        <v>0</v>
      </c>
      <c r="X33" s="37">
        <f t="shared" si="4"/>
        <v>0</v>
      </c>
    </row>
    <row r="34" spans="1:24">
      <c r="A34" s="13" t="s">
        <v>391</v>
      </c>
      <c r="B34" s="17" t="s">
        <v>392</v>
      </c>
      <c r="C34" s="28">
        <v>7</v>
      </c>
      <c r="D34" s="28">
        <v>64</v>
      </c>
      <c r="E34" s="28">
        <v>154</v>
      </c>
      <c r="F34" s="28">
        <v>308</v>
      </c>
      <c r="G34" s="28">
        <v>5</v>
      </c>
      <c r="H34" s="28">
        <v>64</v>
      </c>
      <c r="I34" s="28">
        <v>154</v>
      </c>
      <c r="J34" s="28">
        <v>308</v>
      </c>
      <c r="K34" s="28">
        <v>5</v>
      </c>
      <c r="L34" s="28">
        <v>64</v>
      </c>
      <c r="M34" s="28">
        <v>154</v>
      </c>
      <c r="N34" s="28">
        <v>308</v>
      </c>
      <c r="O34" s="33">
        <v>36</v>
      </c>
      <c r="P34" t="s">
        <v>636</v>
      </c>
      <c r="R34" t="s">
        <v>638</v>
      </c>
      <c r="T34">
        <f t="shared" si="1"/>
        <v>64</v>
      </c>
      <c r="U34">
        <f t="shared" si="0"/>
        <v>154</v>
      </c>
      <c r="V34" s="37">
        <f t="shared" si="2"/>
        <v>2.8042318407779012E-3</v>
      </c>
      <c r="W34" s="37">
        <f t="shared" si="3"/>
        <v>1.0426893259758286E-2</v>
      </c>
      <c r="X34" s="37">
        <f t="shared" si="4"/>
        <v>1.1117528154779094E-2</v>
      </c>
    </row>
    <row r="35" spans="1:24">
      <c r="A35" s="13" t="s">
        <v>102</v>
      </c>
      <c r="B35" s="17" t="s">
        <v>393</v>
      </c>
      <c r="C35" s="28">
        <v>7</v>
      </c>
      <c r="D35" s="28">
        <v>61</v>
      </c>
      <c r="E35" s="28">
        <v>163</v>
      </c>
      <c r="F35" s="28">
        <v>326</v>
      </c>
      <c r="G35" s="28">
        <v>5</v>
      </c>
      <c r="H35" s="28">
        <v>61</v>
      </c>
      <c r="I35" s="28">
        <v>163</v>
      </c>
      <c r="J35" s="28">
        <v>326</v>
      </c>
      <c r="K35" s="28">
        <v>5</v>
      </c>
      <c r="L35" s="28">
        <v>61</v>
      </c>
      <c r="M35" s="28">
        <v>163</v>
      </c>
      <c r="N35" s="28">
        <v>326</v>
      </c>
      <c r="O35" s="33">
        <v>35</v>
      </c>
      <c r="P35" t="s">
        <v>636</v>
      </c>
      <c r="T35">
        <f t="shared" si="1"/>
        <v>61</v>
      </c>
      <c r="U35">
        <f t="shared" si="0"/>
        <v>163</v>
      </c>
      <c r="V35" s="37">
        <f t="shared" si="2"/>
        <v>2.9681155197844021E-3</v>
      </c>
      <c r="W35" s="37">
        <f t="shared" si="3"/>
        <v>1.1036257151562342E-2</v>
      </c>
      <c r="X35" s="37">
        <f t="shared" si="4"/>
        <v>1.1767253826162286E-2</v>
      </c>
    </row>
    <row r="36" spans="1:24">
      <c r="A36" s="13" t="s">
        <v>394</v>
      </c>
      <c r="B36" s="17" t="s">
        <v>395</v>
      </c>
      <c r="C36" s="28">
        <v>999</v>
      </c>
      <c r="D36" s="28">
        <v>0</v>
      </c>
      <c r="E36" s="28">
        <v>0</v>
      </c>
      <c r="F36" s="28">
        <v>0</v>
      </c>
      <c r="G36" s="28">
        <v>999</v>
      </c>
      <c r="H36" s="28">
        <v>0</v>
      </c>
      <c r="I36" s="28">
        <v>0</v>
      </c>
      <c r="J36" s="28">
        <v>0</v>
      </c>
      <c r="K36" s="28">
        <v>999</v>
      </c>
      <c r="L36" s="28">
        <v>0</v>
      </c>
      <c r="M36" s="28">
        <v>0</v>
      </c>
      <c r="N36" s="28">
        <v>0</v>
      </c>
      <c r="O36" s="33">
        <v>34</v>
      </c>
      <c r="Q36" t="s">
        <v>637</v>
      </c>
      <c r="T36" t="str">
        <f t="shared" si="1"/>
        <v/>
      </c>
      <c r="U36" t="str">
        <f t="shared" si="0"/>
        <v/>
      </c>
      <c r="V36" s="37">
        <f t="shared" si="2"/>
        <v>0</v>
      </c>
      <c r="W36" s="37">
        <f t="shared" si="3"/>
        <v>0</v>
      </c>
      <c r="X36" s="37">
        <f t="shared" si="4"/>
        <v>0</v>
      </c>
    </row>
    <row r="37" spans="1:24">
      <c r="A37" s="13" t="s">
        <v>104</v>
      </c>
      <c r="B37" s="17" t="s">
        <v>396</v>
      </c>
      <c r="C37" s="28">
        <v>7</v>
      </c>
      <c r="D37" s="28">
        <v>54</v>
      </c>
      <c r="E37" s="28">
        <v>183</v>
      </c>
      <c r="F37" s="28">
        <v>366</v>
      </c>
      <c r="G37" s="28">
        <v>5</v>
      </c>
      <c r="H37" s="28">
        <v>54</v>
      </c>
      <c r="I37" s="28">
        <v>183</v>
      </c>
      <c r="J37" s="28">
        <v>366</v>
      </c>
      <c r="K37" s="28">
        <v>5</v>
      </c>
      <c r="L37" s="28">
        <v>54</v>
      </c>
      <c r="M37" s="28">
        <v>183</v>
      </c>
      <c r="N37" s="28">
        <v>366</v>
      </c>
      <c r="O37" s="33">
        <v>33</v>
      </c>
      <c r="P37" t="s">
        <v>636</v>
      </c>
      <c r="T37">
        <f t="shared" si="1"/>
        <v>54</v>
      </c>
      <c r="U37">
        <f t="shared" si="0"/>
        <v>183</v>
      </c>
      <c r="V37" s="37">
        <f t="shared" si="2"/>
        <v>3.3323014731321812E-3</v>
      </c>
      <c r="W37" s="37">
        <f t="shared" si="3"/>
        <v>1.2390399133349132E-2</v>
      </c>
      <c r="X37" s="37">
        <f t="shared" si="4"/>
        <v>1.3211088651458274E-2</v>
      </c>
    </row>
    <row r="38" spans="1:24">
      <c r="A38" s="13" t="s">
        <v>397</v>
      </c>
      <c r="B38" s="17" t="s">
        <v>398</v>
      </c>
      <c r="C38" s="28">
        <v>999</v>
      </c>
      <c r="D38" s="28">
        <v>0</v>
      </c>
      <c r="E38" s="28">
        <v>0</v>
      </c>
      <c r="F38" s="28">
        <v>0</v>
      </c>
      <c r="G38" s="28">
        <v>999</v>
      </c>
      <c r="H38" s="28">
        <v>0</v>
      </c>
      <c r="I38" s="28">
        <v>0</v>
      </c>
      <c r="J38" s="28">
        <v>0</v>
      </c>
      <c r="K38" s="28">
        <v>999</v>
      </c>
      <c r="L38" s="28">
        <v>0</v>
      </c>
      <c r="M38" s="28">
        <v>0</v>
      </c>
      <c r="N38" s="28">
        <v>0</v>
      </c>
      <c r="O38" s="33">
        <v>32</v>
      </c>
      <c r="R38" t="s">
        <v>638</v>
      </c>
      <c r="T38" t="str">
        <f t="shared" si="1"/>
        <v/>
      </c>
      <c r="U38" t="str">
        <f t="shared" si="0"/>
        <v/>
      </c>
      <c r="V38" s="37">
        <f t="shared" si="2"/>
        <v>0</v>
      </c>
      <c r="W38" s="37">
        <f t="shared" si="3"/>
        <v>0</v>
      </c>
      <c r="X38" s="37">
        <f t="shared" si="4"/>
        <v>0</v>
      </c>
    </row>
    <row r="39" spans="1:24">
      <c r="A39" s="13" t="s">
        <v>106</v>
      </c>
      <c r="B39" s="17" t="s">
        <v>399</v>
      </c>
      <c r="C39" s="28">
        <v>7</v>
      </c>
      <c r="D39" s="28">
        <v>48</v>
      </c>
      <c r="E39" s="28">
        <v>208</v>
      </c>
      <c r="F39" s="28">
        <v>416</v>
      </c>
      <c r="G39" s="28">
        <v>5</v>
      </c>
      <c r="H39" s="28">
        <v>48</v>
      </c>
      <c r="I39" s="28">
        <v>208</v>
      </c>
      <c r="J39" s="28">
        <v>416</v>
      </c>
      <c r="K39" s="28">
        <v>5</v>
      </c>
      <c r="L39" s="28">
        <v>48</v>
      </c>
      <c r="M39" s="28">
        <v>208</v>
      </c>
      <c r="N39" s="28">
        <v>416</v>
      </c>
      <c r="O39" s="33">
        <v>31</v>
      </c>
      <c r="P39" t="s">
        <v>636</v>
      </c>
      <c r="T39">
        <f t="shared" si="1"/>
        <v>48</v>
      </c>
      <c r="U39">
        <f t="shared" si="0"/>
        <v>208</v>
      </c>
      <c r="V39" s="37">
        <f t="shared" si="2"/>
        <v>3.7875339148169054E-3</v>
      </c>
      <c r="W39" s="37">
        <f t="shared" si="3"/>
        <v>1.4083076610582619E-2</v>
      </c>
      <c r="X39" s="37">
        <f t="shared" si="4"/>
        <v>1.5015882183078255E-2</v>
      </c>
    </row>
    <row r="40" spans="1:24">
      <c r="A40" s="13" t="s">
        <v>400</v>
      </c>
      <c r="B40" s="17" t="s">
        <v>401</v>
      </c>
      <c r="C40" s="28">
        <v>7</v>
      </c>
      <c r="D40" s="28">
        <v>48</v>
      </c>
      <c r="E40" s="28">
        <v>208</v>
      </c>
      <c r="F40" s="28">
        <v>416</v>
      </c>
      <c r="G40" s="28">
        <v>5</v>
      </c>
      <c r="H40" s="28">
        <v>48</v>
      </c>
      <c r="I40" s="28">
        <v>208</v>
      </c>
      <c r="J40" s="28">
        <v>416</v>
      </c>
      <c r="K40" s="28">
        <v>5</v>
      </c>
      <c r="L40" s="28">
        <v>48</v>
      </c>
      <c r="M40" s="28">
        <v>208</v>
      </c>
      <c r="N40" s="28">
        <v>416</v>
      </c>
      <c r="O40" s="29">
        <v>31</v>
      </c>
      <c r="P40" t="s">
        <v>636</v>
      </c>
      <c r="T40">
        <f t="shared" si="1"/>
        <v>48</v>
      </c>
      <c r="U40">
        <f t="shared" si="0"/>
        <v>208</v>
      </c>
      <c r="V40" s="37">
        <f t="shared" si="2"/>
        <v>3.7875339148169054E-3</v>
      </c>
      <c r="W40" s="37">
        <f t="shared" si="3"/>
        <v>1.4083076610582619E-2</v>
      </c>
      <c r="X40" s="37">
        <f t="shared" si="4"/>
        <v>1.5015882183078255E-2</v>
      </c>
    </row>
    <row r="41" spans="1:24">
      <c r="A41" s="13" t="s">
        <v>108</v>
      </c>
      <c r="B41" s="17" t="s">
        <v>402</v>
      </c>
      <c r="C41" s="28">
        <v>7</v>
      </c>
      <c r="D41" s="28">
        <v>45</v>
      </c>
      <c r="E41" s="28">
        <v>222</v>
      </c>
      <c r="F41" s="28">
        <v>444</v>
      </c>
      <c r="G41" s="28">
        <v>5</v>
      </c>
      <c r="H41" s="28">
        <v>45</v>
      </c>
      <c r="I41" s="28">
        <v>222</v>
      </c>
      <c r="J41" s="28">
        <v>444</v>
      </c>
      <c r="K41" s="28">
        <v>5</v>
      </c>
      <c r="L41" s="28">
        <v>45</v>
      </c>
      <c r="M41" s="28">
        <v>222</v>
      </c>
      <c r="N41" s="28">
        <v>444</v>
      </c>
      <c r="O41" s="29">
        <v>30</v>
      </c>
      <c r="P41" t="s">
        <v>636</v>
      </c>
      <c r="T41">
        <f t="shared" si="1"/>
        <v>45</v>
      </c>
      <c r="U41">
        <f t="shared" si="0"/>
        <v>222</v>
      </c>
      <c r="V41" s="37">
        <f t="shared" si="2"/>
        <v>4.0424640821603514E-3</v>
      </c>
      <c r="W41" s="37">
        <f t="shared" si="3"/>
        <v>1.5030975997833373E-2</v>
      </c>
      <c r="X41" s="37">
        <f t="shared" si="4"/>
        <v>1.6026566560785445E-2</v>
      </c>
    </row>
    <row r="42" spans="1:24">
      <c r="A42" s="13" t="s">
        <v>403</v>
      </c>
      <c r="B42" s="17" t="s">
        <v>56</v>
      </c>
      <c r="C42" s="28">
        <v>7</v>
      </c>
      <c r="D42" s="28">
        <v>45</v>
      </c>
      <c r="E42" s="28">
        <v>222</v>
      </c>
      <c r="F42" s="28">
        <v>444</v>
      </c>
      <c r="G42" s="28">
        <v>5</v>
      </c>
      <c r="H42" s="28">
        <v>45</v>
      </c>
      <c r="I42" s="28">
        <v>222</v>
      </c>
      <c r="J42" s="28">
        <v>444</v>
      </c>
      <c r="K42" s="28">
        <v>5</v>
      </c>
      <c r="L42" s="28">
        <v>45</v>
      </c>
      <c r="M42" s="28">
        <v>222</v>
      </c>
      <c r="N42" s="28">
        <v>444</v>
      </c>
      <c r="O42" s="29">
        <v>30</v>
      </c>
      <c r="P42" t="s">
        <v>636</v>
      </c>
      <c r="T42">
        <f t="shared" si="1"/>
        <v>45</v>
      </c>
      <c r="U42">
        <f t="shared" si="0"/>
        <v>222</v>
      </c>
      <c r="V42" s="37">
        <f t="shared" si="2"/>
        <v>4.0424640821603514E-3</v>
      </c>
      <c r="W42" s="37">
        <f t="shared" si="3"/>
        <v>1.5030975997833373E-2</v>
      </c>
      <c r="X42" s="37">
        <f t="shared" si="4"/>
        <v>1.6026566560785445E-2</v>
      </c>
    </row>
    <row r="43" spans="1:24">
      <c r="A43" s="13" t="s">
        <v>110</v>
      </c>
      <c r="B43" s="18" t="s">
        <v>404</v>
      </c>
      <c r="C43" s="28">
        <v>7</v>
      </c>
      <c r="D43" s="28">
        <v>36</v>
      </c>
      <c r="E43" s="28">
        <v>411</v>
      </c>
      <c r="F43" s="28">
        <v>822</v>
      </c>
      <c r="G43" s="28">
        <v>5</v>
      </c>
      <c r="H43" s="28">
        <v>36</v>
      </c>
      <c r="I43" s="28">
        <v>411</v>
      </c>
      <c r="J43" s="28">
        <v>822</v>
      </c>
      <c r="K43" s="28">
        <v>5</v>
      </c>
      <c r="L43" s="28">
        <v>36</v>
      </c>
      <c r="M43" s="28">
        <v>411</v>
      </c>
      <c r="N43" s="28">
        <v>822</v>
      </c>
      <c r="O43" s="33">
        <v>27</v>
      </c>
      <c r="P43" t="s">
        <v>636</v>
      </c>
      <c r="T43">
        <f t="shared" si="1"/>
        <v>36</v>
      </c>
      <c r="U43">
        <f t="shared" si="0"/>
        <v>411</v>
      </c>
      <c r="V43" s="37">
        <f t="shared" si="2"/>
        <v>7.4840213412968662E-3</v>
      </c>
      <c r="W43" s="37">
        <f t="shared" si="3"/>
        <v>2.7827617725718543E-2</v>
      </c>
      <c r="X43" s="37">
        <f t="shared" si="4"/>
        <v>2.9670805659832516E-2</v>
      </c>
    </row>
    <row r="44" spans="1:24">
      <c r="A44" s="13" t="s">
        <v>405</v>
      </c>
      <c r="B44" s="18" t="s">
        <v>406</v>
      </c>
      <c r="C44" s="28">
        <v>7</v>
      </c>
      <c r="D44" s="28">
        <v>33</v>
      </c>
      <c r="E44" s="28">
        <v>443</v>
      </c>
      <c r="F44" s="28">
        <v>886</v>
      </c>
      <c r="G44" s="28">
        <v>5</v>
      </c>
      <c r="H44" s="28">
        <v>33</v>
      </c>
      <c r="I44" s="28">
        <v>443</v>
      </c>
      <c r="J44" s="28">
        <v>886</v>
      </c>
      <c r="K44" s="28">
        <v>5</v>
      </c>
      <c r="L44" s="28">
        <v>33</v>
      </c>
      <c r="M44" s="28">
        <v>443</v>
      </c>
      <c r="N44" s="28">
        <v>886</v>
      </c>
      <c r="O44" s="33">
        <v>26</v>
      </c>
      <c r="P44" t="s">
        <v>636</v>
      </c>
      <c r="T44">
        <f t="shared" si="1"/>
        <v>33</v>
      </c>
      <c r="U44">
        <f t="shared" si="0"/>
        <v>443</v>
      </c>
      <c r="V44" s="37">
        <f t="shared" si="2"/>
        <v>8.0667188666533138E-3</v>
      </c>
      <c r="W44" s="37">
        <f t="shared" si="3"/>
        <v>2.9994244896577406E-2</v>
      </c>
      <c r="X44" s="37">
        <f t="shared" si="4"/>
        <v>3.1980941380306091E-2</v>
      </c>
    </row>
    <row r="45" spans="1:24">
      <c r="A45" s="13" t="s">
        <v>112</v>
      </c>
      <c r="B45" s="18" t="s">
        <v>407</v>
      </c>
      <c r="C45" s="28">
        <v>7</v>
      </c>
      <c r="D45" s="28">
        <v>31</v>
      </c>
      <c r="E45" s="28">
        <v>480</v>
      </c>
      <c r="F45" s="28">
        <v>960</v>
      </c>
      <c r="G45" s="28">
        <v>5</v>
      </c>
      <c r="H45" s="28">
        <v>31</v>
      </c>
      <c r="I45" s="28">
        <v>480</v>
      </c>
      <c r="J45" s="28">
        <v>960</v>
      </c>
      <c r="K45" s="28">
        <v>5</v>
      </c>
      <c r="L45" s="28">
        <v>31</v>
      </c>
      <c r="M45" s="28">
        <v>480</v>
      </c>
      <c r="N45" s="28">
        <v>960</v>
      </c>
      <c r="O45" s="33">
        <v>25</v>
      </c>
      <c r="P45" t="s">
        <v>636</v>
      </c>
      <c r="T45">
        <f t="shared" si="1"/>
        <v>31</v>
      </c>
      <c r="U45">
        <f t="shared" si="0"/>
        <v>480</v>
      </c>
      <c r="V45" s="37">
        <f t="shared" si="2"/>
        <v>8.7404628803467044E-3</v>
      </c>
      <c r="W45" s="37">
        <f t="shared" si="3"/>
        <v>3.249940756288297E-2</v>
      </c>
      <c r="X45" s="37">
        <f t="shared" si="4"/>
        <v>3.4652035807103666E-2</v>
      </c>
    </row>
    <row r="46" spans="1:24">
      <c r="A46" s="13" t="s">
        <v>408</v>
      </c>
      <c r="B46" s="18" t="s">
        <v>409</v>
      </c>
      <c r="C46" s="28">
        <v>7</v>
      </c>
      <c r="D46" s="28">
        <v>28</v>
      </c>
      <c r="E46" s="28">
        <v>520</v>
      </c>
      <c r="F46" s="28">
        <v>1040</v>
      </c>
      <c r="G46" s="28">
        <v>5</v>
      </c>
      <c r="H46" s="28">
        <v>28</v>
      </c>
      <c r="I46" s="28">
        <v>520</v>
      </c>
      <c r="J46" s="28">
        <v>1040</v>
      </c>
      <c r="K46" s="28">
        <v>5</v>
      </c>
      <c r="L46" s="28">
        <v>28</v>
      </c>
      <c r="M46" s="28">
        <v>520</v>
      </c>
      <c r="N46" s="28">
        <v>1040</v>
      </c>
      <c r="O46" s="33">
        <v>24</v>
      </c>
      <c r="P46" t="s">
        <v>636</v>
      </c>
      <c r="T46">
        <f t="shared" si="1"/>
        <v>28</v>
      </c>
      <c r="U46">
        <f t="shared" si="0"/>
        <v>520</v>
      </c>
      <c r="V46" s="37">
        <f t="shared" si="2"/>
        <v>9.4688347870422636E-3</v>
      </c>
      <c r="W46" s="37">
        <f t="shared" si="3"/>
        <v>3.5207691526456551E-2</v>
      </c>
      <c r="X46" s="37">
        <f t="shared" si="4"/>
        <v>3.7539705457695638E-2</v>
      </c>
    </row>
    <row r="47" spans="1:24">
      <c r="A47" s="13" t="s">
        <v>114</v>
      </c>
      <c r="B47" s="18" t="s">
        <v>410</v>
      </c>
      <c r="C47" s="28">
        <v>7</v>
      </c>
      <c r="D47" s="28">
        <v>26</v>
      </c>
      <c r="E47" s="28">
        <v>567</v>
      </c>
      <c r="F47" s="28">
        <v>1134</v>
      </c>
      <c r="G47" s="28">
        <v>5</v>
      </c>
      <c r="H47" s="28">
        <v>26</v>
      </c>
      <c r="I47" s="28">
        <v>567</v>
      </c>
      <c r="J47" s="28">
        <v>1134</v>
      </c>
      <c r="K47" s="28">
        <v>5</v>
      </c>
      <c r="L47" s="28">
        <v>26</v>
      </c>
      <c r="M47" s="28">
        <v>567</v>
      </c>
      <c r="N47" s="28">
        <v>1134</v>
      </c>
      <c r="O47" s="33">
        <v>23</v>
      </c>
      <c r="P47" t="s">
        <v>636</v>
      </c>
      <c r="Q47" t="s">
        <v>637</v>
      </c>
      <c r="T47">
        <f t="shared" si="1"/>
        <v>26</v>
      </c>
      <c r="U47">
        <f t="shared" si="0"/>
        <v>567</v>
      </c>
      <c r="V47" s="37">
        <f t="shared" si="2"/>
        <v>1.0324671777409545E-2</v>
      </c>
      <c r="W47" s="37">
        <f t="shared" si="3"/>
        <v>3.8389925183655506E-2</v>
      </c>
      <c r="X47" s="37">
        <f t="shared" si="4"/>
        <v>4.0932717297141208E-2</v>
      </c>
    </row>
    <row r="48" spans="1:24">
      <c r="A48" s="13" t="s">
        <v>411</v>
      </c>
      <c r="B48" s="18" t="s">
        <v>412</v>
      </c>
      <c r="C48" s="28">
        <v>7</v>
      </c>
      <c r="D48" s="28">
        <v>24</v>
      </c>
      <c r="E48" s="28">
        <v>619</v>
      </c>
      <c r="F48" s="28">
        <v>1238</v>
      </c>
      <c r="G48" s="28">
        <v>5</v>
      </c>
      <c r="H48" s="28">
        <v>24</v>
      </c>
      <c r="I48" s="28">
        <v>619</v>
      </c>
      <c r="J48" s="28">
        <v>1238</v>
      </c>
      <c r="K48" s="28">
        <v>5</v>
      </c>
      <c r="L48" s="28">
        <v>24</v>
      </c>
      <c r="M48" s="28">
        <v>619</v>
      </c>
      <c r="N48" s="28">
        <v>1238</v>
      </c>
      <c r="O48" s="33">
        <v>22</v>
      </c>
      <c r="P48" t="s">
        <v>636</v>
      </c>
      <c r="T48">
        <f t="shared" si="1"/>
        <v>24</v>
      </c>
      <c r="U48">
        <f t="shared" si="0"/>
        <v>619</v>
      </c>
      <c r="V48" s="37">
        <f t="shared" si="2"/>
        <v>1.1271555256113772E-2</v>
      </c>
      <c r="W48" s="37">
        <f t="shared" si="3"/>
        <v>4.1910694336301159E-2</v>
      </c>
      <c r="X48" s="37">
        <f t="shared" si="4"/>
        <v>4.4686687842910772E-2</v>
      </c>
    </row>
    <row r="49" spans="1:24">
      <c r="A49" s="13" t="s">
        <v>116</v>
      </c>
      <c r="B49" s="18" t="s">
        <v>413</v>
      </c>
      <c r="C49" s="28">
        <v>7</v>
      </c>
      <c r="D49" s="28">
        <v>22</v>
      </c>
      <c r="E49" s="28">
        <v>680</v>
      </c>
      <c r="F49" s="28">
        <v>1360</v>
      </c>
      <c r="G49" s="28">
        <v>5</v>
      </c>
      <c r="H49" s="28">
        <v>22</v>
      </c>
      <c r="I49" s="28">
        <v>680</v>
      </c>
      <c r="J49" s="28">
        <v>1360</v>
      </c>
      <c r="K49" s="28">
        <v>5</v>
      </c>
      <c r="L49" s="28">
        <v>22</v>
      </c>
      <c r="M49" s="28">
        <v>680</v>
      </c>
      <c r="N49" s="28">
        <v>1360</v>
      </c>
      <c r="O49" s="33">
        <v>21</v>
      </c>
      <c r="P49" t="s">
        <v>636</v>
      </c>
      <c r="T49">
        <f t="shared" si="1"/>
        <v>22</v>
      </c>
      <c r="U49">
        <f t="shared" si="0"/>
        <v>680</v>
      </c>
      <c r="V49" s="37">
        <f t="shared" si="2"/>
        <v>1.2382322413824498E-2</v>
      </c>
      <c r="W49" s="37">
        <f t="shared" si="3"/>
        <v>4.6040827380750875E-2</v>
      </c>
      <c r="X49" s="37">
        <f t="shared" si="4"/>
        <v>4.9090384060063531E-2</v>
      </c>
    </row>
    <row r="50" spans="1:24">
      <c r="A50" s="13" t="s">
        <v>414</v>
      </c>
      <c r="B50" s="18" t="s">
        <v>50</v>
      </c>
      <c r="C50" s="28">
        <v>7</v>
      </c>
      <c r="D50" s="28">
        <v>20</v>
      </c>
      <c r="E50" s="28">
        <v>750</v>
      </c>
      <c r="F50" s="28">
        <v>1500</v>
      </c>
      <c r="G50" s="28">
        <v>5</v>
      </c>
      <c r="H50" s="28">
        <v>20</v>
      </c>
      <c r="I50" s="28">
        <v>750</v>
      </c>
      <c r="J50" s="28">
        <v>1500</v>
      </c>
      <c r="K50" s="28">
        <v>5</v>
      </c>
      <c r="L50" s="28">
        <v>20</v>
      </c>
      <c r="M50" s="28">
        <v>750</v>
      </c>
      <c r="N50" s="28">
        <v>1500</v>
      </c>
      <c r="O50" s="33">
        <v>20</v>
      </c>
      <c r="P50" t="s">
        <v>636</v>
      </c>
      <c r="T50">
        <f t="shared" si="1"/>
        <v>20</v>
      </c>
      <c r="U50">
        <f t="shared" si="0"/>
        <v>750</v>
      </c>
      <c r="V50" s="37">
        <f t="shared" si="2"/>
        <v>1.3656973250541727E-2</v>
      </c>
      <c r="W50" s="37">
        <f t="shared" si="3"/>
        <v>5.078032431700464E-2</v>
      </c>
      <c r="X50" s="37">
        <f t="shared" si="4"/>
        <v>5.414380594859948E-2</v>
      </c>
    </row>
    <row r="51" spans="1:24">
      <c r="A51" s="13" t="s">
        <v>118</v>
      </c>
      <c r="B51" s="36" t="s">
        <v>54</v>
      </c>
      <c r="C51" s="28">
        <v>12</v>
      </c>
      <c r="D51" s="28">
        <v>0</v>
      </c>
      <c r="E51" s="28">
        <v>1662</v>
      </c>
      <c r="F51" s="28">
        <v>1662</v>
      </c>
      <c r="G51" s="28">
        <v>12</v>
      </c>
      <c r="H51" s="28">
        <v>0</v>
      </c>
      <c r="I51" s="28">
        <v>1662</v>
      </c>
      <c r="J51" s="28">
        <v>1662</v>
      </c>
      <c r="K51" s="28">
        <v>999</v>
      </c>
      <c r="L51" s="28">
        <v>0</v>
      </c>
      <c r="M51" s="28">
        <v>0</v>
      </c>
      <c r="N51" s="28">
        <v>0</v>
      </c>
      <c r="O51" s="33">
        <v>19</v>
      </c>
      <c r="P51" t="s">
        <v>636</v>
      </c>
      <c r="T51">
        <f t="shared" si="1"/>
        <v>0</v>
      </c>
      <c r="U51">
        <f t="shared" si="0"/>
        <v>1662</v>
      </c>
      <c r="V51" s="37">
        <f t="shared" si="2"/>
        <v>3.0263852723200466E-2</v>
      </c>
      <c r="W51" s="37">
        <f t="shared" si="3"/>
        <v>5.6264599343241135E-2</v>
      </c>
      <c r="X51" s="37">
        <f t="shared" si="4"/>
        <v>0</v>
      </c>
    </row>
    <row r="52" spans="1:24">
      <c r="A52" s="13" t="s">
        <v>415</v>
      </c>
      <c r="B52" s="36" t="s">
        <v>51</v>
      </c>
      <c r="C52" s="28">
        <v>7</v>
      </c>
      <c r="D52" s="28">
        <v>0</v>
      </c>
      <c r="E52" s="28">
        <v>1851</v>
      </c>
      <c r="F52" s="28">
        <v>1851</v>
      </c>
      <c r="G52" s="28">
        <v>5</v>
      </c>
      <c r="H52" s="28">
        <v>0</v>
      </c>
      <c r="I52" s="28">
        <v>1851</v>
      </c>
      <c r="J52" s="28">
        <v>1851</v>
      </c>
      <c r="K52" s="28">
        <v>999</v>
      </c>
      <c r="L52" s="28">
        <v>0</v>
      </c>
      <c r="M52" s="28">
        <v>0</v>
      </c>
      <c r="N52" s="28">
        <v>0</v>
      </c>
      <c r="O52" s="33">
        <v>18</v>
      </c>
      <c r="P52" t="s">
        <v>636</v>
      </c>
      <c r="T52">
        <f t="shared" si="1"/>
        <v>0</v>
      </c>
      <c r="U52">
        <f t="shared" si="0"/>
        <v>1851</v>
      </c>
      <c r="V52" s="37">
        <f t="shared" si="2"/>
        <v>3.3705409982336981E-2</v>
      </c>
      <c r="W52" s="37">
        <f t="shared" si="3"/>
        <v>6.2662920207183725E-2</v>
      </c>
      <c r="X52" s="37">
        <f t="shared" si="4"/>
        <v>0</v>
      </c>
    </row>
    <row r="53" spans="1:24">
      <c r="A53" s="13" t="s">
        <v>120</v>
      </c>
      <c r="B53" s="36" t="s">
        <v>52</v>
      </c>
      <c r="C53" s="28">
        <v>7</v>
      </c>
      <c r="D53" s="28">
        <v>0</v>
      </c>
      <c r="E53" s="28">
        <v>2076</v>
      </c>
      <c r="F53" s="28">
        <v>2076</v>
      </c>
      <c r="G53" s="28">
        <v>5</v>
      </c>
      <c r="H53" s="28">
        <v>0</v>
      </c>
      <c r="I53" s="28">
        <v>2076</v>
      </c>
      <c r="J53" s="28">
        <v>2076</v>
      </c>
      <c r="K53" s="28">
        <v>999</v>
      </c>
      <c r="L53" s="28">
        <v>0</v>
      </c>
      <c r="M53" s="28">
        <v>0</v>
      </c>
      <c r="N53" s="28">
        <v>0</v>
      </c>
      <c r="O53" s="33">
        <v>17</v>
      </c>
      <c r="P53" t="s">
        <v>636</v>
      </c>
      <c r="T53">
        <f t="shared" si="1"/>
        <v>0</v>
      </c>
      <c r="U53">
        <f t="shared" si="0"/>
        <v>2076</v>
      </c>
      <c r="V53" s="37">
        <f t="shared" si="2"/>
        <v>3.7802501957499499E-2</v>
      </c>
      <c r="W53" s="37">
        <f t="shared" si="3"/>
        <v>7.027996885473442E-2</v>
      </c>
      <c r="X53" s="37">
        <f t="shared" si="4"/>
        <v>0</v>
      </c>
    </row>
    <row r="54" spans="1:24">
      <c r="A54" s="13" t="s">
        <v>416</v>
      </c>
      <c r="B54" s="36" t="s">
        <v>183</v>
      </c>
      <c r="C54" s="28">
        <v>7</v>
      </c>
      <c r="D54" s="28">
        <v>0</v>
      </c>
      <c r="E54" s="28">
        <v>2343</v>
      </c>
      <c r="F54" s="28">
        <v>2343</v>
      </c>
      <c r="G54" s="28">
        <v>5</v>
      </c>
      <c r="H54" s="28">
        <v>0</v>
      </c>
      <c r="I54" s="28">
        <v>2343</v>
      </c>
      <c r="J54" s="28">
        <v>2343</v>
      </c>
      <c r="K54" s="28">
        <v>999</v>
      </c>
      <c r="L54" s="28">
        <v>0</v>
      </c>
      <c r="M54" s="28">
        <v>0</v>
      </c>
      <c r="N54" s="28">
        <v>0</v>
      </c>
      <c r="O54" s="33">
        <v>16</v>
      </c>
      <c r="P54" t="s">
        <v>636</v>
      </c>
      <c r="T54">
        <f t="shared" si="1"/>
        <v>0</v>
      </c>
      <c r="U54">
        <f t="shared" si="0"/>
        <v>2343</v>
      </c>
      <c r="V54" s="37">
        <f t="shared" si="2"/>
        <v>4.2664384434692351E-2</v>
      </c>
      <c r="W54" s="37">
        <f t="shared" si="3"/>
        <v>7.9318866583161243E-2</v>
      </c>
      <c r="X54" s="37">
        <f t="shared" si="4"/>
        <v>0</v>
      </c>
    </row>
    <row r="55" spans="1:24">
      <c r="A55" s="13" t="s">
        <v>122</v>
      </c>
      <c r="B55" s="14" t="s">
        <v>55</v>
      </c>
      <c r="C55" s="28">
        <v>7</v>
      </c>
      <c r="D55" s="28">
        <v>0</v>
      </c>
      <c r="E55" s="14">
        <v>2666</v>
      </c>
      <c r="F55" s="14">
        <v>2666</v>
      </c>
      <c r="G55" s="28">
        <v>5</v>
      </c>
      <c r="H55" s="28">
        <v>0</v>
      </c>
      <c r="I55" s="28">
        <v>0</v>
      </c>
      <c r="J55" s="28">
        <v>0</v>
      </c>
      <c r="K55" s="28">
        <v>999</v>
      </c>
      <c r="L55" s="28">
        <v>0</v>
      </c>
      <c r="M55" s="28">
        <v>0</v>
      </c>
      <c r="N55" s="28">
        <v>0</v>
      </c>
      <c r="O55" s="33">
        <v>15</v>
      </c>
      <c r="P55" t="s">
        <v>636</v>
      </c>
      <c r="T55">
        <f t="shared" si="1"/>
        <v>0</v>
      </c>
      <c r="U55">
        <f t="shared" si="0"/>
        <v>2666</v>
      </c>
      <c r="V55" s="37">
        <f t="shared" si="2"/>
        <v>4.8545987581258991E-2</v>
      </c>
      <c r="W55" s="37">
        <f t="shared" si="3"/>
        <v>9.0253563086089575E-2</v>
      </c>
      <c r="X55" s="37">
        <f t="shared" si="4"/>
        <v>0</v>
      </c>
    </row>
    <row r="56" spans="1:24">
      <c r="A56" s="13" t="s">
        <v>417</v>
      </c>
      <c r="B56" s="20" t="s">
        <v>418</v>
      </c>
      <c r="C56" s="28">
        <v>7</v>
      </c>
      <c r="D56" s="28">
        <v>0</v>
      </c>
      <c r="E56" s="14">
        <v>3061</v>
      </c>
      <c r="F56" s="14">
        <v>3061</v>
      </c>
      <c r="G56" s="28">
        <v>5</v>
      </c>
      <c r="H56" s="28">
        <v>0</v>
      </c>
      <c r="I56" s="28">
        <v>0</v>
      </c>
      <c r="J56" s="28">
        <v>0</v>
      </c>
      <c r="K56" s="28">
        <v>999</v>
      </c>
      <c r="L56" s="28">
        <v>0</v>
      </c>
      <c r="M56" s="28">
        <v>0</v>
      </c>
      <c r="N56" s="28">
        <v>0</v>
      </c>
      <c r="O56" s="33">
        <v>14</v>
      </c>
      <c r="P56" t="s">
        <v>636</v>
      </c>
      <c r="T56">
        <f t="shared" si="1"/>
        <v>0</v>
      </c>
      <c r="U56">
        <f t="shared" si="0"/>
        <v>3061</v>
      </c>
      <c r="V56" s="37">
        <f t="shared" si="2"/>
        <v>5.5738660159877634E-2</v>
      </c>
      <c r="W56" s="37">
        <f t="shared" si="3"/>
        <v>0.10362571515623413</v>
      </c>
      <c r="X56" s="37">
        <f t="shared" si="4"/>
        <v>0</v>
      </c>
    </row>
    <row r="57" spans="1:24">
      <c r="A57" s="13" t="s">
        <v>124</v>
      </c>
      <c r="B57" s="14" t="s">
        <v>419</v>
      </c>
      <c r="C57" s="28">
        <v>7</v>
      </c>
      <c r="D57" s="28">
        <v>0</v>
      </c>
      <c r="E57" s="20">
        <v>3550</v>
      </c>
      <c r="F57" s="20">
        <v>3550</v>
      </c>
      <c r="G57" s="28">
        <v>5</v>
      </c>
      <c r="H57" s="28">
        <v>0</v>
      </c>
      <c r="I57" s="28">
        <v>0</v>
      </c>
      <c r="J57" s="28">
        <v>0</v>
      </c>
      <c r="K57" s="28">
        <v>999</v>
      </c>
      <c r="L57" s="28">
        <v>0</v>
      </c>
      <c r="M57" s="28">
        <v>0</v>
      </c>
      <c r="N57" s="28">
        <v>0</v>
      </c>
      <c r="O57" s="33">
        <v>13</v>
      </c>
      <c r="P57" t="s">
        <v>636</v>
      </c>
      <c r="T57">
        <f t="shared" si="1"/>
        <v>0</v>
      </c>
      <c r="U57">
        <f t="shared" si="0"/>
        <v>3550</v>
      </c>
      <c r="V57" s="37">
        <f t="shared" si="2"/>
        <v>6.4643006719230844E-2</v>
      </c>
      <c r="W57" s="37">
        <f t="shared" si="3"/>
        <v>0.12018010088357764</v>
      </c>
      <c r="X57" s="37">
        <f t="shared" si="4"/>
        <v>0</v>
      </c>
    </row>
    <row r="58" spans="1:24">
      <c r="A58" s="13" t="s">
        <v>420</v>
      </c>
      <c r="B58" s="21" t="s">
        <v>53</v>
      </c>
      <c r="C58" s="28">
        <v>7</v>
      </c>
      <c r="D58" s="28">
        <v>0</v>
      </c>
      <c r="E58" s="21">
        <v>4166</v>
      </c>
      <c r="F58" s="21">
        <v>4166</v>
      </c>
      <c r="G58" s="28">
        <v>5</v>
      </c>
      <c r="H58" s="28">
        <v>0</v>
      </c>
      <c r="I58" s="28">
        <v>0</v>
      </c>
      <c r="J58" s="28">
        <v>0</v>
      </c>
      <c r="K58" s="28">
        <v>999</v>
      </c>
      <c r="L58" s="28">
        <v>0</v>
      </c>
      <c r="M58" s="28">
        <v>0</v>
      </c>
      <c r="N58" s="28">
        <v>0</v>
      </c>
      <c r="O58" s="33">
        <v>12</v>
      </c>
      <c r="P58" t="s">
        <v>636</v>
      </c>
      <c r="T58">
        <f t="shared" si="1"/>
        <v>0</v>
      </c>
      <c r="U58">
        <f t="shared" si="0"/>
        <v>4166</v>
      </c>
      <c r="V58" s="37">
        <f t="shared" si="2"/>
        <v>7.5859934082342442E-2</v>
      </c>
      <c r="W58" s="37">
        <f t="shared" si="3"/>
        <v>0.14103388740309422</v>
      </c>
      <c r="X58" s="37">
        <f t="shared" si="4"/>
        <v>0</v>
      </c>
    </row>
    <row r="59" spans="1:24">
      <c r="A59" s="13" t="s">
        <v>126</v>
      </c>
      <c r="B59" s="34" t="s">
        <v>421</v>
      </c>
      <c r="C59" s="28">
        <v>999</v>
      </c>
      <c r="D59" s="28">
        <v>0</v>
      </c>
      <c r="E59" s="28">
        <v>0</v>
      </c>
      <c r="F59" s="28">
        <v>0</v>
      </c>
      <c r="G59" s="28">
        <v>999</v>
      </c>
      <c r="H59" s="28">
        <v>0</v>
      </c>
      <c r="I59" s="28">
        <v>0</v>
      </c>
      <c r="J59" s="28">
        <v>0</v>
      </c>
      <c r="K59" s="28">
        <v>999</v>
      </c>
      <c r="L59" s="28">
        <v>0</v>
      </c>
      <c r="M59" s="28">
        <v>0</v>
      </c>
      <c r="N59" s="28">
        <v>0</v>
      </c>
      <c r="O59" s="29">
        <v>66</v>
      </c>
      <c r="Q59" t="s">
        <v>637</v>
      </c>
      <c r="T59" t="str">
        <f t="shared" si="1"/>
        <v/>
      </c>
      <c r="U59" t="str">
        <f t="shared" si="0"/>
        <v/>
      </c>
      <c r="V59" s="37">
        <f t="shared" si="2"/>
        <v>0</v>
      </c>
      <c r="W59" s="37">
        <f t="shared" si="3"/>
        <v>0</v>
      </c>
      <c r="X59" s="37">
        <f t="shared" si="4"/>
        <v>0</v>
      </c>
    </row>
    <row r="60" spans="1:24">
      <c r="A60" s="13" t="s">
        <v>422</v>
      </c>
      <c r="B60" s="34" t="s">
        <v>423</v>
      </c>
      <c r="C60" s="28">
        <v>999</v>
      </c>
      <c r="D60" s="28">
        <v>0</v>
      </c>
      <c r="E60" s="28">
        <v>0</v>
      </c>
      <c r="F60" s="28">
        <v>0</v>
      </c>
      <c r="G60" s="28">
        <v>999</v>
      </c>
      <c r="H60" s="28">
        <v>0</v>
      </c>
      <c r="I60" s="28">
        <v>0</v>
      </c>
      <c r="J60" s="28">
        <v>0</v>
      </c>
      <c r="K60" s="28">
        <v>5</v>
      </c>
      <c r="L60" s="28">
        <v>211</v>
      </c>
      <c r="M60" s="28">
        <v>23</v>
      </c>
      <c r="N60" s="28">
        <v>46</v>
      </c>
      <c r="O60" s="29">
        <v>65</v>
      </c>
      <c r="P60" t="s">
        <v>636</v>
      </c>
      <c r="Q60" t="s">
        <v>637</v>
      </c>
      <c r="T60">
        <f t="shared" si="1"/>
        <v>211</v>
      </c>
      <c r="U60">
        <f t="shared" si="0"/>
        <v>23</v>
      </c>
      <c r="V60" s="37">
        <f t="shared" si="2"/>
        <v>0</v>
      </c>
      <c r="W60" s="37">
        <f t="shared" si="3"/>
        <v>0</v>
      </c>
      <c r="X60" s="37">
        <f t="shared" si="4"/>
        <v>1.6604100490903841E-3</v>
      </c>
    </row>
    <row r="61" spans="1:24">
      <c r="A61" s="13" t="s">
        <v>128</v>
      </c>
      <c r="B61" s="34" t="s">
        <v>424</v>
      </c>
      <c r="C61" s="28">
        <v>999</v>
      </c>
      <c r="D61" s="28">
        <v>0</v>
      </c>
      <c r="E61" s="28">
        <v>0</v>
      </c>
      <c r="F61" s="28">
        <v>0</v>
      </c>
      <c r="G61" s="28">
        <v>999</v>
      </c>
      <c r="H61" s="28">
        <v>0</v>
      </c>
      <c r="I61" s="28">
        <v>0</v>
      </c>
      <c r="J61" s="28">
        <v>0</v>
      </c>
      <c r="K61" s="28">
        <v>999</v>
      </c>
      <c r="L61" s="28">
        <v>0</v>
      </c>
      <c r="M61" s="28">
        <v>0</v>
      </c>
      <c r="N61" s="28">
        <v>0</v>
      </c>
      <c r="O61" s="29">
        <v>64</v>
      </c>
      <c r="R61" t="s">
        <v>638</v>
      </c>
      <c r="T61" t="str">
        <f t="shared" si="1"/>
        <v/>
      </c>
      <c r="U61" t="str">
        <f t="shared" si="0"/>
        <v/>
      </c>
      <c r="V61" s="37">
        <f t="shared" si="2"/>
        <v>0</v>
      </c>
      <c r="W61" s="37">
        <f t="shared" si="3"/>
        <v>0</v>
      </c>
      <c r="X61" s="37">
        <f t="shared" si="4"/>
        <v>0</v>
      </c>
    </row>
    <row r="62" spans="1:24">
      <c r="A62" s="13" t="s">
        <v>425</v>
      </c>
      <c r="B62" s="34" t="s">
        <v>426</v>
      </c>
      <c r="C62" s="28">
        <v>999</v>
      </c>
      <c r="D62" s="28">
        <v>0</v>
      </c>
      <c r="E62" s="28">
        <v>0</v>
      </c>
      <c r="F62" s="28">
        <v>0</v>
      </c>
      <c r="G62" s="28">
        <v>999</v>
      </c>
      <c r="H62" s="28">
        <v>0</v>
      </c>
      <c r="I62" s="28">
        <v>0</v>
      </c>
      <c r="J62" s="28">
        <v>0</v>
      </c>
      <c r="K62" s="28">
        <v>5</v>
      </c>
      <c r="L62" s="28">
        <v>198</v>
      </c>
      <c r="M62" s="28">
        <v>25</v>
      </c>
      <c r="N62" s="28">
        <v>50</v>
      </c>
      <c r="O62" s="29">
        <v>63</v>
      </c>
      <c r="P62" t="s">
        <v>636</v>
      </c>
      <c r="T62">
        <f t="shared" si="1"/>
        <v>198</v>
      </c>
      <c r="U62">
        <f t="shared" si="0"/>
        <v>25</v>
      </c>
      <c r="V62" s="37">
        <f t="shared" si="2"/>
        <v>0</v>
      </c>
      <c r="W62" s="37">
        <f t="shared" si="3"/>
        <v>0</v>
      </c>
      <c r="X62" s="37">
        <f t="shared" si="4"/>
        <v>1.8047935316199827E-3</v>
      </c>
    </row>
    <row r="63" spans="1:24">
      <c r="A63" s="13" t="s">
        <v>130</v>
      </c>
      <c r="B63" s="34" t="s">
        <v>427</v>
      </c>
      <c r="C63" s="28">
        <v>999</v>
      </c>
      <c r="D63" s="28">
        <v>0</v>
      </c>
      <c r="E63" s="28">
        <v>0</v>
      </c>
      <c r="F63" s="28">
        <v>0</v>
      </c>
      <c r="G63" s="28">
        <v>999</v>
      </c>
      <c r="H63" s="28">
        <v>0</v>
      </c>
      <c r="I63" s="28">
        <v>0</v>
      </c>
      <c r="J63" s="28">
        <v>0</v>
      </c>
      <c r="K63" s="28">
        <v>999</v>
      </c>
      <c r="L63" s="28">
        <v>0</v>
      </c>
      <c r="M63" s="28">
        <v>0</v>
      </c>
      <c r="N63" s="28">
        <v>0</v>
      </c>
      <c r="O63" s="29">
        <v>62</v>
      </c>
      <c r="S63" t="s">
        <v>641</v>
      </c>
      <c r="T63" t="str">
        <f t="shared" si="1"/>
        <v/>
      </c>
      <c r="U63" t="str">
        <f t="shared" si="0"/>
        <v/>
      </c>
      <c r="V63" s="37">
        <f t="shared" si="2"/>
        <v>0</v>
      </c>
      <c r="W63" s="37">
        <f t="shared" si="3"/>
        <v>0</v>
      </c>
      <c r="X63" s="37">
        <f t="shared" si="4"/>
        <v>0</v>
      </c>
    </row>
    <row r="64" spans="1:24">
      <c r="A64" s="13" t="s">
        <v>428</v>
      </c>
      <c r="B64" s="34" t="s">
        <v>429</v>
      </c>
      <c r="C64" s="28">
        <v>999</v>
      </c>
      <c r="D64" s="28">
        <v>0</v>
      </c>
      <c r="E64" s="28">
        <v>0</v>
      </c>
      <c r="F64" s="28">
        <v>0</v>
      </c>
      <c r="G64" s="28">
        <v>999</v>
      </c>
      <c r="H64" s="28">
        <v>0</v>
      </c>
      <c r="I64" s="28">
        <v>0</v>
      </c>
      <c r="J64" s="28">
        <v>0</v>
      </c>
      <c r="K64" s="28">
        <v>5</v>
      </c>
      <c r="L64" s="28">
        <v>186</v>
      </c>
      <c r="M64" s="28">
        <v>26</v>
      </c>
      <c r="N64" s="28">
        <v>52</v>
      </c>
      <c r="O64" s="29">
        <v>61</v>
      </c>
      <c r="P64" t="s">
        <v>636</v>
      </c>
      <c r="T64">
        <f t="shared" si="1"/>
        <v>186</v>
      </c>
      <c r="U64">
        <f t="shared" si="0"/>
        <v>26</v>
      </c>
      <c r="V64" s="37">
        <f t="shared" si="2"/>
        <v>0</v>
      </c>
      <c r="W64" s="37">
        <f t="shared" si="3"/>
        <v>0</v>
      </c>
      <c r="X64" s="37">
        <f t="shared" si="4"/>
        <v>1.8769852728847819E-3</v>
      </c>
    </row>
    <row r="65" spans="1:24">
      <c r="A65" s="13" t="s">
        <v>132</v>
      </c>
      <c r="B65" s="34" t="s">
        <v>430</v>
      </c>
      <c r="C65" s="28">
        <v>999</v>
      </c>
      <c r="D65" s="28">
        <v>0</v>
      </c>
      <c r="E65" s="28">
        <v>0</v>
      </c>
      <c r="F65" s="28">
        <v>0</v>
      </c>
      <c r="G65" s="28">
        <v>999</v>
      </c>
      <c r="H65" s="28">
        <v>0</v>
      </c>
      <c r="I65" s="28">
        <v>0</v>
      </c>
      <c r="J65" s="28">
        <v>0</v>
      </c>
      <c r="K65" s="28">
        <v>5</v>
      </c>
      <c r="L65" s="28">
        <v>180</v>
      </c>
      <c r="M65" s="28">
        <v>27</v>
      </c>
      <c r="N65" s="28">
        <v>54</v>
      </c>
      <c r="O65" s="29">
        <v>60</v>
      </c>
      <c r="P65" t="s">
        <v>636</v>
      </c>
      <c r="S65" t="s">
        <v>641</v>
      </c>
      <c r="T65">
        <f t="shared" si="1"/>
        <v>180</v>
      </c>
      <c r="U65">
        <f t="shared" si="0"/>
        <v>27</v>
      </c>
      <c r="V65" s="37">
        <f t="shared" si="2"/>
        <v>0</v>
      </c>
      <c r="W65" s="37">
        <f t="shared" si="3"/>
        <v>0</v>
      </c>
      <c r="X65" s="37">
        <f t="shared" si="4"/>
        <v>1.9491770141495813E-3</v>
      </c>
    </row>
    <row r="66" spans="1:24">
      <c r="A66" s="13" t="s">
        <v>431</v>
      </c>
      <c r="B66" s="35" t="s">
        <v>432</v>
      </c>
      <c r="C66" s="28">
        <v>999</v>
      </c>
      <c r="D66" s="28">
        <v>0</v>
      </c>
      <c r="E66" s="28">
        <v>0</v>
      </c>
      <c r="F66" s="28">
        <v>0</v>
      </c>
      <c r="G66" s="28">
        <v>999</v>
      </c>
      <c r="H66" s="28">
        <v>0</v>
      </c>
      <c r="I66" s="28">
        <v>0</v>
      </c>
      <c r="J66" s="28">
        <v>0</v>
      </c>
      <c r="K66" s="28">
        <v>999</v>
      </c>
      <c r="L66" s="28">
        <v>0</v>
      </c>
      <c r="M66" s="28">
        <v>0</v>
      </c>
      <c r="N66" s="28">
        <v>0</v>
      </c>
      <c r="O66" s="33">
        <v>58</v>
      </c>
      <c r="S66" t="s">
        <v>641</v>
      </c>
      <c r="T66" t="str">
        <f t="shared" si="1"/>
        <v/>
      </c>
      <c r="U66" t="str">
        <f t="shared" si="0"/>
        <v/>
      </c>
      <c r="V66" s="37">
        <f t="shared" si="2"/>
        <v>0</v>
      </c>
      <c r="W66" s="37">
        <f t="shared" si="3"/>
        <v>0</v>
      </c>
      <c r="X66" s="37">
        <f t="shared" si="4"/>
        <v>0</v>
      </c>
    </row>
    <row r="67" spans="1:24">
      <c r="A67" s="13" t="s">
        <v>134</v>
      </c>
      <c r="B67" s="35" t="s">
        <v>433</v>
      </c>
      <c r="C67" s="28">
        <v>999</v>
      </c>
      <c r="D67" s="28">
        <v>0</v>
      </c>
      <c r="E67" s="28">
        <v>0</v>
      </c>
      <c r="F67" s="28">
        <v>0</v>
      </c>
      <c r="G67" s="28">
        <v>999</v>
      </c>
      <c r="H67" s="28">
        <v>0</v>
      </c>
      <c r="I67" s="28">
        <v>0</v>
      </c>
      <c r="J67" s="28">
        <v>0</v>
      </c>
      <c r="K67" s="28">
        <v>999</v>
      </c>
      <c r="L67" s="28">
        <v>0</v>
      </c>
      <c r="M67" s="28">
        <v>0</v>
      </c>
      <c r="N67" s="28">
        <v>0</v>
      </c>
      <c r="O67" s="33">
        <v>57</v>
      </c>
      <c r="R67" t="s">
        <v>638</v>
      </c>
      <c r="T67" t="str">
        <f t="shared" si="1"/>
        <v/>
      </c>
      <c r="U67" t="str">
        <f t="shared" si="0"/>
        <v/>
      </c>
      <c r="V67" s="37">
        <f t="shared" si="2"/>
        <v>0</v>
      </c>
      <c r="W67" s="37">
        <f t="shared" si="3"/>
        <v>0</v>
      </c>
      <c r="X67" s="37">
        <f t="shared" si="4"/>
        <v>0</v>
      </c>
    </row>
    <row r="68" spans="1:24">
      <c r="A68" s="13" t="s">
        <v>434</v>
      </c>
      <c r="B68" s="35" t="s">
        <v>435</v>
      </c>
      <c r="C68" s="28">
        <v>999</v>
      </c>
      <c r="D68" s="28">
        <v>0</v>
      </c>
      <c r="E68" s="28">
        <v>0</v>
      </c>
      <c r="F68" s="28">
        <v>0</v>
      </c>
      <c r="G68" s="28">
        <v>5</v>
      </c>
      <c r="H68" s="28">
        <v>156</v>
      </c>
      <c r="I68" s="28">
        <v>38</v>
      </c>
      <c r="J68" s="28">
        <v>76</v>
      </c>
      <c r="K68" s="28">
        <v>5</v>
      </c>
      <c r="L68" s="28">
        <v>156</v>
      </c>
      <c r="M68" s="28">
        <v>38</v>
      </c>
      <c r="N68" s="28">
        <v>76</v>
      </c>
      <c r="O68" s="33">
        <v>56</v>
      </c>
      <c r="P68" t="s">
        <v>636</v>
      </c>
      <c r="T68">
        <f t="shared" si="1"/>
        <v>156</v>
      </c>
      <c r="U68">
        <f t="shared" si="0"/>
        <v>38</v>
      </c>
      <c r="V68" s="37">
        <f t="shared" si="2"/>
        <v>0</v>
      </c>
      <c r="W68" s="37">
        <f t="shared" si="3"/>
        <v>0</v>
      </c>
      <c r="X68" s="37">
        <f t="shared" si="4"/>
        <v>2.7432861680623736E-3</v>
      </c>
    </row>
    <row r="69" spans="1:24">
      <c r="A69" s="13" t="s">
        <v>136</v>
      </c>
      <c r="B69" s="35" t="s">
        <v>436</v>
      </c>
      <c r="C69" s="28">
        <v>999</v>
      </c>
      <c r="D69" s="28">
        <v>0</v>
      </c>
      <c r="E69" s="28">
        <v>0</v>
      </c>
      <c r="F69" s="28">
        <v>0</v>
      </c>
      <c r="G69" s="28">
        <v>999</v>
      </c>
      <c r="H69" s="28">
        <v>0</v>
      </c>
      <c r="I69" s="28">
        <v>0</v>
      </c>
      <c r="J69" s="28">
        <v>0</v>
      </c>
      <c r="K69" s="28">
        <v>999</v>
      </c>
      <c r="L69" s="28">
        <v>0</v>
      </c>
      <c r="M69" s="28">
        <v>0</v>
      </c>
      <c r="N69" s="28">
        <v>0</v>
      </c>
      <c r="O69" s="33">
        <v>55</v>
      </c>
      <c r="Q69" t="s">
        <v>637</v>
      </c>
      <c r="T69" t="str">
        <f t="shared" si="1"/>
        <v/>
      </c>
      <c r="U69" t="str">
        <f t="shared" ref="U69:U112" si="5">IF(P69="","",INT(600000/O69^2*(1/INT(O69/10))))</f>
        <v/>
      </c>
      <c r="V69" s="37">
        <f t="shared" si="2"/>
        <v>0</v>
      </c>
      <c r="W69" s="37">
        <f t="shared" si="3"/>
        <v>0</v>
      </c>
      <c r="X69" s="37">
        <f t="shared" si="4"/>
        <v>0</v>
      </c>
    </row>
    <row r="70" spans="1:24">
      <c r="A70" s="13" t="s">
        <v>437</v>
      </c>
      <c r="B70" s="35" t="s">
        <v>438</v>
      </c>
      <c r="C70" s="28">
        <v>999</v>
      </c>
      <c r="D70" s="28">
        <v>0</v>
      </c>
      <c r="E70" s="28">
        <v>0</v>
      </c>
      <c r="F70" s="28">
        <v>0</v>
      </c>
      <c r="G70" s="28">
        <v>999</v>
      </c>
      <c r="H70" s="28">
        <v>0</v>
      </c>
      <c r="I70" s="28">
        <v>0</v>
      </c>
      <c r="J70" s="28">
        <v>0</v>
      </c>
      <c r="K70" s="28">
        <v>999</v>
      </c>
      <c r="L70" s="28">
        <v>0</v>
      </c>
      <c r="M70" s="28">
        <v>0</v>
      </c>
      <c r="N70" s="28">
        <v>0</v>
      </c>
      <c r="O70" s="33">
        <v>54</v>
      </c>
      <c r="Q70" t="s">
        <v>637</v>
      </c>
      <c r="T70" t="str">
        <f t="shared" ref="T70:T112" si="6">IF(P70="","",IF(O70&lt;20,0,INT(O70^2*0.05)))</f>
        <v/>
      </c>
      <c r="U70" t="str">
        <f t="shared" si="5"/>
        <v/>
      </c>
      <c r="V70" s="37">
        <f t="shared" ref="V70:V112" si="7">E70/SUM($E$5:$E$112)</f>
        <v>0</v>
      </c>
      <c r="W70" s="37">
        <f t="shared" ref="W70:W112" si="8">F70/SUM($I$5:$I$112)</f>
        <v>0</v>
      </c>
      <c r="X70" s="37">
        <f t="shared" ref="X70:X112" si="9">M70/SUM($M$5:$M$112)</f>
        <v>0</v>
      </c>
    </row>
    <row r="71" spans="1:24">
      <c r="A71" s="13" t="s">
        <v>138</v>
      </c>
      <c r="B71" s="35" t="s">
        <v>439</v>
      </c>
      <c r="C71" s="28">
        <v>999</v>
      </c>
      <c r="D71" s="28">
        <v>0</v>
      </c>
      <c r="E71" s="28">
        <v>0</v>
      </c>
      <c r="F71" s="28">
        <v>0</v>
      </c>
      <c r="G71" s="28">
        <v>5</v>
      </c>
      <c r="H71" s="28">
        <v>140</v>
      </c>
      <c r="I71" s="28">
        <v>42</v>
      </c>
      <c r="J71" s="28">
        <v>84</v>
      </c>
      <c r="K71" s="28">
        <v>5</v>
      </c>
      <c r="L71" s="28">
        <v>140</v>
      </c>
      <c r="M71" s="28">
        <v>42</v>
      </c>
      <c r="N71" s="28">
        <v>84</v>
      </c>
      <c r="O71" s="33">
        <v>53</v>
      </c>
      <c r="P71" t="s">
        <v>636</v>
      </c>
      <c r="Q71" t="s">
        <v>637</v>
      </c>
      <c r="T71">
        <f t="shared" si="6"/>
        <v>140</v>
      </c>
      <c r="U71">
        <f t="shared" si="5"/>
        <v>42</v>
      </c>
      <c r="V71" s="37">
        <f t="shared" si="7"/>
        <v>0</v>
      </c>
      <c r="W71" s="37">
        <f t="shared" si="8"/>
        <v>0</v>
      </c>
      <c r="X71" s="37">
        <f t="shared" si="9"/>
        <v>3.0320531331215709E-3</v>
      </c>
    </row>
    <row r="72" spans="1:24">
      <c r="A72" s="13" t="s">
        <v>440</v>
      </c>
      <c r="B72" s="35" t="s">
        <v>441</v>
      </c>
      <c r="C72" s="28">
        <v>999</v>
      </c>
      <c r="D72" s="28">
        <v>0</v>
      </c>
      <c r="E72" s="28">
        <v>0</v>
      </c>
      <c r="F72" s="28">
        <v>0</v>
      </c>
      <c r="G72" s="28">
        <v>999</v>
      </c>
      <c r="H72" s="28">
        <v>0</v>
      </c>
      <c r="I72" s="28">
        <v>0</v>
      </c>
      <c r="J72" s="28">
        <v>0</v>
      </c>
      <c r="K72" s="28">
        <v>999</v>
      </c>
      <c r="L72" s="28">
        <v>0</v>
      </c>
      <c r="M72" s="28">
        <v>0</v>
      </c>
      <c r="N72" s="28">
        <v>0</v>
      </c>
      <c r="O72" s="33">
        <v>52</v>
      </c>
      <c r="Q72" t="s">
        <v>637</v>
      </c>
      <c r="T72" t="str">
        <f t="shared" si="6"/>
        <v/>
      </c>
      <c r="U72" t="str">
        <f t="shared" si="5"/>
        <v/>
      </c>
      <c r="V72" s="37">
        <f t="shared" si="7"/>
        <v>0</v>
      </c>
      <c r="W72" s="37">
        <f t="shared" si="8"/>
        <v>0</v>
      </c>
      <c r="X72" s="37">
        <f t="shared" si="9"/>
        <v>0</v>
      </c>
    </row>
    <row r="73" spans="1:24">
      <c r="A73" s="13" t="s">
        <v>140</v>
      </c>
      <c r="B73" s="35" t="s">
        <v>442</v>
      </c>
      <c r="C73" s="28">
        <v>999</v>
      </c>
      <c r="D73" s="28">
        <v>0</v>
      </c>
      <c r="E73" s="28">
        <v>0</v>
      </c>
      <c r="F73" s="28">
        <v>0</v>
      </c>
      <c r="G73" s="28">
        <v>999</v>
      </c>
      <c r="H73" s="28">
        <v>0</v>
      </c>
      <c r="I73" s="28">
        <v>0</v>
      </c>
      <c r="J73" s="28">
        <v>0</v>
      </c>
      <c r="K73" s="28">
        <v>999</v>
      </c>
      <c r="L73" s="28">
        <v>0</v>
      </c>
      <c r="M73" s="28">
        <v>0</v>
      </c>
      <c r="N73" s="28">
        <v>0</v>
      </c>
      <c r="O73" s="33">
        <v>51</v>
      </c>
      <c r="S73" t="s">
        <v>641</v>
      </c>
      <c r="T73" t="str">
        <f t="shared" si="6"/>
        <v/>
      </c>
      <c r="U73" t="str">
        <f t="shared" si="5"/>
        <v/>
      </c>
      <c r="V73" s="37">
        <f t="shared" si="7"/>
        <v>0</v>
      </c>
      <c r="W73" s="37">
        <f t="shared" si="8"/>
        <v>0</v>
      </c>
      <c r="X73" s="37">
        <f t="shared" si="9"/>
        <v>0</v>
      </c>
    </row>
    <row r="74" spans="1:24">
      <c r="A74" s="13" t="s">
        <v>443</v>
      </c>
      <c r="B74" s="35" t="s">
        <v>444</v>
      </c>
      <c r="C74" s="28">
        <v>999</v>
      </c>
      <c r="D74" s="28">
        <v>0</v>
      </c>
      <c r="E74" s="28">
        <v>0</v>
      </c>
      <c r="F74" s="28">
        <v>0</v>
      </c>
      <c r="G74" s="28">
        <v>5</v>
      </c>
      <c r="H74" s="28">
        <v>125</v>
      </c>
      <c r="I74" s="28">
        <v>48</v>
      </c>
      <c r="J74" s="28">
        <v>96</v>
      </c>
      <c r="K74" s="28">
        <v>5</v>
      </c>
      <c r="L74" s="28">
        <v>125</v>
      </c>
      <c r="M74" s="28">
        <v>48</v>
      </c>
      <c r="N74" s="28">
        <v>96</v>
      </c>
      <c r="O74" s="33">
        <v>50</v>
      </c>
      <c r="P74" t="s">
        <v>636</v>
      </c>
      <c r="T74">
        <f t="shared" si="6"/>
        <v>125</v>
      </c>
      <c r="U74">
        <f t="shared" si="5"/>
        <v>48</v>
      </c>
      <c r="V74" s="37">
        <f t="shared" si="7"/>
        <v>0</v>
      </c>
      <c r="W74" s="37">
        <f t="shared" si="8"/>
        <v>0</v>
      </c>
      <c r="X74" s="37">
        <f t="shared" si="9"/>
        <v>3.4652035807103665E-3</v>
      </c>
    </row>
    <row r="75" spans="1:24">
      <c r="A75" s="13" t="s">
        <v>142</v>
      </c>
      <c r="B75" s="35" t="s">
        <v>445</v>
      </c>
      <c r="C75" s="28">
        <v>999</v>
      </c>
      <c r="D75" s="28">
        <v>0</v>
      </c>
      <c r="E75" s="28">
        <v>0</v>
      </c>
      <c r="F75" s="28">
        <v>0</v>
      </c>
      <c r="G75" s="28">
        <v>999</v>
      </c>
      <c r="H75" s="28">
        <v>0</v>
      </c>
      <c r="I75" s="28">
        <v>0</v>
      </c>
      <c r="J75" s="28">
        <v>0</v>
      </c>
      <c r="K75" s="28">
        <v>999</v>
      </c>
      <c r="L75" s="28">
        <v>0</v>
      </c>
      <c r="M75" s="28">
        <v>0</v>
      </c>
      <c r="N75" s="28">
        <v>0</v>
      </c>
      <c r="O75" s="33">
        <v>49</v>
      </c>
      <c r="R75" t="s">
        <v>638</v>
      </c>
      <c r="T75" t="str">
        <f t="shared" si="6"/>
        <v/>
      </c>
      <c r="U75" t="str">
        <f t="shared" si="5"/>
        <v/>
      </c>
      <c r="V75" s="37">
        <f t="shared" si="7"/>
        <v>0</v>
      </c>
      <c r="W75" s="37">
        <f t="shared" si="8"/>
        <v>0</v>
      </c>
      <c r="X75" s="37">
        <f t="shared" si="9"/>
        <v>0</v>
      </c>
    </row>
    <row r="76" spans="1:24">
      <c r="A76" s="13" t="s">
        <v>446</v>
      </c>
      <c r="B76" s="35" t="s">
        <v>447</v>
      </c>
      <c r="C76" s="28">
        <v>999</v>
      </c>
      <c r="D76" s="28">
        <v>0</v>
      </c>
      <c r="E76" s="28">
        <v>0</v>
      </c>
      <c r="F76" s="28">
        <v>0</v>
      </c>
      <c r="G76" s="28">
        <v>999</v>
      </c>
      <c r="H76" s="28">
        <v>0</v>
      </c>
      <c r="I76" s="28">
        <v>0</v>
      </c>
      <c r="J76" s="28">
        <v>0</v>
      </c>
      <c r="K76" s="28">
        <v>999</v>
      </c>
      <c r="L76" s="28">
        <v>0</v>
      </c>
      <c r="M76" s="28">
        <v>0</v>
      </c>
      <c r="N76" s="28">
        <v>0</v>
      </c>
      <c r="O76" s="33">
        <v>48</v>
      </c>
      <c r="S76" t="s">
        <v>641</v>
      </c>
      <c r="T76" t="str">
        <f t="shared" si="6"/>
        <v/>
      </c>
      <c r="U76" t="str">
        <f t="shared" si="5"/>
        <v/>
      </c>
      <c r="V76" s="37">
        <f t="shared" si="7"/>
        <v>0</v>
      </c>
      <c r="W76" s="37">
        <f t="shared" si="8"/>
        <v>0</v>
      </c>
      <c r="X76" s="37">
        <f t="shared" si="9"/>
        <v>0</v>
      </c>
    </row>
    <row r="77" spans="1:24">
      <c r="A77" s="13" t="s">
        <v>144</v>
      </c>
      <c r="B77" s="35" t="s">
        <v>448</v>
      </c>
      <c r="C77" s="28">
        <v>999</v>
      </c>
      <c r="D77" s="28">
        <v>0</v>
      </c>
      <c r="E77" s="28">
        <v>0</v>
      </c>
      <c r="F77" s="28">
        <v>0</v>
      </c>
      <c r="G77" s="28">
        <v>5</v>
      </c>
      <c r="H77" s="28">
        <v>110</v>
      </c>
      <c r="I77" s="28">
        <v>67</v>
      </c>
      <c r="J77" s="28">
        <v>134</v>
      </c>
      <c r="K77" s="28">
        <v>5</v>
      </c>
      <c r="L77" s="28">
        <v>110</v>
      </c>
      <c r="M77" s="28">
        <v>67</v>
      </c>
      <c r="N77" s="28">
        <v>134</v>
      </c>
      <c r="O77" s="33">
        <v>47</v>
      </c>
      <c r="P77" t="s">
        <v>636</v>
      </c>
      <c r="T77">
        <f t="shared" si="6"/>
        <v>110</v>
      </c>
      <c r="U77">
        <f t="shared" si="5"/>
        <v>67</v>
      </c>
      <c r="V77" s="37">
        <f t="shared" si="7"/>
        <v>0</v>
      </c>
      <c r="W77" s="37">
        <f t="shared" si="8"/>
        <v>0</v>
      </c>
      <c r="X77" s="37">
        <f t="shared" si="9"/>
        <v>4.8368466647415531E-3</v>
      </c>
    </row>
    <row r="78" spans="1:24">
      <c r="A78" s="13" t="s">
        <v>449</v>
      </c>
      <c r="B78" s="35" t="s">
        <v>450</v>
      </c>
      <c r="C78" s="28">
        <v>999</v>
      </c>
      <c r="D78" s="28">
        <v>0</v>
      </c>
      <c r="E78" s="28">
        <v>0</v>
      </c>
      <c r="F78" s="28">
        <v>0</v>
      </c>
      <c r="G78" s="28">
        <v>5</v>
      </c>
      <c r="H78" s="28">
        <v>105</v>
      </c>
      <c r="I78" s="28">
        <v>70</v>
      </c>
      <c r="J78" s="28">
        <v>140</v>
      </c>
      <c r="K78" s="28">
        <v>5</v>
      </c>
      <c r="L78" s="28">
        <v>105</v>
      </c>
      <c r="M78" s="28">
        <v>70</v>
      </c>
      <c r="N78" s="28">
        <v>140</v>
      </c>
      <c r="O78" s="33">
        <v>46</v>
      </c>
      <c r="P78" t="s">
        <v>636</v>
      </c>
      <c r="T78">
        <f t="shared" si="6"/>
        <v>105</v>
      </c>
      <c r="U78">
        <f t="shared" si="5"/>
        <v>70</v>
      </c>
      <c r="V78" s="37">
        <f t="shared" si="7"/>
        <v>0</v>
      </c>
      <c r="W78" s="37">
        <f t="shared" si="8"/>
        <v>0</v>
      </c>
      <c r="X78" s="37">
        <f t="shared" si="9"/>
        <v>5.0534218885359512E-3</v>
      </c>
    </row>
    <row r="79" spans="1:24">
      <c r="A79" s="13" t="s">
        <v>146</v>
      </c>
      <c r="B79" s="35" t="s">
        <v>451</v>
      </c>
      <c r="C79" s="28">
        <v>999</v>
      </c>
      <c r="D79" s="28">
        <v>0</v>
      </c>
      <c r="E79" s="28">
        <v>0</v>
      </c>
      <c r="F79" s="28">
        <v>0</v>
      </c>
      <c r="G79" s="28">
        <v>5</v>
      </c>
      <c r="H79" s="28">
        <v>101</v>
      </c>
      <c r="I79" s="28">
        <v>74</v>
      </c>
      <c r="J79" s="28">
        <v>148</v>
      </c>
      <c r="K79" s="28">
        <v>5</v>
      </c>
      <c r="L79" s="28">
        <v>101</v>
      </c>
      <c r="M79" s="28">
        <v>74</v>
      </c>
      <c r="N79" s="28">
        <v>148</v>
      </c>
      <c r="O79" s="33">
        <v>45</v>
      </c>
      <c r="P79" t="s">
        <v>636</v>
      </c>
      <c r="T79">
        <f t="shared" si="6"/>
        <v>101</v>
      </c>
      <c r="U79">
        <f t="shared" si="5"/>
        <v>74</v>
      </c>
      <c r="V79" s="37">
        <f t="shared" si="7"/>
        <v>0</v>
      </c>
      <c r="W79" s="37">
        <f t="shared" si="8"/>
        <v>0</v>
      </c>
      <c r="X79" s="37">
        <f t="shared" si="9"/>
        <v>5.3421888535951489E-3</v>
      </c>
    </row>
    <row r="80" spans="1:24">
      <c r="A80" s="13" t="s">
        <v>452</v>
      </c>
      <c r="B80" s="35" t="s">
        <v>453</v>
      </c>
      <c r="C80" s="28">
        <v>999</v>
      </c>
      <c r="D80" s="28">
        <v>0</v>
      </c>
      <c r="E80" s="28">
        <v>0</v>
      </c>
      <c r="F80" s="28">
        <v>0</v>
      </c>
      <c r="G80" s="28">
        <v>999</v>
      </c>
      <c r="H80" s="28">
        <v>0</v>
      </c>
      <c r="I80" s="28">
        <v>0</v>
      </c>
      <c r="J80" s="28">
        <v>0</v>
      </c>
      <c r="K80" s="28">
        <v>999</v>
      </c>
      <c r="L80" s="28">
        <v>0</v>
      </c>
      <c r="M80" s="28">
        <v>0</v>
      </c>
      <c r="N80" s="28">
        <v>0</v>
      </c>
      <c r="O80" s="33">
        <v>44</v>
      </c>
      <c r="R80" t="s">
        <v>638</v>
      </c>
      <c r="T80" t="str">
        <f t="shared" si="6"/>
        <v/>
      </c>
      <c r="U80" t="str">
        <f t="shared" si="5"/>
        <v/>
      </c>
      <c r="V80" s="37">
        <f t="shared" si="7"/>
        <v>0</v>
      </c>
      <c r="W80" s="37">
        <f t="shared" si="8"/>
        <v>0</v>
      </c>
      <c r="X80" s="37">
        <f t="shared" si="9"/>
        <v>0</v>
      </c>
    </row>
    <row r="81" spans="1:24">
      <c r="A81" s="13" t="s">
        <v>148</v>
      </c>
      <c r="B81" s="35" t="s">
        <v>454</v>
      </c>
      <c r="C81" s="28">
        <v>999</v>
      </c>
      <c r="D81" s="28">
        <v>0</v>
      </c>
      <c r="E81" s="28">
        <v>0</v>
      </c>
      <c r="F81" s="28">
        <v>0</v>
      </c>
      <c r="G81" s="28">
        <v>5</v>
      </c>
      <c r="H81" s="28">
        <v>92</v>
      </c>
      <c r="I81" s="28">
        <v>81</v>
      </c>
      <c r="J81" s="28">
        <v>162</v>
      </c>
      <c r="K81" s="28">
        <v>5</v>
      </c>
      <c r="L81" s="28">
        <v>92</v>
      </c>
      <c r="M81" s="28">
        <v>81</v>
      </c>
      <c r="N81" s="28">
        <v>162</v>
      </c>
      <c r="O81" s="33">
        <v>43</v>
      </c>
      <c r="P81" t="s">
        <v>636</v>
      </c>
      <c r="T81">
        <f t="shared" si="6"/>
        <v>92</v>
      </c>
      <c r="U81">
        <f t="shared" si="5"/>
        <v>81</v>
      </c>
      <c r="V81" s="37">
        <f t="shared" si="7"/>
        <v>0</v>
      </c>
      <c r="W81" s="37">
        <f t="shared" si="8"/>
        <v>0</v>
      </c>
      <c r="X81" s="37">
        <f t="shared" si="9"/>
        <v>5.8475310424487437E-3</v>
      </c>
    </row>
    <row r="82" spans="1:24">
      <c r="A82" s="13" t="s">
        <v>455</v>
      </c>
      <c r="B82" s="35" t="s">
        <v>456</v>
      </c>
      <c r="C82" s="28">
        <v>999</v>
      </c>
      <c r="D82" s="28">
        <v>0</v>
      </c>
      <c r="E82" s="28">
        <v>0</v>
      </c>
      <c r="F82" s="28">
        <v>0</v>
      </c>
      <c r="G82" s="28">
        <v>5</v>
      </c>
      <c r="H82" s="28">
        <v>88</v>
      </c>
      <c r="I82" s="28">
        <v>85</v>
      </c>
      <c r="J82" s="28">
        <v>170</v>
      </c>
      <c r="K82" s="28">
        <v>5</v>
      </c>
      <c r="L82" s="28">
        <v>88</v>
      </c>
      <c r="M82" s="28">
        <v>85</v>
      </c>
      <c r="N82" s="28">
        <v>170</v>
      </c>
      <c r="O82" s="33">
        <v>42</v>
      </c>
      <c r="P82" t="s">
        <v>636</v>
      </c>
      <c r="T82">
        <f t="shared" si="6"/>
        <v>88</v>
      </c>
      <c r="U82">
        <f t="shared" si="5"/>
        <v>85</v>
      </c>
      <c r="V82" s="37">
        <f t="shared" si="7"/>
        <v>0</v>
      </c>
      <c r="W82" s="37">
        <f t="shared" si="8"/>
        <v>0</v>
      </c>
      <c r="X82" s="37">
        <f t="shared" si="9"/>
        <v>6.1362980075079414E-3</v>
      </c>
    </row>
    <row r="83" spans="1:24">
      <c r="A83" s="13" t="s">
        <v>150</v>
      </c>
      <c r="B83" s="35" t="s">
        <v>457</v>
      </c>
      <c r="C83" s="28">
        <v>999</v>
      </c>
      <c r="D83" s="28">
        <v>0</v>
      </c>
      <c r="E83" s="28">
        <v>0</v>
      </c>
      <c r="F83" s="28">
        <v>0</v>
      </c>
      <c r="G83" s="28">
        <v>5</v>
      </c>
      <c r="H83" s="28">
        <v>84</v>
      </c>
      <c r="I83" s="28">
        <v>89</v>
      </c>
      <c r="J83" s="28">
        <v>178</v>
      </c>
      <c r="K83" s="28">
        <v>5</v>
      </c>
      <c r="L83" s="28">
        <v>84</v>
      </c>
      <c r="M83" s="28">
        <v>89</v>
      </c>
      <c r="N83" s="28">
        <v>178</v>
      </c>
      <c r="O83" s="33">
        <v>41</v>
      </c>
      <c r="P83" t="s">
        <v>636</v>
      </c>
      <c r="T83">
        <f t="shared" si="6"/>
        <v>84</v>
      </c>
      <c r="U83">
        <f t="shared" si="5"/>
        <v>89</v>
      </c>
      <c r="V83" s="37">
        <f t="shared" si="7"/>
        <v>0</v>
      </c>
      <c r="W83" s="37">
        <f t="shared" si="8"/>
        <v>0</v>
      </c>
      <c r="X83" s="37">
        <f t="shared" si="9"/>
        <v>6.4250649725671382E-3</v>
      </c>
    </row>
    <row r="84" spans="1:24">
      <c r="A84" s="13" t="s">
        <v>458</v>
      </c>
      <c r="B84" s="35" t="s">
        <v>459</v>
      </c>
      <c r="C84" s="28">
        <v>999</v>
      </c>
      <c r="D84" s="28">
        <v>0</v>
      </c>
      <c r="E84" s="28">
        <v>0</v>
      </c>
      <c r="F84" s="28">
        <v>0</v>
      </c>
      <c r="G84" s="28">
        <v>5</v>
      </c>
      <c r="H84" s="28">
        <v>80</v>
      </c>
      <c r="I84" s="28">
        <v>93</v>
      </c>
      <c r="J84" s="28">
        <v>186</v>
      </c>
      <c r="K84" s="28">
        <v>5</v>
      </c>
      <c r="L84" s="28">
        <v>80</v>
      </c>
      <c r="M84" s="28">
        <v>93</v>
      </c>
      <c r="N84" s="28">
        <v>186</v>
      </c>
      <c r="O84" s="33">
        <v>40</v>
      </c>
      <c r="P84" t="s">
        <v>636</v>
      </c>
      <c r="T84">
        <f t="shared" si="6"/>
        <v>80</v>
      </c>
      <c r="U84">
        <f t="shared" si="5"/>
        <v>93</v>
      </c>
      <c r="V84" s="37">
        <f t="shared" si="7"/>
        <v>0</v>
      </c>
      <c r="W84" s="37">
        <f t="shared" si="8"/>
        <v>0</v>
      </c>
      <c r="X84" s="37">
        <f t="shared" si="9"/>
        <v>6.7138319376263359E-3</v>
      </c>
    </row>
    <row r="85" spans="1:24">
      <c r="A85" s="13" t="s">
        <v>152</v>
      </c>
      <c r="B85" s="17" t="s">
        <v>460</v>
      </c>
      <c r="C85" s="28">
        <v>7</v>
      </c>
      <c r="D85" s="28">
        <v>76</v>
      </c>
      <c r="E85" s="28">
        <v>131</v>
      </c>
      <c r="F85" s="28">
        <v>262</v>
      </c>
      <c r="G85" s="28">
        <v>5</v>
      </c>
      <c r="H85" s="28">
        <v>76</v>
      </c>
      <c r="I85" s="28">
        <v>131</v>
      </c>
      <c r="J85" s="28">
        <v>262</v>
      </c>
      <c r="K85" s="28">
        <v>5</v>
      </c>
      <c r="L85" s="28">
        <v>76</v>
      </c>
      <c r="M85" s="28">
        <v>131</v>
      </c>
      <c r="N85" s="28">
        <v>262</v>
      </c>
      <c r="O85" s="33">
        <v>39</v>
      </c>
      <c r="P85" t="s">
        <v>636</v>
      </c>
      <c r="T85">
        <f t="shared" si="6"/>
        <v>76</v>
      </c>
      <c r="U85">
        <f t="shared" si="5"/>
        <v>131</v>
      </c>
      <c r="V85" s="37">
        <f t="shared" si="7"/>
        <v>2.3854179944279548E-3</v>
      </c>
      <c r="W85" s="37">
        <f t="shared" si="8"/>
        <v>8.8696299807034772E-3</v>
      </c>
      <c r="X85" s="37">
        <f t="shared" si="9"/>
        <v>9.45711810568871E-3</v>
      </c>
    </row>
    <row r="86" spans="1:24">
      <c r="A86" s="13" t="s">
        <v>461</v>
      </c>
      <c r="B86" s="17" t="s">
        <v>462</v>
      </c>
      <c r="C86" s="28">
        <v>7</v>
      </c>
      <c r="D86" s="28">
        <v>72</v>
      </c>
      <c r="E86" s="28">
        <v>138</v>
      </c>
      <c r="F86" s="28">
        <v>276</v>
      </c>
      <c r="G86" s="28">
        <v>5</v>
      </c>
      <c r="H86" s="28">
        <v>72</v>
      </c>
      <c r="I86" s="28">
        <v>138</v>
      </c>
      <c r="J86" s="28">
        <v>276</v>
      </c>
      <c r="K86" s="28">
        <v>5</v>
      </c>
      <c r="L86" s="28">
        <v>72</v>
      </c>
      <c r="M86" s="28">
        <v>138</v>
      </c>
      <c r="N86" s="28">
        <v>276</v>
      </c>
      <c r="O86" s="33">
        <v>38</v>
      </c>
      <c r="P86" t="s">
        <v>636</v>
      </c>
      <c r="T86">
        <f t="shared" si="6"/>
        <v>72</v>
      </c>
      <c r="U86">
        <f t="shared" si="5"/>
        <v>138</v>
      </c>
      <c r="V86" s="37">
        <f t="shared" si="7"/>
        <v>2.5128830780996778E-3</v>
      </c>
      <c r="W86" s="37">
        <f t="shared" si="8"/>
        <v>9.3435796743288526E-3</v>
      </c>
      <c r="X86" s="37">
        <f t="shared" si="9"/>
        <v>9.9624602945423048E-3</v>
      </c>
    </row>
    <row r="87" spans="1:24">
      <c r="A87" s="13" t="s">
        <v>154</v>
      </c>
      <c r="B87" s="17" t="s">
        <v>463</v>
      </c>
      <c r="C87" s="28">
        <v>7</v>
      </c>
      <c r="D87" s="28">
        <v>68</v>
      </c>
      <c r="E87" s="28">
        <v>146</v>
      </c>
      <c r="F87" s="28">
        <v>292</v>
      </c>
      <c r="G87" s="28">
        <v>5</v>
      </c>
      <c r="H87" s="28">
        <v>68</v>
      </c>
      <c r="I87" s="28">
        <v>146</v>
      </c>
      <c r="J87" s="28">
        <v>292</v>
      </c>
      <c r="K87" s="28">
        <v>5</v>
      </c>
      <c r="L87" s="28">
        <v>68</v>
      </c>
      <c r="M87" s="28">
        <v>146</v>
      </c>
      <c r="N87" s="28">
        <v>292</v>
      </c>
      <c r="O87" s="33">
        <v>37</v>
      </c>
      <c r="P87" t="s">
        <v>636</v>
      </c>
      <c r="T87">
        <f t="shared" si="6"/>
        <v>68</v>
      </c>
      <c r="U87">
        <f t="shared" si="5"/>
        <v>146</v>
      </c>
      <c r="V87" s="37">
        <f t="shared" si="7"/>
        <v>2.6585574594387893E-3</v>
      </c>
      <c r="W87" s="37">
        <f t="shared" si="8"/>
        <v>9.8852364670435691E-3</v>
      </c>
      <c r="X87" s="37">
        <f t="shared" si="9"/>
        <v>1.0539994224660698E-2</v>
      </c>
    </row>
    <row r="88" spans="1:24">
      <c r="A88" s="13" t="s">
        <v>464</v>
      </c>
      <c r="B88" s="17" t="s">
        <v>465</v>
      </c>
      <c r="C88" s="28">
        <v>999</v>
      </c>
      <c r="D88" s="28">
        <v>0</v>
      </c>
      <c r="E88" s="28">
        <v>0</v>
      </c>
      <c r="F88" s="28">
        <v>0</v>
      </c>
      <c r="G88" s="28">
        <v>999</v>
      </c>
      <c r="H88" s="28">
        <v>0</v>
      </c>
      <c r="I88" s="28">
        <v>0</v>
      </c>
      <c r="J88" s="28">
        <v>0</v>
      </c>
      <c r="K88" s="28">
        <v>999</v>
      </c>
      <c r="L88" s="28">
        <v>0</v>
      </c>
      <c r="M88" s="28">
        <v>0</v>
      </c>
      <c r="N88" s="28">
        <v>0</v>
      </c>
      <c r="O88" s="33">
        <v>36</v>
      </c>
      <c r="R88" t="s">
        <v>638</v>
      </c>
      <c r="T88" t="str">
        <f t="shared" si="6"/>
        <v/>
      </c>
      <c r="U88" t="str">
        <f t="shared" si="5"/>
        <v/>
      </c>
      <c r="V88" s="37">
        <f t="shared" si="7"/>
        <v>0</v>
      </c>
      <c r="W88" s="37">
        <f t="shared" si="8"/>
        <v>0</v>
      </c>
      <c r="X88" s="37">
        <f t="shared" si="9"/>
        <v>0</v>
      </c>
    </row>
    <row r="89" spans="1:24">
      <c r="A89" s="13" t="s">
        <v>156</v>
      </c>
      <c r="B89" s="17" t="s">
        <v>466</v>
      </c>
      <c r="C89" s="28">
        <v>7</v>
      </c>
      <c r="D89" s="28">
        <v>61</v>
      </c>
      <c r="E89" s="28">
        <v>163</v>
      </c>
      <c r="F89" s="28">
        <v>326</v>
      </c>
      <c r="G89" s="28">
        <v>5</v>
      </c>
      <c r="H89" s="28">
        <v>61</v>
      </c>
      <c r="I89" s="28">
        <v>163</v>
      </c>
      <c r="J89" s="28">
        <v>326</v>
      </c>
      <c r="K89" s="28">
        <v>5</v>
      </c>
      <c r="L89" s="28">
        <v>61</v>
      </c>
      <c r="M89" s="28">
        <v>163</v>
      </c>
      <c r="N89" s="28">
        <v>326</v>
      </c>
      <c r="O89" s="33">
        <v>35</v>
      </c>
      <c r="P89" t="s">
        <v>636</v>
      </c>
      <c r="S89" t="s">
        <v>641</v>
      </c>
      <c r="T89">
        <f t="shared" si="6"/>
        <v>61</v>
      </c>
      <c r="U89">
        <f t="shared" si="5"/>
        <v>163</v>
      </c>
      <c r="V89" s="37">
        <f t="shared" si="7"/>
        <v>2.9681155197844021E-3</v>
      </c>
      <c r="W89" s="37">
        <f t="shared" si="8"/>
        <v>1.1036257151562342E-2</v>
      </c>
      <c r="X89" s="37">
        <f t="shared" si="9"/>
        <v>1.1767253826162286E-2</v>
      </c>
    </row>
    <row r="90" spans="1:24">
      <c r="A90" s="13" t="s">
        <v>467</v>
      </c>
      <c r="B90" s="17" t="s">
        <v>468</v>
      </c>
      <c r="C90" s="28">
        <v>7</v>
      </c>
      <c r="D90" s="28">
        <v>57</v>
      </c>
      <c r="E90" s="28">
        <v>173</v>
      </c>
      <c r="F90" s="28">
        <v>346</v>
      </c>
      <c r="G90" s="28">
        <v>5</v>
      </c>
      <c r="H90" s="28">
        <v>57</v>
      </c>
      <c r="I90" s="28">
        <v>173</v>
      </c>
      <c r="J90" s="28">
        <v>346</v>
      </c>
      <c r="K90" s="28">
        <v>5</v>
      </c>
      <c r="L90" s="28">
        <v>57</v>
      </c>
      <c r="M90" s="28">
        <v>173</v>
      </c>
      <c r="N90" s="28">
        <v>346</v>
      </c>
      <c r="O90" s="33">
        <v>34</v>
      </c>
      <c r="P90" t="s">
        <v>636</v>
      </c>
      <c r="T90">
        <f t="shared" si="6"/>
        <v>57</v>
      </c>
      <c r="U90">
        <f t="shared" si="5"/>
        <v>173</v>
      </c>
      <c r="V90" s="37">
        <f t="shared" si="7"/>
        <v>3.1502084964582914E-3</v>
      </c>
      <c r="W90" s="37">
        <f t="shared" si="8"/>
        <v>1.1713328142455737E-2</v>
      </c>
      <c r="X90" s="37">
        <f t="shared" si="9"/>
        <v>1.2489171238810281E-2</v>
      </c>
    </row>
    <row r="91" spans="1:24">
      <c r="A91" s="13" t="s">
        <v>158</v>
      </c>
      <c r="B91" s="17" t="s">
        <v>469</v>
      </c>
      <c r="C91" s="28">
        <v>999</v>
      </c>
      <c r="D91" s="28">
        <v>0</v>
      </c>
      <c r="E91" s="28">
        <v>0</v>
      </c>
      <c r="F91" s="28">
        <v>0</v>
      </c>
      <c r="G91" s="28">
        <v>999</v>
      </c>
      <c r="H91" s="28">
        <v>0</v>
      </c>
      <c r="I91" s="28">
        <v>0</v>
      </c>
      <c r="J91" s="28">
        <v>0</v>
      </c>
      <c r="K91" s="28">
        <v>999</v>
      </c>
      <c r="L91" s="28">
        <v>0</v>
      </c>
      <c r="M91" s="28">
        <v>0</v>
      </c>
      <c r="N91" s="28">
        <v>0</v>
      </c>
      <c r="O91" s="33">
        <v>33</v>
      </c>
      <c r="T91" t="str">
        <f t="shared" si="6"/>
        <v/>
      </c>
      <c r="U91" t="str">
        <f t="shared" si="5"/>
        <v/>
      </c>
      <c r="V91" s="37">
        <f t="shared" si="7"/>
        <v>0</v>
      </c>
      <c r="W91" s="37">
        <f t="shared" si="8"/>
        <v>0</v>
      </c>
      <c r="X91" s="37">
        <f t="shared" si="9"/>
        <v>0</v>
      </c>
    </row>
    <row r="92" spans="1:24">
      <c r="A92" s="13" t="s">
        <v>470</v>
      </c>
      <c r="B92" s="17" t="s">
        <v>471</v>
      </c>
      <c r="C92" s="28">
        <v>7</v>
      </c>
      <c r="D92" s="28">
        <v>51</v>
      </c>
      <c r="E92" s="28">
        <v>195</v>
      </c>
      <c r="F92" s="28">
        <v>390</v>
      </c>
      <c r="G92" s="28">
        <v>5</v>
      </c>
      <c r="H92" s="28">
        <v>51</v>
      </c>
      <c r="I92" s="28">
        <v>195</v>
      </c>
      <c r="J92" s="28">
        <v>390</v>
      </c>
      <c r="K92" s="28">
        <v>5</v>
      </c>
      <c r="L92" s="28">
        <v>51</v>
      </c>
      <c r="M92" s="28">
        <v>195</v>
      </c>
      <c r="N92" s="28">
        <v>390</v>
      </c>
      <c r="O92" s="33">
        <v>32</v>
      </c>
      <c r="P92" t="s">
        <v>636</v>
      </c>
      <c r="R92" t="s">
        <v>638</v>
      </c>
      <c r="T92">
        <f t="shared" si="6"/>
        <v>51</v>
      </c>
      <c r="U92">
        <f t="shared" si="5"/>
        <v>195</v>
      </c>
      <c r="V92" s="37">
        <f t="shared" si="7"/>
        <v>3.5508130451408488E-3</v>
      </c>
      <c r="W92" s="37">
        <f t="shared" si="8"/>
        <v>1.3202884322421206E-2</v>
      </c>
      <c r="X92" s="37">
        <f t="shared" si="9"/>
        <v>1.4077389546635864E-2</v>
      </c>
    </row>
    <row r="93" spans="1:24">
      <c r="A93" s="13" t="s">
        <v>160</v>
      </c>
      <c r="B93" s="17" t="s">
        <v>472</v>
      </c>
      <c r="C93" s="28">
        <v>7</v>
      </c>
      <c r="D93" s="28">
        <v>48</v>
      </c>
      <c r="E93" s="28">
        <v>208</v>
      </c>
      <c r="F93" s="28">
        <v>416</v>
      </c>
      <c r="G93" s="28">
        <v>5</v>
      </c>
      <c r="H93" s="28">
        <v>48</v>
      </c>
      <c r="I93" s="28">
        <v>208</v>
      </c>
      <c r="J93" s="28">
        <v>416</v>
      </c>
      <c r="K93" s="28">
        <v>5</v>
      </c>
      <c r="L93" s="28">
        <v>48</v>
      </c>
      <c r="M93" s="28">
        <v>208</v>
      </c>
      <c r="N93" s="28">
        <v>416</v>
      </c>
      <c r="O93" s="33">
        <v>31</v>
      </c>
      <c r="P93" t="s">
        <v>636</v>
      </c>
      <c r="T93">
        <f t="shared" si="6"/>
        <v>48</v>
      </c>
      <c r="U93">
        <f t="shared" si="5"/>
        <v>208</v>
      </c>
      <c r="V93" s="37">
        <f t="shared" si="7"/>
        <v>3.7875339148169054E-3</v>
      </c>
      <c r="W93" s="37">
        <f t="shared" si="8"/>
        <v>1.4083076610582619E-2</v>
      </c>
      <c r="X93" s="37">
        <f t="shared" si="9"/>
        <v>1.5015882183078255E-2</v>
      </c>
    </row>
    <row r="94" spans="1:24">
      <c r="A94" s="13" t="s">
        <v>473</v>
      </c>
      <c r="B94" s="17" t="s">
        <v>474</v>
      </c>
      <c r="C94" s="28">
        <v>999</v>
      </c>
      <c r="D94" s="28">
        <v>0</v>
      </c>
      <c r="E94" s="28">
        <v>0</v>
      </c>
      <c r="F94" s="28">
        <v>0</v>
      </c>
      <c r="G94" s="28">
        <v>999</v>
      </c>
      <c r="H94" s="28">
        <v>0</v>
      </c>
      <c r="I94" s="28">
        <v>0</v>
      </c>
      <c r="J94" s="28">
        <v>0</v>
      </c>
      <c r="K94" s="28">
        <v>999</v>
      </c>
      <c r="L94" s="28">
        <v>0</v>
      </c>
      <c r="M94" s="28">
        <v>0</v>
      </c>
      <c r="N94" s="28">
        <v>0</v>
      </c>
      <c r="O94" s="29">
        <v>31</v>
      </c>
      <c r="Q94" t="s">
        <v>637</v>
      </c>
      <c r="T94" t="str">
        <f t="shared" si="6"/>
        <v/>
      </c>
      <c r="U94" t="str">
        <f t="shared" si="5"/>
        <v/>
      </c>
      <c r="V94" s="37">
        <f t="shared" si="7"/>
        <v>0</v>
      </c>
      <c r="W94" s="37">
        <f t="shared" si="8"/>
        <v>0</v>
      </c>
      <c r="X94" s="37">
        <f t="shared" si="9"/>
        <v>0</v>
      </c>
    </row>
    <row r="95" spans="1:24">
      <c r="A95" s="13" t="s">
        <v>162</v>
      </c>
      <c r="B95" s="17" t="s">
        <v>475</v>
      </c>
      <c r="C95" s="28">
        <v>7</v>
      </c>
      <c r="D95" s="28">
        <v>45</v>
      </c>
      <c r="E95" s="28">
        <v>222</v>
      </c>
      <c r="F95" s="28">
        <v>444</v>
      </c>
      <c r="G95" s="28">
        <v>5</v>
      </c>
      <c r="H95" s="28">
        <v>45</v>
      </c>
      <c r="I95" s="28">
        <v>222</v>
      </c>
      <c r="J95" s="28">
        <v>444</v>
      </c>
      <c r="K95" s="28">
        <v>5</v>
      </c>
      <c r="L95" s="28">
        <v>45</v>
      </c>
      <c r="M95" s="28">
        <v>222</v>
      </c>
      <c r="N95" s="28">
        <v>444</v>
      </c>
      <c r="O95" s="29">
        <v>30</v>
      </c>
      <c r="P95" t="s">
        <v>636</v>
      </c>
      <c r="T95">
        <f t="shared" si="6"/>
        <v>45</v>
      </c>
      <c r="U95">
        <f t="shared" si="5"/>
        <v>222</v>
      </c>
      <c r="V95" s="37">
        <f t="shared" si="7"/>
        <v>4.0424640821603514E-3</v>
      </c>
      <c r="W95" s="37">
        <f t="shared" si="8"/>
        <v>1.5030975997833373E-2</v>
      </c>
      <c r="X95" s="37">
        <f t="shared" si="9"/>
        <v>1.6026566560785445E-2</v>
      </c>
    </row>
    <row r="96" spans="1:24">
      <c r="A96" s="13" t="s">
        <v>476</v>
      </c>
      <c r="B96" s="17" t="s">
        <v>477</v>
      </c>
      <c r="C96" s="28">
        <v>7</v>
      </c>
      <c r="D96" s="28">
        <v>45</v>
      </c>
      <c r="E96" s="28">
        <v>222</v>
      </c>
      <c r="F96" s="28">
        <v>444</v>
      </c>
      <c r="G96" s="28">
        <v>5</v>
      </c>
      <c r="H96" s="28">
        <v>45</v>
      </c>
      <c r="I96" s="28">
        <v>222</v>
      </c>
      <c r="J96" s="28">
        <v>444</v>
      </c>
      <c r="K96" s="28">
        <v>5</v>
      </c>
      <c r="L96" s="28">
        <v>45</v>
      </c>
      <c r="M96" s="28">
        <v>222</v>
      </c>
      <c r="N96" s="28">
        <v>444</v>
      </c>
      <c r="O96" s="29">
        <v>30</v>
      </c>
      <c r="P96" t="s">
        <v>636</v>
      </c>
      <c r="T96">
        <f t="shared" si="6"/>
        <v>45</v>
      </c>
      <c r="U96">
        <f t="shared" si="5"/>
        <v>222</v>
      </c>
      <c r="V96" s="37">
        <f t="shared" si="7"/>
        <v>4.0424640821603514E-3</v>
      </c>
      <c r="W96" s="37">
        <f t="shared" si="8"/>
        <v>1.5030975997833373E-2</v>
      </c>
      <c r="X96" s="37">
        <f t="shared" si="9"/>
        <v>1.6026566560785445E-2</v>
      </c>
    </row>
    <row r="97" spans="1:24">
      <c r="A97" s="13" t="s">
        <v>164</v>
      </c>
      <c r="B97" s="18" t="s">
        <v>478</v>
      </c>
      <c r="C97" s="28">
        <v>7</v>
      </c>
      <c r="D97" s="28">
        <v>36</v>
      </c>
      <c r="E97" s="28">
        <v>411</v>
      </c>
      <c r="F97" s="28">
        <v>822</v>
      </c>
      <c r="G97" s="28">
        <v>5</v>
      </c>
      <c r="H97" s="28">
        <v>36</v>
      </c>
      <c r="I97" s="28">
        <v>411</v>
      </c>
      <c r="J97" s="28">
        <v>822</v>
      </c>
      <c r="K97" s="28">
        <v>5</v>
      </c>
      <c r="L97" s="28">
        <v>36</v>
      </c>
      <c r="M97" s="28">
        <v>411</v>
      </c>
      <c r="N97" s="28">
        <v>822</v>
      </c>
      <c r="O97" s="33">
        <v>27</v>
      </c>
      <c r="P97" t="s">
        <v>636</v>
      </c>
      <c r="T97">
        <f t="shared" si="6"/>
        <v>36</v>
      </c>
      <c r="U97">
        <f t="shared" si="5"/>
        <v>411</v>
      </c>
      <c r="V97" s="37">
        <f t="shared" si="7"/>
        <v>7.4840213412968662E-3</v>
      </c>
      <c r="W97" s="37">
        <f t="shared" si="8"/>
        <v>2.7827617725718543E-2</v>
      </c>
      <c r="X97" s="37">
        <f t="shared" si="9"/>
        <v>2.9670805659832516E-2</v>
      </c>
    </row>
    <row r="98" spans="1:24">
      <c r="A98" s="13" t="s">
        <v>479</v>
      </c>
      <c r="B98" s="18" t="s">
        <v>480</v>
      </c>
      <c r="C98" s="28">
        <v>7</v>
      </c>
      <c r="D98" s="28">
        <v>33</v>
      </c>
      <c r="E98" s="28">
        <v>443</v>
      </c>
      <c r="F98" s="28">
        <v>886</v>
      </c>
      <c r="G98" s="28">
        <v>5</v>
      </c>
      <c r="H98" s="28">
        <v>33</v>
      </c>
      <c r="I98" s="28">
        <v>443</v>
      </c>
      <c r="J98" s="28">
        <v>886</v>
      </c>
      <c r="K98" s="28">
        <v>5</v>
      </c>
      <c r="L98" s="28">
        <v>33</v>
      </c>
      <c r="M98" s="28">
        <v>443</v>
      </c>
      <c r="N98" s="28">
        <v>886</v>
      </c>
      <c r="O98" s="33">
        <v>26</v>
      </c>
      <c r="P98" t="s">
        <v>636</v>
      </c>
      <c r="T98">
        <f t="shared" si="6"/>
        <v>33</v>
      </c>
      <c r="U98">
        <f t="shared" si="5"/>
        <v>443</v>
      </c>
      <c r="V98" s="37">
        <f t="shared" si="7"/>
        <v>8.0667188666533138E-3</v>
      </c>
      <c r="W98" s="37">
        <f t="shared" si="8"/>
        <v>2.9994244896577406E-2</v>
      </c>
      <c r="X98" s="37">
        <f t="shared" si="9"/>
        <v>3.1980941380306091E-2</v>
      </c>
    </row>
    <row r="99" spans="1:24">
      <c r="A99" s="13" t="s">
        <v>166</v>
      </c>
      <c r="B99" s="18" t="s">
        <v>481</v>
      </c>
      <c r="C99" s="28">
        <v>7</v>
      </c>
      <c r="D99" s="28">
        <v>31</v>
      </c>
      <c r="E99" s="28">
        <v>480</v>
      </c>
      <c r="F99" s="28">
        <v>960</v>
      </c>
      <c r="G99" s="28">
        <v>5</v>
      </c>
      <c r="H99" s="28">
        <v>31</v>
      </c>
      <c r="I99" s="28">
        <v>480</v>
      </c>
      <c r="J99" s="28">
        <v>960</v>
      </c>
      <c r="K99" s="28">
        <v>5</v>
      </c>
      <c r="L99" s="28">
        <v>31</v>
      </c>
      <c r="M99" s="28">
        <v>480</v>
      </c>
      <c r="N99" s="28">
        <v>960</v>
      </c>
      <c r="O99" s="33">
        <v>25</v>
      </c>
      <c r="P99" t="s">
        <v>636</v>
      </c>
      <c r="T99">
        <f t="shared" si="6"/>
        <v>31</v>
      </c>
      <c r="U99">
        <f t="shared" si="5"/>
        <v>480</v>
      </c>
      <c r="V99" s="37">
        <f t="shared" si="7"/>
        <v>8.7404628803467044E-3</v>
      </c>
      <c r="W99" s="37">
        <f t="shared" si="8"/>
        <v>3.249940756288297E-2</v>
      </c>
      <c r="X99" s="37">
        <f t="shared" si="9"/>
        <v>3.4652035807103666E-2</v>
      </c>
    </row>
    <row r="100" spans="1:24">
      <c r="A100" s="13" t="s">
        <v>482</v>
      </c>
      <c r="B100" s="18" t="s">
        <v>483</v>
      </c>
      <c r="C100" s="28">
        <v>7</v>
      </c>
      <c r="D100" s="28">
        <v>28</v>
      </c>
      <c r="E100" s="28">
        <v>520</v>
      </c>
      <c r="F100" s="28">
        <v>1040</v>
      </c>
      <c r="G100" s="28">
        <v>5</v>
      </c>
      <c r="H100" s="28">
        <v>28</v>
      </c>
      <c r="I100" s="28">
        <v>520</v>
      </c>
      <c r="J100" s="28">
        <v>1040</v>
      </c>
      <c r="K100" s="28">
        <v>5</v>
      </c>
      <c r="L100" s="28">
        <v>28</v>
      </c>
      <c r="M100" s="28">
        <v>520</v>
      </c>
      <c r="N100" s="28">
        <v>1040</v>
      </c>
      <c r="O100" s="33">
        <v>24</v>
      </c>
      <c r="P100" t="s">
        <v>636</v>
      </c>
      <c r="Q100" t="s">
        <v>637</v>
      </c>
      <c r="T100">
        <f t="shared" si="6"/>
        <v>28</v>
      </c>
      <c r="U100">
        <f t="shared" si="5"/>
        <v>520</v>
      </c>
      <c r="V100" s="37">
        <f t="shared" si="7"/>
        <v>9.4688347870422636E-3</v>
      </c>
      <c r="W100" s="37">
        <f t="shared" si="8"/>
        <v>3.5207691526456551E-2</v>
      </c>
      <c r="X100" s="37">
        <f t="shared" si="9"/>
        <v>3.7539705457695638E-2</v>
      </c>
    </row>
    <row r="101" spans="1:24">
      <c r="A101" s="13" t="s">
        <v>168</v>
      </c>
      <c r="B101" s="18" t="s">
        <v>484</v>
      </c>
      <c r="C101" s="28">
        <v>7</v>
      </c>
      <c r="D101" s="28">
        <v>26</v>
      </c>
      <c r="E101" s="28">
        <v>567</v>
      </c>
      <c r="F101" s="28">
        <v>1134</v>
      </c>
      <c r="G101" s="28">
        <v>5</v>
      </c>
      <c r="H101" s="28">
        <v>26</v>
      </c>
      <c r="I101" s="28">
        <v>567</v>
      </c>
      <c r="J101" s="28">
        <v>1134</v>
      </c>
      <c r="K101" s="28">
        <v>5</v>
      </c>
      <c r="L101" s="28">
        <v>26</v>
      </c>
      <c r="M101" s="28">
        <v>567</v>
      </c>
      <c r="N101" s="28">
        <v>1134</v>
      </c>
      <c r="O101" s="33">
        <v>23</v>
      </c>
      <c r="P101" t="s">
        <v>636</v>
      </c>
      <c r="T101">
        <f t="shared" si="6"/>
        <v>26</v>
      </c>
      <c r="U101">
        <f t="shared" si="5"/>
        <v>567</v>
      </c>
      <c r="V101" s="37">
        <f t="shared" si="7"/>
        <v>1.0324671777409545E-2</v>
      </c>
      <c r="W101" s="37">
        <f t="shared" si="8"/>
        <v>3.8389925183655506E-2</v>
      </c>
      <c r="X101" s="37">
        <f t="shared" si="9"/>
        <v>4.0932717297141208E-2</v>
      </c>
    </row>
    <row r="102" spans="1:24">
      <c r="A102" s="13" t="s">
        <v>485</v>
      </c>
      <c r="B102" s="18" t="s">
        <v>486</v>
      </c>
      <c r="C102" s="28">
        <v>7</v>
      </c>
      <c r="D102" s="28">
        <v>24</v>
      </c>
      <c r="E102" s="28">
        <v>619</v>
      </c>
      <c r="F102" s="28">
        <v>1238</v>
      </c>
      <c r="G102" s="28">
        <v>5</v>
      </c>
      <c r="H102" s="28">
        <v>24</v>
      </c>
      <c r="I102" s="28">
        <v>619</v>
      </c>
      <c r="J102" s="28">
        <v>1238</v>
      </c>
      <c r="K102" s="28">
        <v>5</v>
      </c>
      <c r="L102" s="28">
        <v>24</v>
      </c>
      <c r="M102" s="28">
        <v>619</v>
      </c>
      <c r="N102" s="28">
        <v>1238</v>
      </c>
      <c r="O102" s="33">
        <v>22</v>
      </c>
      <c r="P102" t="s">
        <v>636</v>
      </c>
      <c r="T102">
        <f t="shared" si="6"/>
        <v>24</v>
      </c>
      <c r="U102">
        <f t="shared" si="5"/>
        <v>619</v>
      </c>
      <c r="V102" s="37">
        <f t="shared" si="7"/>
        <v>1.1271555256113772E-2</v>
      </c>
      <c r="W102" s="37">
        <f t="shared" si="8"/>
        <v>4.1910694336301159E-2</v>
      </c>
      <c r="X102" s="37">
        <f t="shared" si="9"/>
        <v>4.4686687842910772E-2</v>
      </c>
    </row>
    <row r="103" spans="1:24">
      <c r="A103" s="13" t="s">
        <v>170</v>
      </c>
      <c r="B103" s="18" t="s">
        <v>487</v>
      </c>
      <c r="C103" s="28">
        <v>5</v>
      </c>
      <c r="D103" s="28">
        <v>22</v>
      </c>
      <c r="E103" s="28">
        <v>680</v>
      </c>
      <c r="F103" s="28">
        <v>1360</v>
      </c>
      <c r="G103" s="28">
        <v>5</v>
      </c>
      <c r="H103" s="28">
        <v>22</v>
      </c>
      <c r="I103" s="28">
        <v>680</v>
      </c>
      <c r="J103" s="28">
        <v>1360</v>
      </c>
      <c r="K103" s="28">
        <v>5</v>
      </c>
      <c r="L103" s="28">
        <v>22</v>
      </c>
      <c r="M103" s="28">
        <v>680</v>
      </c>
      <c r="N103" s="28">
        <v>1360</v>
      </c>
      <c r="O103" s="33">
        <v>21</v>
      </c>
      <c r="P103" t="s">
        <v>636</v>
      </c>
      <c r="T103">
        <f t="shared" si="6"/>
        <v>22</v>
      </c>
      <c r="U103">
        <f t="shared" si="5"/>
        <v>680</v>
      </c>
      <c r="V103" s="37">
        <f t="shared" si="7"/>
        <v>1.2382322413824498E-2</v>
      </c>
      <c r="W103" s="37">
        <f t="shared" si="8"/>
        <v>4.6040827380750875E-2</v>
      </c>
      <c r="X103" s="37">
        <f t="shared" si="9"/>
        <v>4.9090384060063531E-2</v>
      </c>
    </row>
    <row r="104" spans="1:24">
      <c r="A104" s="13" t="s">
        <v>488</v>
      </c>
      <c r="B104" s="18" t="s">
        <v>489</v>
      </c>
      <c r="C104" s="28">
        <v>7</v>
      </c>
      <c r="D104" s="28">
        <v>20</v>
      </c>
      <c r="E104" s="28">
        <v>750</v>
      </c>
      <c r="F104" s="28">
        <v>1500</v>
      </c>
      <c r="G104" s="28">
        <v>5</v>
      </c>
      <c r="H104" s="28">
        <v>20</v>
      </c>
      <c r="I104" s="28">
        <v>750</v>
      </c>
      <c r="J104" s="28">
        <v>1500</v>
      </c>
      <c r="K104" s="28">
        <v>5</v>
      </c>
      <c r="L104" s="28">
        <v>20</v>
      </c>
      <c r="M104" s="28">
        <v>750</v>
      </c>
      <c r="N104" s="28">
        <v>1500</v>
      </c>
      <c r="O104" s="33">
        <v>20</v>
      </c>
      <c r="P104" t="s">
        <v>636</v>
      </c>
      <c r="T104">
        <f t="shared" si="6"/>
        <v>20</v>
      </c>
      <c r="U104">
        <f t="shared" si="5"/>
        <v>750</v>
      </c>
      <c r="V104" s="37">
        <f t="shared" si="7"/>
        <v>1.3656973250541727E-2</v>
      </c>
      <c r="W104" s="37">
        <f t="shared" si="8"/>
        <v>5.078032431700464E-2</v>
      </c>
      <c r="X104" s="37">
        <f t="shared" si="9"/>
        <v>5.414380594859948E-2</v>
      </c>
    </row>
    <row r="105" spans="1:24">
      <c r="A105" s="13" t="s">
        <v>172</v>
      </c>
      <c r="B105" s="36" t="s">
        <v>490</v>
      </c>
      <c r="C105" s="28">
        <v>7</v>
      </c>
      <c r="D105" s="28">
        <v>0</v>
      </c>
      <c r="E105" s="28">
        <v>1662</v>
      </c>
      <c r="F105" s="28">
        <v>1662</v>
      </c>
      <c r="G105" s="28">
        <v>5</v>
      </c>
      <c r="H105" s="28">
        <v>0</v>
      </c>
      <c r="I105" s="28">
        <v>1662</v>
      </c>
      <c r="J105" s="28">
        <v>1662</v>
      </c>
      <c r="K105" s="28">
        <v>999</v>
      </c>
      <c r="L105" s="28">
        <v>0</v>
      </c>
      <c r="M105" s="28">
        <v>0</v>
      </c>
      <c r="N105" s="28">
        <v>0</v>
      </c>
      <c r="O105" s="33">
        <v>19</v>
      </c>
      <c r="P105" t="s">
        <v>636</v>
      </c>
      <c r="T105">
        <f t="shared" si="6"/>
        <v>0</v>
      </c>
      <c r="U105">
        <f t="shared" si="5"/>
        <v>1662</v>
      </c>
      <c r="V105" s="37">
        <f t="shared" si="7"/>
        <v>3.0263852723200466E-2</v>
      </c>
      <c r="W105" s="37">
        <f t="shared" si="8"/>
        <v>5.6264599343241135E-2</v>
      </c>
      <c r="X105" s="37">
        <f t="shared" si="9"/>
        <v>0</v>
      </c>
    </row>
    <row r="106" spans="1:24">
      <c r="A106" s="13" t="s">
        <v>491</v>
      </c>
      <c r="B106" s="36" t="s">
        <v>492</v>
      </c>
      <c r="C106" s="28">
        <v>7</v>
      </c>
      <c r="D106" s="28">
        <v>0</v>
      </c>
      <c r="E106" s="28">
        <v>1851</v>
      </c>
      <c r="F106" s="28">
        <v>1851</v>
      </c>
      <c r="G106" s="28">
        <v>5</v>
      </c>
      <c r="H106" s="28">
        <v>0</v>
      </c>
      <c r="I106" s="28">
        <v>1851</v>
      </c>
      <c r="J106" s="28">
        <v>1851</v>
      </c>
      <c r="K106" s="28">
        <v>999</v>
      </c>
      <c r="L106" s="28">
        <v>0</v>
      </c>
      <c r="M106" s="28">
        <v>0</v>
      </c>
      <c r="N106" s="28">
        <v>0</v>
      </c>
      <c r="O106" s="33">
        <v>18</v>
      </c>
      <c r="P106" t="s">
        <v>636</v>
      </c>
      <c r="T106">
        <f t="shared" si="6"/>
        <v>0</v>
      </c>
      <c r="U106">
        <f t="shared" si="5"/>
        <v>1851</v>
      </c>
      <c r="V106" s="37">
        <f t="shared" si="7"/>
        <v>3.3705409982336981E-2</v>
      </c>
      <c r="W106" s="37">
        <f t="shared" si="8"/>
        <v>6.2662920207183725E-2</v>
      </c>
      <c r="X106" s="37">
        <f t="shared" si="9"/>
        <v>0</v>
      </c>
    </row>
    <row r="107" spans="1:24">
      <c r="A107" s="13" t="s">
        <v>174</v>
      </c>
      <c r="B107" s="36" t="s">
        <v>493</v>
      </c>
      <c r="C107" s="28">
        <v>7</v>
      </c>
      <c r="D107" s="28">
        <v>0</v>
      </c>
      <c r="E107" s="28">
        <v>2076</v>
      </c>
      <c r="F107" s="28">
        <v>2076</v>
      </c>
      <c r="G107" s="28">
        <v>999</v>
      </c>
      <c r="H107" s="28">
        <v>0</v>
      </c>
      <c r="I107" s="28">
        <v>2076</v>
      </c>
      <c r="J107" s="28">
        <v>2076</v>
      </c>
      <c r="K107" s="28">
        <v>999</v>
      </c>
      <c r="L107" s="28">
        <v>0</v>
      </c>
      <c r="M107" s="28">
        <v>0</v>
      </c>
      <c r="N107" s="28">
        <v>0</v>
      </c>
      <c r="O107" s="33">
        <v>17</v>
      </c>
      <c r="P107" t="s">
        <v>636</v>
      </c>
      <c r="T107">
        <f t="shared" si="6"/>
        <v>0</v>
      </c>
      <c r="U107">
        <f t="shared" si="5"/>
        <v>2076</v>
      </c>
      <c r="V107" s="37">
        <f t="shared" si="7"/>
        <v>3.7802501957499499E-2</v>
      </c>
      <c r="W107" s="37">
        <f t="shared" si="8"/>
        <v>7.027996885473442E-2</v>
      </c>
      <c r="X107" s="37">
        <f t="shared" si="9"/>
        <v>0</v>
      </c>
    </row>
    <row r="108" spans="1:24">
      <c r="A108" s="13" t="s">
        <v>494</v>
      </c>
      <c r="B108" s="36" t="s">
        <v>495</v>
      </c>
      <c r="C108" s="28">
        <v>7</v>
      </c>
      <c r="D108" s="28">
        <v>0</v>
      </c>
      <c r="E108" s="28">
        <v>2343</v>
      </c>
      <c r="F108" s="28">
        <v>2343</v>
      </c>
      <c r="G108" s="28">
        <v>999</v>
      </c>
      <c r="H108" s="28">
        <v>0</v>
      </c>
      <c r="I108" s="28">
        <v>2343</v>
      </c>
      <c r="J108" s="28">
        <v>2343</v>
      </c>
      <c r="K108" s="28">
        <v>999</v>
      </c>
      <c r="L108" s="28">
        <v>0</v>
      </c>
      <c r="M108" s="28">
        <v>0</v>
      </c>
      <c r="N108" s="28">
        <v>0</v>
      </c>
      <c r="O108" s="33">
        <v>16</v>
      </c>
      <c r="P108" t="s">
        <v>636</v>
      </c>
      <c r="T108">
        <f t="shared" si="6"/>
        <v>0</v>
      </c>
      <c r="U108">
        <f t="shared" si="5"/>
        <v>2343</v>
      </c>
      <c r="V108" s="37">
        <f t="shared" si="7"/>
        <v>4.2664384434692351E-2</v>
      </c>
      <c r="W108" s="37">
        <f t="shared" si="8"/>
        <v>7.9318866583161243E-2</v>
      </c>
      <c r="X108" s="37">
        <f t="shared" si="9"/>
        <v>0</v>
      </c>
    </row>
    <row r="109" spans="1:24">
      <c r="A109" s="13" t="s">
        <v>179</v>
      </c>
      <c r="B109" s="21" t="s">
        <v>496</v>
      </c>
      <c r="C109" s="28">
        <v>7</v>
      </c>
      <c r="D109" s="28">
        <v>0</v>
      </c>
      <c r="E109" s="14">
        <v>2666</v>
      </c>
      <c r="F109" s="14">
        <v>2666</v>
      </c>
      <c r="G109" s="28">
        <v>999</v>
      </c>
      <c r="H109" s="28">
        <v>0</v>
      </c>
      <c r="I109" s="28">
        <v>0</v>
      </c>
      <c r="J109" s="28">
        <v>0</v>
      </c>
      <c r="K109" s="28">
        <v>999</v>
      </c>
      <c r="L109" s="28">
        <v>0</v>
      </c>
      <c r="M109" s="28">
        <v>0</v>
      </c>
      <c r="N109" s="28">
        <v>0</v>
      </c>
      <c r="O109" s="33">
        <v>15</v>
      </c>
      <c r="P109" t="s">
        <v>636</v>
      </c>
      <c r="T109">
        <f t="shared" si="6"/>
        <v>0</v>
      </c>
      <c r="U109">
        <f t="shared" si="5"/>
        <v>2666</v>
      </c>
      <c r="V109" s="37">
        <f t="shared" si="7"/>
        <v>4.8545987581258991E-2</v>
      </c>
      <c r="W109" s="37">
        <f t="shared" si="8"/>
        <v>9.0253563086089575E-2</v>
      </c>
      <c r="X109" s="37">
        <f t="shared" si="9"/>
        <v>0</v>
      </c>
    </row>
    <row r="110" spans="1:24">
      <c r="A110" s="13" t="s">
        <v>180</v>
      </c>
      <c r="B110" s="21" t="s">
        <v>497</v>
      </c>
      <c r="C110" s="28">
        <v>7</v>
      </c>
      <c r="D110" s="28">
        <v>0</v>
      </c>
      <c r="E110" s="14">
        <v>3061</v>
      </c>
      <c r="F110" s="14">
        <v>3061</v>
      </c>
      <c r="G110" s="28">
        <v>999</v>
      </c>
      <c r="H110" s="28">
        <v>0</v>
      </c>
      <c r="I110" s="28">
        <v>0</v>
      </c>
      <c r="J110" s="28">
        <v>0</v>
      </c>
      <c r="K110" s="28">
        <v>999</v>
      </c>
      <c r="L110" s="28">
        <v>0</v>
      </c>
      <c r="M110" s="28">
        <v>0</v>
      </c>
      <c r="N110" s="28">
        <v>0</v>
      </c>
      <c r="O110" s="33">
        <v>14</v>
      </c>
      <c r="P110" t="s">
        <v>636</v>
      </c>
      <c r="T110">
        <f t="shared" si="6"/>
        <v>0</v>
      </c>
      <c r="U110">
        <f t="shared" si="5"/>
        <v>3061</v>
      </c>
      <c r="V110" s="37">
        <f t="shared" si="7"/>
        <v>5.5738660159877634E-2</v>
      </c>
      <c r="W110" s="37">
        <f t="shared" si="8"/>
        <v>0.10362571515623413</v>
      </c>
      <c r="X110" s="37">
        <f t="shared" si="9"/>
        <v>0</v>
      </c>
    </row>
    <row r="111" spans="1:24">
      <c r="A111" s="13" t="s">
        <v>181</v>
      </c>
      <c r="B111" s="21" t="s">
        <v>498</v>
      </c>
      <c r="C111" s="28">
        <v>7</v>
      </c>
      <c r="D111" s="28">
        <v>0</v>
      </c>
      <c r="E111" s="20">
        <v>3550</v>
      </c>
      <c r="F111" s="20">
        <v>3550</v>
      </c>
      <c r="G111" s="28">
        <v>999</v>
      </c>
      <c r="H111" s="28">
        <v>0</v>
      </c>
      <c r="I111" s="28">
        <v>0</v>
      </c>
      <c r="J111" s="28">
        <v>0</v>
      </c>
      <c r="K111" s="28">
        <v>999</v>
      </c>
      <c r="L111" s="28">
        <v>0</v>
      </c>
      <c r="M111" s="28">
        <v>0</v>
      </c>
      <c r="N111" s="28">
        <v>0</v>
      </c>
      <c r="O111" s="33">
        <v>13</v>
      </c>
      <c r="P111" t="s">
        <v>636</v>
      </c>
      <c r="T111">
        <f t="shared" si="6"/>
        <v>0</v>
      </c>
      <c r="U111">
        <f t="shared" si="5"/>
        <v>3550</v>
      </c>
      <c r="V111" s="37">
        <f t="shared" si="7"/>
        <v>6.4643006719230844E-2</v>
      </c>
      <c r="W111" s="37">
        <f t="shared" si="8"/>
        <v>0.12018010088357764</v>
      </c>
      <c r="X111" s="37">
        <f t="shared" si="9"/>
        <v>0</v>
      </c>
    </row>
    <row r="112" spans="1:24">
      <c r="A112" s="13" t="s">
        <v>182</v>
      </c>
      <c r="B112" s="21" t="s">
        <v>499</v>
      </c>
      <c r="C112" s="28">
        <v>7</v>
      </c>
      <c r="D112" s="28">
        <v>0</v>
      </c>
      <c r="E112" s="21">
        <v>4166</v>
      </c>
      <c r="F112" s="21">
        <v>4166</v>
      </c>
      <c r="G112" s="28">
        <v>999</v>
      </c>
      <c r="H112" s="28">
        <v>0</v>
      </c>
      <c r="I112" s="28">
        <v>0</v>
      </c>
      <c r="J112" s="28">
        <v>0</v>
      </c>
      <c r="K112" s="28">
        <v>999</v>
      </c>
      <c r="L112" s="28">
        <v>0</v>
      </c>
      <c r="M112" s="28">
        <v>0</v>
      </c>
      <c r="N112" s="28">
        <v>0</v>
      </c>
      <c r="O112" s="33">
        <v>12</v>
      </c>
      <c r="P112" t="s">
        <v>636</v>
      </c>
      <c r="T112">
        <f t="shared" si="6"/>
        <v>0</v>
      </c>
      <c r="U112">
        <f t="shared" si="5"/>
        <v>4166</v>
      </c>
      <c r="V112" s="37">
        <f t="shared" si="7"/>
        <v>7.5859934082342442E-2</v>
      </c>
      <c r="W112" s="37">
        <f t="shared" si="8"/>
        <v>0.14103388740309422</v>
      </c>
      <c r="X112" s="37">
        <f t="shared" si="9"/>
        <v>0</v>
      </c>
    </row>
  </sheetData>
  <phoneticPr fontId="4" type="noConversion"/>
  <conditionalFormatting sqref="V5:V11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:W11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1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B109"/>
  <sheetViews>
    <sheetView topLeftCell="A16" workbookViewId="0">
      <selection activeCell="G20" sqref="G20"/>
    </sheetView>
  </sheetViews>
  <sheetFormatPr defaultRowHeight="13.15"/>
  <cols>
    <col min="1" max="2" width="9" style="24"/>
  </cols>
  <sheetData>
    <row r="1" spans="1:2">
      <c r="A1" s="24" t="s">
        <v>326</v>
      </c>
      <c r="B1" s="24" t="s">
        <v>327</v>
      </c>
    </row>
    <row r="2" spans="1:2" ht="15.95">
      <c r="A2" s="25" t="s">
        <v>280</v>
      </c>
      <c r="B2" s="26" t="s">
        <v>328</v>
      </c>
    </row>
    <row r="3" spans="1:2" ht="15.95">
      <c r="A3" s="25" t="s">
        <v>268</v>
      </c>
      <c r="B3" s="26" t="s">
        <v>329</v>
      </c>
    </row>
    <row r="4" spans="1:2" ht="15.95">
      <c r="A4" s="25" t="s">
        <v>281</v>
      </c>
      <c r="B4" s="26" t="s">
        <v>330</v>
      </c>
    </row>
    <row r="5" spans="1:2" ht="15.95">
      <c r="A5" s="26" t="s">
        <v>282</v>
      </c>
      <c r="B5" s="26" t="s">
        <v>328</v>
      </c>
    </row>
    <row r="6" spans="1:2" ht="15.95">
      <c r="A6" s="26" t="s">
        <v>269</v>
      </c>
      <c r="B6" s="26" t="s">
        <v>329</v>
      </c>
    </row>
    <row r="7" spans="1:2" ht="15.95">
      <c r="A7" s="26" t="s">
        <v>283</v>
      </c>
      <c r="B7" s="26" t="s">
        <v>330</v>
      </c>
    </row>
    <row r="8" spans="1:2" ht="15.95">
      <c r="A8" s="26" t="s">
        <v>270</v>
      </c>
      <c r="B8" s="26" t="s">
        <v>328</v>
      </c>
    </row>
    <row r="9" spans="1:2" ht="15.95">
      <c r="A9" s="26" t="s">
        <v>271</v>
      </c>
      <c r="B9" s="26" t="s">
        <v>329</v>
      </c>
    </row>
    <row r="10" spans="1:2" ht="15.95">
      <c r="A10" s="26" t="s">
        <v>284</v>
      </c>
      <c r="B10" s="26" t="s">
        <v>330</v>
      </c>
    </row>
    <row r="11" spans="1:2" ht="15.95">
      <c r="A11" s="26" t="s">
        <v>285</v>
      </c>
      <c r="B11" s="26" t="s">
        <v>328</v>
      </c>
    </row>
    <row r="12" spans="1:2" ht="15.95">
      <c r="A12" s="26" t="s">
        <v>286</v>
      </c>
      <c r="B12" s="26" t="s">
        <v>329</v>
      </c>
    </row>
    <row r="13" spans="1:2" ht="15.95">
      <c r="A13" s="26" t="s">
        <v>287</v>
      </c>
      <c r="B13" s="26" t="s">
        <v>330</v>
      </c>
    </row>
    <row r="14" spans="1:2" ht="15.95">
      <c r="A14" s="26" t="s">
        <v>273</v>
      </c>
      <c r="B14" s="26" t="s">
        <v>328</v>
      </c>
    </row>
    <row r="15" spans="1:2" ht="15.95">
      <c r="A15" s="26" t="s">
        <v>288</v>
      </c>
      <c r="B15" s="26" t="s">
        <v>329</v>
      </c>
    </row>
    <row r="16" spans="1:2" ht="15.95">
      <c r="A16" s="26" t="s">
        <v>289</v>
      </c>
      <c r="B16" s="26" t="s">
        <v>330</v>
      </c>
    </row>
    <row r="17" spans="1:2" ht="15.95">
      <c r="A17" s="26" t="s">
        <v>290</v>
      </c>
      <c r="B17" s="26" t="s">
        <v>328</v>
      </c>
    </row>
    <row r="18" spans="1:2" ht="15.95">
      <c r="A18" s="26" t="s">
        <v>291</v>
      </c>
      <c r="B18" s="26" t="s">
        <v>329</v>
      </c>
    </row>
    <row r="19" spans="1:2" ht="15.95">
      <c r="A19" s="26" t="s">
        <v>292</v>
      </c>
      <c r="B19" s="26" t="s">
        <v>330</v>
      </c>
    </row>
    <row r="20" spans="1:2" ht="15.95">
      <c r="A20" s="25" t="s">
        <v>293</v>
      </c>
      <c r="B20" s="26" t="s">
        <v>328</v>
      </c>
    </row>
    <row r="21" spans="1:2" ht="15.95">
      <c r="A21" s="25" t="s">
        <v>274</v>
      </c>
      <c r="B21" s="26" t="s">
        <v>329</v>
      </c>
    </row>
    <row r="22" spans="1:2" ht="15.95">
      <c r="A22" s="25" t="s">
        <v>275</v>
      </c>
      <c r="B22" s="26" t="s">
        <v>330</v>
      </c>
    </row>
    <row r="23" spans="1:2" ht="15.95">
      <c r="A23" s="25" t="s">
        <v>276</v>
      </c>
      <c r="B23" s="26" t="s">
        <v>328</v>
      </c>
    </row>
    <row r="24" spans="1:2" ht="15.95">
      <c r="A24" s="25" t="s">
        <v>294</v>
      </c>
      <c r="B24" s="26" t="s">
        <v>329</v>
      </c>
    </row>
    <row r="25" spans="1:2" ht="15.95">
      <c r="A25" s="25" t="s">
        <v>295</v>
      </c>
      <c r="B25" s="26" t="s">
        <v>330</v>
      </c>
    </row>
    <row r="26" spans="1:2" ht="15.95">
      <c r="A26" s="25" t="s">
        <v>296</v>
      </c>
      <c r="B26" s="26" t="s">
        <v>328</v>
      </c>
    </row>
    <row r="27" spans="1:2" ht="15.95">
      <c r="A27" s="25" t="s">
        <v>297</v>
      </c>
      <c r="B27" s="26" t="s">
        <v>329</v>
      </c>
    </row>
    <row r="28" spans="1:2" ht="15.95">
      <c r="A28" s="26" t="s">
        <v>298</v>
      </c>
      <c r="B28" s="26" t="s">
        <v>330</v>
      </c>
    </row>
    <row r="29" spans="1:2" ht="15.95">
      <c r="A29" s="26" t="s">
        <v>299</v>
      </c>
      <c r="B29" s="26" t="s">
        <v>328</v>
      </c>
    </row>
    <row r="30" spans="1:2" ht="15.95">
      <c r="A30" s="26" t="s">
        <v>300</v>
      </c>
      <c r="B30" s="26" t="s">
        <v>329</v>
      </c>
    </row>
    <row r="31" spans="1:2" ht="15.95">
      <c r="A31" s="25" t="s">
        <v>280</v>
      </c>
      <c r="B31" s="26" t="s">
        <v>330</v>
      </c>
    </row>
    <row r="32" spans="1:2" ht="15.95">
      <c r="A32" s="25" t="s">
        <v>268</v>
      </c>
      <c r="B32" s="26" t="s">
        <v>328</v>
      </c>
    </row>
    <row r="33" spans="1:2" ht="15.95">
      <c r="A33" s="25" t="s">
        <v>281</v>
      </c>
      <c r="B33" s="26" t="s">
        <v>329</v>
      </c>
    </row>
    <row r="34" spans="1:2" ht="15.95">
      <c r="A34" s="26" t="s">
        <v>301</v>
      </c>
      <c r="B34" s="26" t="s">
        <v>330</v>
      </c>
    </row>
    <row r="35" spans="1:2" ht="15.95">
      <c r="A35" s="26" t="s">
        <v>269</v>
      </c>
      <c r="B35" s="26" t="s">
        <v>328</v>
      </c>
    </row>
    <row r="36" spans="1:2" ht="15.95">
      <c r="A36" s="26" t="s">
        <v>283</v>
      </c>
      <c r="B36" s="26" t="s">
        <v>329</v>
      </c>
    </row>
    <row r="37" spans="1:2" ht="15.95">
      <c r="A37" s="26" t="s">
        <v>270</v>
      </c>
      <c r="B37" s="26" t="s">
        <v>330</v>
      </c>
    </row>
    <row r="38" spans="1:2" ht="15.95">
      <c r="A38" s="26" t="s">
        <v>271</v>
      </c>
      <c r="B38" s="26" t="s">
        <v>328</v>
      </c>
    </row>
    <row r="39" spans="1:2" ht="15.95">
      <c r="A39" s="26" t="s">
        <v>284</v>
      </c>
      <c r="B39" s="26" t="s">
        <v>329</v>
      </c>
    </row>
    <row r="40" spans="1:2" ht="15.95">
      <c r="A40" s="26" t="s">
        <v>285</v>
      </c>
      <c r="B40" s="26" t="s">
        <v>330</v>
      </c>
    </row>
    <row r="41" spans="1:2" ht="15.95">
      <c r="A41" s="26" t="s">
        <v>286</v>
      </c>
      <c r="B41" s="26" t="s">
        <v>328</v>
      </c>
    </row>
    <row r="42" spans="1:2" ht="15.95">
      <c r="A42" s="26" t="s">
        <v>272</v>
      </c>
      <c r="B42" s="26" t="s">
        <v>329</v>
      </c>
    </row>
    <row r="43" spans="1:2" ht="15.95">
      <c r="A43" s="26" t="s">
        <v>273</v>
      </c>
      <c r="B43" s="26" t="s">
        <v>330</v>
      </c>
    </row>
    <row r="44" spans="1:2" ht="15.95">
      <c r="A44" s="26" t="s">
        <v>288</v>
      </c>
      <c r="B44" s="26" t="s">
        <v>328</v>
      </c>
    </row>
    <row r="45" spans="1:2" ht="15.95">
      <c r="A45" s="26" t="s">
        <v>289</v>
      </c>
      <c r="B45" s="26" t="s">
        <v>329</v>
      </c>
    </row>
    <row r="46" spans="1:2" ht="15.95">
      <c r="A46" s="26" t="s">
        <v>290</v>
      </c>
      <c r="B46" s="26" t="s">
        <v>330</v>
      </c>
    </row>
    <row r="47" spans="1:2" ht="15.95">
      <c r="A47" s="26" t="s">
        <v>291</v>
      </c>
      <c r="B47" s="26" t="s">
        <v>328</v>
      </c>
    </row>
    <row r="48" spans="1:2" ht="15.95">
      <c r="A48" s="26" t="s">
        <v>292</v>
      </c>
      <c r="B48" s="26" t="s">
        <v>329</v>
      </c>
    </row>
    <row r="49" spans="1:2" ht="15.95">
      <c r="A49" s="25" t="s">
        <v>302</v>
      </c>
      <c r="B49" s="26" t="s">
        <v>330</v>
      </c>
    </row>
    <row r="50" spans="1:2" ht="15.95">
      <c r="A50" s="25" t="s">
        <v>274</v>
      </c>
      <c r="B50" s="26" t="s">
        <v>328</v>
      </c>
    </row>
    <row r="51" spans="1:2" ht="15.95">
      <c r="A51" s="25" t="s">
        <v>275</v>
      </c>
      <c r="B51" s="26" t="s">
        <v>329</v>
      </c>
    </row>
    <row r="52" spans="1:2" ht="15.95">
      <c r="A52" s="25" t="s">
        <v>276</v>
      </c>
      <c r="B52" s="26" t="s">
        <v>330</v>
      </c>
    </row>
    <row r="53" spans="1:2" ht="15.95">
      <c r="A53" s="25" t="s">
        <v>294</v>
      </c>
      <c r="B53" s="26" t="s">
        <v>328</v>
      </c>
    </row>
    <row r="54" spans="1:2" ht="15.95">
      <c r="A54" s="25" t="s">
        <v>295</v>
      </c>
      <c r="B54" s="26" t="s">
        <v>329</v>
      </c>
    </row>
    <row r="55" spans="1:2" ht="15.95">
      <c r="A55" s="25" t="s">
        <v>296</v>
      </c>
      <c r="B55" s="26" t="s">
        <v>330</v>
      </c>
    </row>
    <row r="56" spans="1:2" ht="15.95">
      <c r="A56" s="25" t="s">
        <v>297</v>
      </c>
      <c r="B56" s="26" t="s">
        <v>328</v>
      </c>
    </row>
    <row r="57" spans="1:2" ht="15.95">
      <c r="A57" s="26" t="s">
        <v>303</v>
      </c>
      <c r="B57" s="26" t="s">
        <v>329</v>
      </c>
    </row>
    <row r="58" spans="1:2" ht="15.95">
      <c r="A58" s="26" t="s">
        <v>304</v>
      </c>
      <c r="B58" s="26" t="s">
        <v>330</v>
      </c>
    </row>
    <row r="59" spans="1:2" ht="15.95">
      <c r="A59" s="26" t="s">
        <v>305</v>
      </c>
      <c r="B59" s="26" t="s">
        <v>328</v>
      </c>
    </row>
    <row r="60" spans="1:2" ht="15.95">
      <c r="A60" s="25" t="s">
        <v>280</v>
      </c>
      <c r="B60" s="26" t="s">
        <v>329</v>
      </c>
    </row>
    <row r="61" spans="1:2" ht="15.95">
      <c r="A61" s="25" t="s">
        <v>268</v>
      </c>
      <c r="B61" s="26" t="s">
        <v>330</v>
      </c>
    </row>
    <row r="62" spans="1:2" ht="15.95">
      <c r="A62" s="25" t="s">
        <v>281</v>
      </c>
      <c r="B62" s="26" t="s">
        <v>328</v>
      </c>
    </row>
    <row r="63" spans="1:2" ht="15.95">
      <c r="A63" s="26" t="s">
        <v>301</v>
      </c>
      <c r="B63" s="26" t="s">
        <v>329</v>
      </c>
    </row>
    <row r="64" spans="1:2" ht="15.95">
      <c r="A64" s="26" t="s">
        <v>269</v>
      </c>
      <c r="B64" s="26" t="s">
        <v>330</v>
      </c>
    </row>
    <row r="65" spans="1:2" ht="15.95">
      <c r="A65" s="26" t="s">
        <v>283</v>
      </c>
      <c r="B65" s="26" t="s">
        <v>328</v>
      </c>
    </row>
    <row r="66" spans="1:2" ht="15.95">
      <c r="A66" s="26" t="s">
        <v>270</v>
      </c>
      <c r="B66" s="26" t="s">
        <v>329</v>
      </c>
    </row>
    <row r="67" spans="1:2" ht="15.95">
      <c r="A67" s="26" t="s">
        <v>271</v>
      </c>
      <c r="B67" s="26" t="s">
        <v>330</v>
      </c>
    </row>
    <row r="68" spans="1:2" ht="15.95">
      <c r="A68" s="26" t="s">
        <v>284</v>
      </c>
      <c r="B68" s="26" t="s">
        <v>328</v>
      </c>
    </row>
    <row r="69" spans="1:2" ht="15.95">
      <c r="A69" s="26" t="s">
        <v>285</v>
      </c>
      <c r="B69" s="26" t="s">
        <v>329</v>
      </c>
    </row>
    <row r="70" spans="1:2" ht="15.95">
      <c r="A70" s="26" t="s">
        <v>286</v>
      </c>
      <c r="B70" s="26" t="s">
        <v>330</v>
      </c>
    </row>
    <row r="71" spans="1:2" ht="15.95">
      <c r="A71" s="26" t="s">
        <v>272</v>
      </c>
      <c r="B71" s="26" t="s">
        <v>328</v>
      </c>
    </row>
    <row r="72" spans="1:2" ht="15.95">
      <c r="A72" s="26" t="s">
        <v>273</v>
      </c>
      <c r="B72" s="26" t="s">
        <v>329</v>
      </c>
    </row>
    <row r="73" spans="1:2" ht="15.95">
      <c r="A73" s="26" t="s">
        <v>288</v>
      </c>
      <c r="B73" s="26" t="s">
        <v>330</v>
      </c>
    </row>
    <row r="74" spans="1:2" ht="15.95">
      <c r="A74" s="26" t="s">
        <v>289</v>
      </c>
      <c r="B74" s="26" t="s">
        <v>328</v>
      </c>
    </row>
    <row r="75" spans="1:2" ht="15.95">
      <c r="A75" s="26" t="s">
        <v>290</v>
      </c>
      <c r="B75" s="26" t="s">
        <v>329</v>
      </c>
    </row>
    <row r="76" spans="1:2" ht="15.95">
      <c r="A76" s="26" t="s">
        <v>291</v>
      </c>
      <c r="B76" s="26" t="s">
        <v>330</v>
      </c>
    </row>
    <row r="77" spans="1:2" ht="15.95">
      <c r="A77" s="26" t="s">
        <v>292</v>
      </c>
      <c r="B77" s="26" t="s">
        <v>328</v>
      </c>
    </row>
    <row r="78" spans="1:2" ht="15.95">
      <c r="A78" s="25" t="s">
        <v>302</v>
      </c>
      <c r="B78" s="26" t="s">
        <v>329</v>
      </c>
    </row>
    <row r="79" spans="1:2" ht="15.95">
      <c r="A79" s="25" t="s">
        <v>274</v>
      </c>
      <c r="B79" s="26" t="s">
        <v>330</v>
      </c>
    </row>
    <row r="80" spans="1:2" ht="15.95">
      <c r="A80" s="25" t="s">
        <v>275</v>
      </c>
      <c r="B80" s="26" t="s">
        <v>328</v>
      </c>
    </row>
    <row r="81" spans="1:2" ht="15.95">
      <c r="A81" s="25" t="s">
        <v>276</v>
      </c>
      <c r="B81" s="26" t="s">
        <v>329</v>
      </c>
    </row>
    <row r="82" spans="1:2" ht="15.95">
      <c r="A82" s="25" t="s">
        <v>294</v>
      </c>
      <c r="B82" s="26" t="s">
        <v>330</v>
      </c>
    </row>
    <row r="83" spans="1:2" ht="15.95">
      <c r="A83" s="25" t="s">
        <v>295</v>
      </c>
      <c r="B83" s="26" t="s">
        <v>328</v>
      </c>
    </row>
    <row r="84" spans="1:2" ht="15.95">
      <c r="A84" s="25" t="s">
        <v>296</v>
      </c>
      <c r="B84" s="26" t="s">
        <v>329</v>
      </c>
    </row>
    <row r="85" spans="1:2" ht="15.95">
      <c r="A85" s="25" t="s">
        <v>297</v>
      </c>
      <c r="B85" s="26" t="s">
        <v>330</v>
      </c>
    </row>
    <row r="86" spans="1:2" ht="15.95">
      <c r="A86" s="26" t="s">
        <v>303</v>
      </c>
      <c r="B86" s="26" t="s">
        <v>328</v>
      </c>
    </row>
    <row r="87" spans="1:2" ht="15.95">
      <c r="A87" s="26" t="s">
        <v>304</v>
      </c>
      <c r="B87" s="26" t="s">
        <v>329</v>
      </c>
    </row>
    <row r="88" spans="1:2" ht="15.95">
      <c r="A88" s="26" t="s">
        <v>305</v>
      </c>
      <c r="B88" s="26" t="s">
        <v>330</v>
      </c>
    </row>
    <row r="89" spans="1:2" ht="15.95">
      <c r="A89" s="25" t="s">
        <v>280</v>
      </c>
      <c r="B89" s="26" t="s">
        <v>328</v>
      </c>
    </row>
    <row r="90" spans="1:2" ht="15.95">
      <c r="A90" s="25" t="s">
        <v>268</v>
      </c>
      <c r="B90" s="26" t="s">
        <v>329</v>
      </c>
    </row>
    <row r="91" spans="1:2" ht="15.95">
      <c r="A91" s="25" t="s">
        <v>281</v>
      </c>
      <c r="B91" s="26" t="s">
        <v>330</v>
      </c>
    </row>
    <row r="92" spans="1:2" ht="15.95">
      <c r="A92" s="26" t="s">
        <v>301</v>
      </c>
      <c r="B92" s="26" t="s">
        <v>328</v>
      </c>
    </row>
    <row r="93" spans="1:2" ht="15.95">
      <c r="A93" s="26" t="s">
        <v>269</v>
      </c>
      <c r="B93" s="26" t="s">
        <v>329</v>
      </c>
    </row>
    <row r="94" spans="1:2" ht="15.95">
      <c r="A94" s="26" t="s">
        <v>283</v>
      </c>
      <c r="B94" s="26" t="s">
        <v>330</v>
      </c>
    </row>
    <row r="95" spans="1:2" ht="15.95">
      <c r="A95" s="26" t="s">
        <v>270</v>
      </c>
      <c r="B95" s="26" t="s">
        <v>328</v>
      </c>
    </row>
    <row r="96" spans="1:2" ht="15.95">
      <c r="A96" s="26" t="s">
        <v>271</v>
      </c>
      <c r="B96" s="26" t="s">
        <v>329</v>
      </c>
    </row>
    <row r="97" spans="1:2" ht="15.95">
      <c r="A97" s="26" t="s">
        <v>284</v>
      </c>
      <c r="B97" s="26" t="s">
        <v>330</v>
      </c>
    </row>
    <row r="98" spans="1:2" ht="15.95">
      <c r="A98" s="26" t="s">
        <v>285</v>
      </c>
      <c r="B98" s="26" t="s">
        <v>328</v>
      </c>
    </row>
    <row r="99" spans="1:2" ht="15.95">
      <c r="A99" s="26" t="s">
        <v>286</v>
      </c>
      <c r="B99" s="26" t="s">
        <v>329</v>
      </c>
    </row>
    <row r="100" spans="1:2" ht="15.95">
      <c r="A100" s="26" t="s">
        <v>272</v>
      </c>
      <c r="B100" s="26" t="s">
        <v>330</v>
      </c>
    </row>
    <row r="101" spans="1:2" ht="15.95">
      <c r="A101" s="26" t="s">
        <v>273</v>
      </c>
      <c r="B101" s="26" t="s">
        <v>328</v>
      </c>
    </row>
    <row r="102" spans="1:2" ht="15.95">
      <c r="A102" s="26" t="s">
        <v>288</v>
      </c>
      <c r="B102" s="26" t="s">
        <v>329</v>
      </c>
    </row>
    <row r="103" spans="1:2" ht="15.95">
      <c r="A103" s="26" t="s">
        <v>289</v>
      </c>
      <c r="B103" s="26" t="s">
        <v>330</v>
      </c>
    </row>
    <row r="104" spans="1:2" ht="15.95">
      <c r="A104" s="26" t="s">
        <v>290</v>
      </c>
      <c r="B104" s="26" t="s">
        <v>328</v>
      </c>
    </row>
    <row r="105" spans="1:2" ht="15.95">
      <c r="A105" s="26" t="s">
        <v>291</v>
      </c>
      <c r="B105" s="26" t="s">
        <v>329</v>
      </c>
    </row>
    <row r="106" spans="1:2" ht="15.95">
      <c r="A106" s="26" t="s">
        <v>292</v>
      </c>
      <c r="B106" s="26" t="s">
        <v>330</v>
      </c>
    </row>
    <row r="107" spans="1:2" ht="15.95">
      <c r="A107" s="25" t="s">
        <v>302</v>
      </c>
      <c r="B107" s="26" t="s">
        <v>328</v>
      </c>
    </row>
    <row r="108" spans="1:2" ht="15.95">
      <c r="A108" s="25" t="s">
        <v>274</v>
      </c>
      <c r="B108" s="26" t="s">
        <v>329</v>
      </c>
    </row>
    <row r="109" spans="1:2" ht="15.95">
      <c r="A109" s="25" t="s">
        <v>275</v>
      </c>
      <c r="B109" s="26" t="s">
        <v>330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K68"/>
  <sheetViews>
    <sheetView workbookViewId="0">
      <selection activeCell="J10" sqref="J10"/>
    </sheetView>
  </sheetViews>
  <sheetFormatPr defaultRowHeight="13.15"/>
  <cols>
    <col min="1" max="16384" width="9" style="4"/>
  </cols>
  <sheetData>
    <row r="1" spans="1:11" ht="14.55">
      <c r="A1" s="3" t="s">
        <v>880</v>
      </c>
      <c r="B1" s="3" t="s">
        <v>881</v>
      </c>
      <c r="C1" s="3" t="s">
        <v>882</v>
      </c>
      <c r="D1" s="3" t="s">
        <v>883</v>
      </c>
      <c r="E1" s="3" t="s">
        <v>884</v>
      </c>
      <c r="F1" s="3" t="s">
        <v>885</v>
      </c>
      <c r="G1" s="3" t="s">
        <v>1016</v>
      </c>
    </row>
    <row r="2" spans="1:11" ht="14.55">
      <c r="A2" s="3" t="s">
        <v>880</v>
      </c>
      <c r="B2" s="3" t="s">
        <v>886</v>
      </c>
      <c r="C2" s="3" t="s">
        <v>887</v>
      </c>
      <c r="D2" s="3" t="s">
        <v>888</v>
      </c>
      <c r="E2" s="3" t="s">
        <v>889</v>
      </c>
      <c r="F2" s="3" t="s">
        <v>890</v>
      </c>
      <c r="G2" s="3" t="s">
        <v>1023</v>
      </c>
    </row>
    <row r="3" spans="1:11" ht="14.55">
      <c r="A3" s="3" t="s">
        <v>891</v>
      </c>
      <c r="B3" s="3" t="s">
        <v>891</v>
      </c>
      <c r="C3" s="3" t="s">
        <v>891</v>
      </c>
      <c r="D3" s="3" t="s">
        <v>891</v>
      </c>
      <c r="E3" s="3" t="s">
        <v>891</v>
      </c>
      <c r="F3" s="3" t="s">
        <v>891</v>
      </c>
      <c r="G3" s="3" t="s">
        <v>1017</v>
      </c>
    </row>
    <row r="4" spans="1:11" ht="14.55">
      <c r="A4" s="3" t="s">
        <v>892</v>
      </c>
      <c r="B4" s="3" t="s">
        <v>892</v>
      </c>
      <c r="C4" s="3" t="s">
        <v>892</v>
      </c>
      <c r="D4" s="3" t="s">
        <v>892</v>
      </c>
      <c r="E4" s="3" t="s">
        <v>892</v>
      </c>
      <c r="F4" s="3" t="s">
        <v>892</v>
      </c>
      <c r="G4" s="3" t="s">
        <v>324</v>
      </c>
    </row>
    <row r="5" spans="1:11" ht="15.95">
      <c r="A5" s="4">
        <v>1</v>
      </c>
      <c r="B5" s="23">
        <v>2</v>
      </c>
      <c r="C5" s="4">
        <v>0</v>
      </c>
      <c r="D5" s="23">
        <v>25000</v>
      </c>
      <c r="E5" s="23">
        <v>58000</v>
      </c>
      <c r="F5" s="23">
        <v>50000</v>
      </c>
      <c r="G5" s="23">
        <v>25000</v>
      </c>
      <c r="H5" s="24"/>
      <c r="I5" s="4" t="s">
        <v>1022</v>
      </c>
    </row>
    <row r="6" spans="1:11" ht="15.95">
      <c r="A6" s="4">
        <v>2</v>
      </c>
      <c r="B6" s="23">
        <v>2</v>
      </c>
      <c r="C6" s="4">
        <v>1</v>
      </c>
      <c r="D6" s="23">
        <v>25000</v>
      </c>
      <c r="E6" s="23">
        <v>35000</v>
      </c>
      <c r="F6" s="23">
        <v>29000</v>
      </c>
      <c r="G6" s="23">
        <v>20590</v>
      </c>
      <c r="H6" s="24"/>
    </row>
    <row r="7" spans="1:11" ht="15.95">
      <c r="A7" s="4">
        <v>3</v>
      </c>
      <c r="B7" s="23">
        <v>2</v>
      </c>
      <c r="C7" s="4">
        <v>2</v>
      </c>
      <c r="D7" s="23">
        <v>25000</v>
      </c>
      <c r="E7" s="23">
        <v>25000</v>
      </c>
      <c r="F7" s="23">
        <v>20000</v>
      </c>
      <c r="G7" s="23">
        <v>16000</v>
      </c>
      <c r="H7" s="24"/>
    </row>
    <row r="8" spans="1:11" ht="15.95">
      <c r="A8" s="4">
        <v>4</v>
      </c>
      <c r="B8" s="23">
        <v>2</v>
      </c>
      <c r="C8" s="4">
        <v>3</v>
      </c>
      <c r="D8" s="23">
        <v>25000</v>
      </c>
      <c r="E8" s="23">
        <v>18000</v>
      </c>
      <c r="F8" s="23">
        <v>15000</v>
      </c>
      <c r="G8" s="23">
        <v>12750</v>
      </c>
      <c r="H8" s="24"/>
    </row>
    <row r="9" spans="1:11" ht="15.95">
      <c r="A9" s="4">
        <v>5</v>
      </c>
      <c r="B9" s="23">
        <v>2</v>
      </c>
      <c r="C9" s="4">
        <v>4</v>
      </c>
      <c r="D9" s="23">
        <v>25000</v>
      </c>
      <c r="E9" s="23">
        <v>15000</v>
      </c>
      <c r="F9" s="23">
        <v>15000</v>
      </c>
      <c r="G9" s="23">
        <v>12750</v>
      </c>
      <c r="H9" s="24"/>
    </row>
    <row r="10" spans="1:11" ht="15.95">
      <c r="A10" s="4">
        <v>6</v>
      </c>
      <c r="B10" s="23">
        <v>2</v>
      </c>
      <c r="C10" s="4">
        <v>5</v>
      </c>
      <c r="D10" s="23">
        <v>25000</v>
      </c>
      <c r="E10" s="23">
        <v>15000</v>
      </c>
      <c r="F10" s="23">
        <v>15000</v>
      </c>
      <c r="G10" s="23">
        <v>12750</v>
      </c>
      <c r="H10" s="24"/>
    </row>
    <row r="11" spans="1:11" ht="15.95">
      <c r="A11" s="4">
        <v>7</v>
      </c>
      <c r="B11" s="23">
        <v>2</v>
      </c>
      <c r="C11" s="4">
        <v>6</v>
      </c>
      <c r="D11" s="23">
        <v>25000</v>
      </c>
      <c r="E11" s="23">
        <v>15000</v>
      </c>
      <c r="F11" s="23">
        <v>15000</v>
      </c>
      <c r="G11" s="23">
        <v>12750</v>
      </c>
      <c r="H11" s="24"/>
      <c r="J11" s="24"/>
      <c r="K11" s="24"/>
    </row>
    <row r="12" spans="1:11" ht="15.95">
      <c r="A12" s="4">
        <v>8</v>
      </c>
      <c r="B12" s="23">
        <v>2</v>
      </c>
      <c r="C12" s="4">
        <v>7</v>
      </c>
      <c r="D12" s="23">
        <v>25000</v>
      </c>
      <c r="E12" s="23">
        <v>15000</v>
      </c>
      <c r="F12" s="23">
        <v>15000</v>
      </c>
      <c r="G12" s="23">
        <v>12750</v>
      </c>
      <c r="H12" s="24"/>
      <c r="J12" s="24"/>
      <c r="K12" s="24"/>
    </row>
    <row r="13" spans="1:11" ht="15.95">
      <c r="A13" s="4">
        <v>9</v>
      </c>
      <c r="B13" s="23">
        <v>2</v>
      </c>
      <c r="C13" s="4">
        <v>8</v>
      </c>
      <c r="D13" s="23">
        <v>25000</v>
      </c>
      <c r="E13" s="23">
        <v>15000</v>
      </c>
      <c r="F13" s="23">
        <v>15000</v>
      </c>
      <c r="G13" s="23">
        <v>12750</v>
      </c>
      <c r="H13" s="24"/>
      <c r="J13" s="24"/>
      <c r="K13" s="24"/>
    </row>
    <row r="14" spans="1:11" ht="15.95">
      <c r="A14" s="4">
        <v>10</v>
      </c>
      <c r="B14" s="23">
        <v>2</v>
      </c>
      <c r="C14" s="4">
        <v>9</v>
      </c>
      <c r="D14" s="23">
        <v>25000</v>
      </c>
      <c r="E14" s="23">
        <v>15000</v>
      </c>
      <c r="F14" s="23">
        <v>15000</v>
      </c>
      <c r="G14" s="23">
        <v>12750</v>
      </c>
      <c r="H14" s="24"/>
      <c r="J14" s="24"/>
      <c r="K14" s="24"/>
    </row>
    <row r="15" spans="1:11" ht="15.95">
      <c r="A15" s="4">
        <v>11</v>
      </c>
      <c r="B15" s="23">
        <v>2</v>
      </c>
      <c r="C15" s="4">
        <v>10</v>
      </c>
      <c r="D15" s="23">
        <v>25000</v>
      </c>
      <c r="E15" s="23">
        <v>15000</v>
      </c>
      <c r="F15" s="23">
        <v>15000</v>
      </c>
      <c r="G15" s="23">
        <v>12750</v>
      </c>
      <c r="H15" s="24"/>
      <c r="J15" s="24"/>
      <c r="K15" s="24"/>
    </row>
    <row r="16" spans="1:11" ht="15.95">
      <c r="A16" s="4">
        <v>12</v>
      </c>
      <c r="B16" s="23">
        <v>2</v>
      </c>
      <c r="C16" s="4">
        <v>11</v>
      </c>
      <c r="D16" s="23">
        <v>25000</v>
      </c>
      <c r="E16" s="23">
        <v>15000</v>
      </c>
      <c r="F16" s="23">
        <v>15000</v>
      </c>
      <c r="G16" s="23">
        <v>12750</v>
      </c>
      <c r="H16" s="24"/>
      <c r="J16" s="24"/>
      <c r="K16" s="24"/>
    </row>
    <row r="17" spans="1:11" ht="15.95">
      <c r="A17" s="4">
        <v>13</v>
      </c>
      <c r="B17" s="23">
        <v>2</v>
      </c>
      <c r="C17" s="4">
        <v>12</v>
      </c>
      <c r="D17" s="23">
        <v>25000</v>
      </c>
      <c r="E17" s="23">
        <v>15000</v>
      </c>
      <c r="F17" s="23">
        <v>15000</v>
      </c>
      <c r="G17" s="23">
        <v>12750</v>
      </c>
      <c r="H17" s="24"/>
      <c r="J17" s="24"/>
      <c r="K17" s="24"/>
    </row>
    <row r="18" spans="1:11" ht="15.95">
      <c r="A18" s="4">
        <v>14</v>
      </c>
      <c r="B18" s="23">
        <v>2</v>
      </c>
      <c r="C18" s="4">
        <v>13</v>
      </c>
      <c r="D18" s="23">
        <v>25000</v>
      </c>
      <c r="E18" s="23">
        <v>15000</v>
      </c>
      <c r="F18" s="23">
        <v>15000</v>
      </c>
      <c r="G18" s="23">
        <v>12750</v>
      </c>
      <c r="H18" s="24"/>
      <c r="J18" s="24"/>
      <c r="K18" s="24"/>
    </row>
    <row r="19" spans="1:11" ht="15.95">
      <c r="A19" s="4">
        <v>15</v>
      </c>
      <c r="B19" s="23">
        <v>2</v>
      </c>
      <c r="C19" s="4">
        <v>14</v>
      </c>
      <c r="D19" s="23">
        <v>25000</v>
      </c>
      <c r="E19" s="23">
        <v>15000</v>
      </c>
      <c r="F19" s="23">
        <v>15000</v>
      </c>
      <c r="G19" s="23">
        <v>12750</v>
      </c>
      <c r="H19" s="24"/>
      <c r="J19" s="24"/>
      <c r="K19" s="24"/>
    </row>
    <row r="20" spans="1:11" ht="15.95">
      <c r="A20" s="4">
        <v>16</v>
      </c>
      <c r="B20" s="23">
        <v>2</v>
      </c>
      <c r="C20" s="4">
        <v>15</v>
      </c>
      <c r="D20" s="23">
        <v>25000</v>
      </c>
      <c r="E20" s="23">
        <v>15000</v>
      </c>
      <c r="F20" s="23">
        <v>15000</v>
      </c>
      <c r="G20" s="23">
        <v>12750</v>
      </c>
      <c r="H20" s="24"/>
    </row>
    <row r="21" spans="1:11" ht="15.95">
      <c r="A21" s="4">
        <v>17</v>
      </c>
      <c r="B21" s="23">
        <v>2</v>
      </c>
      <c r="C21" s="4">
        <v>16</v>
      </c>
      <c r="D21" s="23">
        <v>25000</v>
      </c>
      <c r="E21" s="23">
        <v>15000</v>
      </c>
      <c r="F21" s="23">
        <v>15000</v>
      </c>
      <c r="G21" s="23">
        <v>12750</v>
      </c>
      <c r="H21" s="24"/>
    </row>
    <row r="22" spans="1:11" ht="15.95">
      <c r="A22" s="4">
        <v>18</v>
      </c>
      <c r="B22" s="23">
        <v>2</v>
      </c>
      <c r="C22" s="4">
        <v>17</v>
      </c>
      <c r="D22" s="23">
        <v>25000</v>
      </c>
      <c r="E22" s="23">
        <v>15000</v>
      </c>
      <c r="F22" s="23">
        <v>15000</v>
      </c>
      <c r="G22" s="23">
        <v>12750</v>
      </c>
      <c r="H22" s="24"/>
    </row>
    <row r="23" spans="1:11" ht="15.95">
      <c r="A23" s="4">
        <v>19</v>
      </c>
      <c r="B23" s="23">
        <v>2</v>
      </c>
      <c r="C23" s="4">
        <v>18</v>
      </c>
      <c r="D23" s="23">
        <v>25000</v>
      </c>
      <c r="E23" s="23">
        <v>15000</v>
      </c>
      <c r="F23" s="23">
        <v>15000</v>
      </c>
      <c r="G23" s="23">
        <v>12750</v>
      </c>
      <c r="H23" s="24"/>
    </row>
    <row r="24" spans="1:11" ht="15.95">
      <c r="A24" s="4">
        <v>20</v>
      </c>
      <c r="B24" s="4">
        <v>2</v>
      </c>
      <c r="C24" s="4">
        <v>19</v>
      </c>
      <c r="D24" s="23">
        <v>25000</v>
      </c>
      <c r="E24" s="23">
        <v>15000</v>
      </c>
      <c r="F24" s="23">
        <v>15000</v>
      </c>
      <c r="G24" s="23">
        <v>12750</v>
      </c>
      <c r="H24" s="24"/>
    </row>
    <row r="25" spans="1:11" ht="15.95">
      <c r="A25" s="4">
        <v>21</v>
      </c>
      <c r="B25" s="4">
        <v>2</v>
      </c>
      <c r="C25" s="4">
        <v>20</v>
      </c>
      <c r="D25" s="23">
        <v>25000</v>
      </c>
      <c r="E25" s="23">
        <v>15000</v>
      </c>
      <c r="F25" s="23">
        <v>15000</v>
      </c>
      <c r="G25" s="23">
        <v>12750</v>
      </c>
      <c r="H25" s="24"/>
    </row>
    <row r="26" spans="1:11" ht="15.95">
      <c r="A26" s="4">
        <v>22</v>
      </c>
      <c r="B26" s="4">
        <v>2</v>
      </c>
      <c r="C26" s="4">
        <v>21</v>
      </c>
      <c r="D26" s="23">
        <v>25000</v>
      </c>
      <c r="E26" s="23">
        <v>15000</v>
      </c>
      <c r="F26" s="23">
        <v>15000</v>
      </c>
      <c r="G26" s="23">
        <v>12750</v>
      </c>
      <c r="H26" s="24"/>
    </row>
    <row r="27" spans="1:11" ht="15.95">
      <c r="A27" s="4">
        <v>23</v>
      </c>
      <c r="B27" s="4">
        <v>2</v>
      </c>
      <c r="C27" s="4">
        <v>22</v>
      </c>
      <c r="D27" s="23">
        <v>25000</v>
      </c>
      <c r="E27" s="23">
        <v>15000</v>
      </c>
      <c r="F27" s="23">
        <v>15000</v>
      </c>
      <c r="G27" s="23">
        <v>12750</v>
      </c>
      <c r="H27" s="24"/>
    </row>
    <row r="28" spans="1:11" ht="15.95">
      <c r="A28" s="4">
        <v>24</v>
      </c>
      <c r="B28" s="4">
        <v>2</v>
      </c>
      <c r="C28" s="4">
        <v>23</v>
      </c>
      <c r="D28" s="23">
        <v>25000</v>
      </c>
      <c r="E28" s="23">
        <v>15000</v>
      </c>
      <c r="F28" s="23">
        <v>15000</v>
      </c>
      <c r="G28" s="23">
        <v>12750</v>
      </c>
      <c r="H28" s="24"/>
    </row>
    <row r="29" spans="1:11" ht="15.95">
      <c r="A29" s="4">
        <v>25</v>
      </c>
      <c r="B29" s="4">
        <v>2</v>
      </c>
      <c r="C29" s="4">
        <v>24</v>
      </c>
      <c r="D29" s="23">
        <v>25000</v>
      </c>
      <c r="E29" s="23">
        <v>15000</v>
      </c>
      <c r="F29" s="23">
        <v>15000</v>
      </c>
      <c r="G29" s="23">
        <v>12750</v>
      </c>
      <c r="H29" s="24"/>
    </row>
    <row r="30" spans="1:11" ht="15.95">
      <c r="A30" s="4">
        <v>26</v>
      </c>
      <c r="B30" s="4">
        <v>2</v>
      </c>
      <c r="C30" s="4">
        <v>25</v>
      </c>
      <c r="D30" s="23">
        <v>25000</v>
      </c>
      <c r="E30" s="23">
        <v>15000</v>
      </c>
      <c r="F30" s="23">
        <v>15000</v>
      </c>
      <c r="G30" s="23">
        <v>12750</v>
      </c>
      <c r="H30" s="24"/>
    </row>
    <row r="31" spans="1:11" ht="15.95">
      <c r="A31" s="4">
        <v>27</v>
      </c>
      <c r="B31" s="4">
        <v>2</v>
      </c>
      <c r="C31" s="4">
        <v>26</v>
      </c>
      <c r="D31" s="23">
        <v>25000</v>
      </c>
      <c r="E31" s="23">
        <v>15000</v>
      </c>
      <c r="F31" s="23">
        <v>15000</v>
      </c>
      <c r="G31" s="23">
        <v>12750</v>
      </c>
      <c r="H31" s="24"/>
    </row>
    <row r="32" spans="1:11" ht="15.95">
      <c r="A32" s="4">
        <v>28</v>
      </c>
      <c r="B32" s="4">
        <v>2</v>
      </c>
      <c r="C32" s="4">
        <v>27</v>
      </c>
      <c r="D32" s="23">
        <v>25000</v>
      </c>
      <c r="E32" s="23">
        <v>15000</v>
      </c>
      <c r="F32" s="23">
        <v>15000</v>
      </c>
      <c r="G32" s="23">
        <v>12750</v>
      </c>
      <c r="H32" s="24"/>
    </row>
    <row r="33" spans="1:8" ht="15.95">
      <c r="A33" s="4">
        <v>29</v>
      </c>
      <c r="B33" s="4">
        <v>2</v>
      </c>
      <c r="C33" s="4">
        <v>28</v>
      </c>
      <c r="D33" s="23">
        <v>25000</v>
      </c>
      <c r="E33" s="23">
        <v>15000</v>
      </c>
      <c r="F33" s="23">
        <v>15000</v>
      </c>
      <c r="G33" s="23">
        <v>12750</v>
      </c>
      <c r="H33" s="24"/>
    </row>
    <row r="34" spans="1:8" ht="15.95">
      <c r="A34" s="4">
        <v>30</v>
      </c>
      <c r="B34" s="4">
        <v>2</v>
      </c>
      <c r="C34" s="4">
        <v>29</v>
      </c>
      <c r="D34" s="23">
        <v>25000</v>
      </c>
      <c r="E34" s="23">
        <v>15000</v>
      </c>
      <c r="F34" s="23">
        <v>15000</v>
      </c>
      <c r="G34" s="23">
        <v>12750</v>
      </c>
      <c r="H34" s="24"/>
    </row>
    <row r="35" spans="1:8" ht="15.95">
      <c r="A35" s="4">
        <v>31</v>
      </c>
      <c r="B35" s="4">
        <v>2</v>
      </c>
      <c r="C35" s="4">
        <v>30</v>
      </c>
      <c r="D35" s="23">
        <v>25000</v>
      </c>
      <c r="E35" s="23">
        <v>15000</v>
      </c>
      <c r="F35" s="23">
        <v>15000</v>
      </c>
      <c r="G35" s="23">
        <v>12750</v>
      </c>
      <c r="H35" s="24"/>
    </row>
    <row r="36" spans="1:8" ht="15.95">
      <c r="A36" s="4">
        <v>32</v>
      </c>
      <c r="B36" s="4">
        <v>2</v>
      </c>
      <c r="C36" s="4">
        <v>31</v>
      </c>
      <c r="D36" s="23">
        <v>25000</v>
      </c>
      <c r="E36" s="23">
        <v>15000</v>
      </c>
      <c r="F36" s="23">
        <v>15000</v>
      </c>
      <c r="G36" s="23">
        <v>12750</v>
      </c>
      <c r="H36" s="24"/>
    </row>
    <row r="37" spans="1:8" ht="15.95">
      <c r="D37" s="23"/>
      <c r="E37" s="23"/>
      <c r="F37" s="23"/>
      <c r="G37" s="23"/>
    </row>
    <row r="38" spans="1:8" ht="15.95">
      <c r="D38" s="23"/>
      <c r="E38" s="23"/>
      <c r="F38" s="23"/>
      <c r="G38" s="23"/>
    </row>
    <row r="39" spans="1:8" ht="15.95">
      <c r="D39" s="23"/>
      <c r="E39" s="23"/>
      <c r="F39" s="23"/>
      <c r="G39" s="23"/>
    </row>
    <row r="40" spans="1:8" ht="15.95">
      <c r="D40" s="23"/>
      <c r="E40" s="23"/>
      <c r="F40" s="23"/>
      <c r="G40" s="23"/>
    </row>
    <row r="41" spans="1:8" ht="15.95">
      <c r="D41" s="23"/>
      <c r="E41" s="23"/>
      <c r="F41" s="23"/>
      <c r="G41" s="23"/>
    </row>
    <row r="42" spans="1:8" ht="15.95">
      <c r="D42" s="23"/>
      <c r="E42" s="23"/>
      <c r="F42" s="23"/>
      <c r="G42" s="23"/>
    </row>
    <row r="43" spans="1:8" ht="15.95">
      <c r="D43" s="23"/>
      <c r="E43" s="23"/>
      <c r="F43" s="23"/>
      <c r="G43" s="23"/>
    </row>
    <row r="44" spans="1:8" ht="15.95">
      <c r="D44" s="23"/>
      <c r="E44" s="23"/>
      <c r="F44" s="23"/>
      <c r="G44" s="23"/>
    </row>
    <row r="45" spans="1:8" ht="15.95">
      <c r="D45" s="23"/>
      <c r="E45" s="23"/>
      <c r="F45" s="23"/>
      <c r="G45" s="23"/>
    </row>
    <row r="46" spans="1:8" ht="15.95">
      <c r="D46" s="23"/>
      <c r="E46" s="23"/>
      <c r="F46" s="23"/>
      <c r="G46" s="23"/>
    </row>
    <row r="47" spans="1:8" ht="15.95">
      <c r="D47" s="23"/>
      <c r="E47" s="23"/>
      <c r="F47" s="23"/>
      <c r="G47" s="23"/>
    </row>
    <row r="48" spans="1:8" ht="15.95">
      <c r="D48" s="23"/>
      <c r="E48" s="23"/>
      <c r="F48" s="23"/>
      <c r="G48" s="23"/>
    </row>
    <row r="49" spans="4:7" ht="15.95">
      <c r="D49" s="23"/>
      <c r="E49" s="23"/>
      <c r="F49" s="23"/>
      <c r="G49" s="23"/>
    </row>
    <row r="50" spans="4:7" ht="15.95">
      <c r="D50" s="23"/>
      <c r="E50" s="23"/>
      <c r="F50" s="23"/>
      <c r="G50" s="23"/>
    </row>
    <row r="51" spans="4:7" ht="15.95">
      <c r="D51" s="23"/>
      <c r="E51" s="23"/>
      <c r="F51" s="23"/>
      <c r="G51" s="23"/>
    </row>
    <row r="52" spans="4:7" ht="15.95">
      <c r="D52" s="23"/>
      <c r="E52" s="23"/>
      <c r="F52" s="23"/>
      <c r="G52" s="23"/>
    </row>
    <row r="53" spans="4:7" ht="15.95">
      <c r="D53" s="23"/>
      <c r="E53" s="23"/>
      <c r="F53" s="23"/>
      <c r="G53" s="23"/>
    </row>
    <row r="54" spans="4:7" ht="15.95">
      <c r="D54" s="23"/>
      <c r="E54" s="23"/>
      <c r="F54" s="23"/>
      <c r="G54" s="23"/>
    </row>
    <row r="55" spans="4:7" ht="15.95">
      <c r="D55" s="23"/>
      <c r="E55" s="23"/>
      <c r="F55" s="23"/>
      <c r="G55" s="23"/>
    </row>
    <row r="56" spans="4:7" ht="15.95">
      <c r="D56" s="23"/>
      <c r="E56" s="23"/>
      <c r="F56" s="23"/>
      <c r="G56" s="23"/>
    </row>
    <row r="57" spans="4:7" ht="15.95">
      <c r="D57" s="23"/>
      <c r="E57" s="23"/>
      <c r="F57" s="23"/>
      <c r="G57" s="23"/>
    </row>
    <row r="58" spans="4:7" ht="15.95">
      <c r="D58" s="23"/>
      <c r="E58" s="23"/>
      <c r="F58" s="23"/>
      <c r="G58" s="23"/>
    </row>
    <row r="59" spans="4:7" ht="15.95">
      <c r="D59" s="23"/>
      <c r="E59" s="23"/>
      <c r="F59" s="23"/>
      <c r="G59" s="23"/>
    </row>
    <row r="60" spans="4:7" ht="15.95">
      <c r="D60" s="23"/>
      <c r="E60" s="23"/>
      <c r="F60" s="23"/>
      <c r="G60" s="23"/>
    </row>
    <row r="61" spans="4:7" ht="15.95">
      <c r="D61" s="23"/>
      <c r="E61" s="23"/>
      <c r="F61" s="23"/>
      <c r="G61" s="23"/>
    </row>
    <row r="62" spans="4:7" ht="15.95">
      <c r="D62" s="23"/>
      <c r="E62" s="23"/>
      <c r="F62" s="23"/>
      <c r="G62" s="23"/>
    </row>
    <row r="63" spans="4:7" ht="15.95">
      <c r="D63" s="23"/>
      <c r="E63" s="23"/>
      <c r="F63" s="23"/>
      <c r="G63" s="23"/>
    </row>
    <row r="64" spans="4:7" ht="15.95">
      <c r="D64" s="23"/>
      <c r="E64" s="23"/>
      <c r="F64" s="23"/>
      <c r="G64" s="23"/>
    </row>
    <row r="65" spans="4:7" ht="15.95">
      <c r="D65" s="23"/>
      <c r="E65" s="23"/>
      <c r="F65" s="23"/>
      <c r="G65" s="23"/>
    </row>
    <row r="66" spans="4:7" ht="15.95">
      <c r="D66" s="23"/>
      <c r="E66" s="23"/>
      <c r="F66" s="23"/>
      <c r="G66" s="23"/>
    </row>
    <row r="67" spans="4:7" ht="15.95">
      <c r="D67" s="23"/>
      <c r="E67" s="23"/>
      <c r="F67" s="23"/>
      <c r="G67" s="23"/>
    </row>
    <row r="68" spans="4:7" ht="15.95">
      <c r="D68" s="23"/>
      <c r="E68" s="23"/>
      <c r="F68" s="23"/>
      <c r="G68" s="23"/>
    </row>
  </sheetData>
  <phoneticPr fontId="4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K213"/>
  <sheetViews>
    <sheetView workbookViewId="0">
      <pane ySplit="1" topLeftCell="A47" activePane="bottomLeft" state="frozen"/>
      <selection pane="bottomLeft" activeCell="E71" sqref="E71"/>
    </sheetView>
  </sheetViews>
  <sheetFormatPr defaultRowHeight="15.95"/>
  <cols>
    <col min="1" max="5" width="9" style="15"/>
    <col min="6" max="6" width="11.25" style="15" bestFit="1" customWidth="1"/>
    <col min="7" max="16384" width="9" style="15"/>
  </cols>
  <sheetData>
    <row r="1" spans="1:11">
      <c r="A1" s="3" t="s">
        <v>19</v>
      </c>
      <c r="B1" s="3" t="s">
        <v>1187</v>
      </c>
      <c r="C1" s="3" t="s">
        <v>1188</v>
      </c>
      <c r="D1" s="3" t="s">
        <v>1189</v>
      </c>
      <c r="E1" s="3" t="s">
        <v>1190</v>
      </c>
      <c r="F1" s="3" t="s">
        <v>1191</v>
      </c>
      <c r="G1" s="3" t="s">
        <v>1192</v>
      </c>
      <c r="H1" s="3" t="s">
        <v>1193</v>
      </c>
      <c r="I1" s="3" t="s">
        <v>596</v>
      </c>
      <c r="J1" s="3" t="s">
        <v>1194</v>
      </c>
      <c r="K1" s="3" t="s">
        <v>1195</v>
      </c>
    </row>
    <row r="2" spans="1:11">
      <c r="A2" s="3" t="s">
        <v>19</v>
      </c>
      <c r="B2" s="3" t="s">
        <v>1196</v>
      </c>
      <c r="C2" s="3" t="s">
        <v>886</v>
      </c>
      <c r="D2" s="3" t="s">
        <v>894</v>
      </c>
      <c r="E2" s="3" t="s">
        <v>895</v>
      </c>
      <c r="F2" s="3" t="s">
        <v>4</v>
      </c>
      <c r="G2" s="3" t="s">
        <v>896</v>
      </c>
      <c r="H2" s="3" t="s">
        <v>897</v>
      </c>
      <c r="I2" s="3" t="s">
        <v>598</v>
      </c>
      <c r="J2" s="3" t="s">
        <v>898</v>
      </c>
      <c r="K2" s="3" t="s">
        <v>899</v>
      </c>
    </row>
    <row r="3" spans="1:11">
      <c r="A3" s="3" t="s">
        <v>655</v>
      </c>
      <c r="B3" s="3" t="s">
        <v>655</v>
      </c>
      <c r="C3" s="3" t="s">
        <v>655</v>
      </c>
      <c r="D3" s="3" t="s">
        <v>655</v>
      </c>
      <c r="E3" s="3" t="s">
        <v>655</v>
      </c>
      <c r="F3" s="3" t="s">
        <v>655</v>
      </c>
      <c r="G3" s="3" t="s">
        <v>655</v>
      </c>
      <c r="H3" s="3" t="s">
        <v>655</v>
      </c>
      <c r="I3" s="3" t="s">
        <v>655</v>
      </c>
      <c r="J3" s="3" t="s">
        <v>655</v>
      </c>
      <c r="K3" s="3" t="s">
        <v>655</v>
      </c>
    </row>
    <row r="4" spans="1:11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655</v>
      </c>
      <c r="G4" s="3" t="s">
        <v>655</v>
      </c>
      <c r="H4" s="3" t="s">
        <v>655</v>
      </c>
      <c r="I4" s="3" t="s">
        <v>0</v>
      </c>
      <c r="J4" s="3" t="s">
        <v>0</v>
      </c>
      <c r="K4" s="3" t="s">
        <v>0</v>
      </c>
    </row>
    <row r="5" spans="1:11">
      <c r="A5" s="15">
        <v>1</v>
      </c>
      <c r="B5" s="15">
        <v>3</v>
      </c>
      <c r="C5" s="15">
        <v>2</v>
      </c>
      <c r="D5" s="15">
        <v>1</v>
      </c>
      <c r="E5">
        <v>111</v>
      </c>
      <c r="F5" s="19" t="s">
        <v>905</v>
      </c>
      <c r="G5">
        <v>84</v>
      </c>
      <c r="H5" s="15">
        <v>2</v>
      </c>
      <c r="I5" s="15">
        <v>6</v>
      </c>
      <c r="J5">
        <v>25</v>
      </c>
      <c r="K5" s="15">
        <v>100</v>
      </c>
    </row>
    <row r="6" spans="1:11">
      <c r="A6" s="15">
        <v>2</v>
      </c>
      <c r="B6" s="15">
        <v>3</v>
      </c>
      <c r="C6" s="15">
        <v>2</v>
      </c>
      <c r="D6" s="15">
        <v>1</v>
      </c>
      <c r="E6">
        <v>165</v>
      </c>
      <c r="F6" s="19" t="s">
        <v>436</v>
      </c>
      <c r="G6">
        <v>84</v>
      </c>
      <c r="H6" s="15">
        <v>2</v>
      </c>
      <c r="I6" s="15">
        <v>6</v>
      </c>
      <c r="J6">
        <v>25</v>
      </c>
      <c r="K6" s="15">
        <v>100</v>
      </c>
    </row>
    <row r="7" spans="1:11">
      <c r="A7" s="15">
        <v>3</v>
      </c>
      <c r="B7" s="15">
        <v>3</v>
      </c>
      <c r="C7" s="15">
        <v>2</v>
      </c>
      <c r="D7" s="15">
        <v>1</v>
      </c>
      <c r="E7">
        <v>112</v>
      </c>
      <c r="F7" s="19" t="s">
        <v>374</v>
      </c>
      <c r="G7">
        <v>83</v>
      </c>
      <c r="H7" s="15">
        <v>2</v>
      </c>
      <c r="I7" s="15">
        <v>6</v>
      </c>
      <c r="J7">
        <v>30</v>
      </c>
      <c r="K7" s="15">
        <v>100</v>
      </c>
    </row>
    <row r="8" spans="1:11">
      <c r="A8" s="15">
        <v>4</v>
      </c>
      <c r="B8" s="15">
        <v>3</v>
      </c>
      <c r="C8" s="15">
        <v>2</v>
      </c>
      <c r="D8" s="15">
        <v>1</v>
      </c>
      <c r="E8">
        <v>166</v>
      </c>
      <c r="F8" s="19" t="s">
        <v>438</v>
      </c>
      <c r="G8">
        <v>83</v>
      </c>
      <c r="H8" s="15">
        <v>2</v>
      </c>
      <c r="I8" s="15">
        <v>6</v>
      </c>
      <c r="J8">
        <v>30</v>
      </c>
      <c r="K8" s="15">
        <v>100</v>
      </c>
    </row>
    <row r="9" spans="1:11">
      <c r="A9" s="15">
        <v>5</v>
      </c>
      <c r="B9" s="15">
        <v>3</v>
      </c>
      <c r="C9" s="15">
        <v>2</v>
      </c>
      <c r="D9" s="15">
        <v>1</v>
      </c>
      <c r="E9">
        <v>113</v>
      </c>
      <c r="F9" s="19" t="s">
        <v>906</v>
      </c>
      <c r="G9">
        <v>82</v>
      </c>
      <c r="H9" s="15">
        <v>2</v>
      </c>
      <c r="I9" s="15">
        <v>6</v>
      </c>
      <c r="J9">
        <v>35</v>
      </c>
      <c r="K9" s="15">
        <v>100</v>
      </c>
    </row>
    <row r="10" spans="1:11">
      <c r="A10" s="15">
        <v>6</v>
      </c>
      <c r="B10" s="15">
        <v>3</v>
      </c>
      <c r="C10" s="15">
        <v>2</v>
      </c>
      <c r="D10" s="15">
        <v>1</v>
      </c>
      <c r="E10">
        <v>167</v>
      </c>
      <c r="F10" s="19" t="s">
        <v>439</v>
      </c>
      <c r="G10">
        <v>82</v>
      </c>
      <c r="H10" s="15">
        <v>2</v>
      </c>
      <c r="I10" s="15">
        <v>6</v>
      </c>
      <c r="J10">
        <v>35</v>
      </c>
      <c r="K10" s="15">
        <v>100</v>
      </c>
    </row>
    <row r="11" spans="1:11">
      <c r="A11" s="15">
        <v>7</v>
      </c>
      <c r="B11" s="15">
        <v>3</v>
      </c>
      <c r="C11" s="15">
        <v>2</v>
      </c>
      <c r="D11" s="15">
        <v>1</v>
      </c>
      <c r="E11">
        <v>114</v>
      </c>
      <c r="F11" s="19" t="s">
        <v>907</v>
      </c>
      <c r="G11">
        <v>81</v>
      </c>
      <c r="H11" s="15">
        <v>2</v>
      </c>
      <c r="I11" s="15">
        <v>6</v>
      </c>
      <c r="J11">
        <v>40</v>
      </c>
      <c r="K11" s="15">
        <v>100</v>
      </c>
    </row>
    <row r="12" spans="1:11">
      <c r="A12" s="15">
        <v>8</v>
      </c>
      <c r="B12" s="15">
        <v>3</v>
      </c>
      <c r="C12" s="15">
        <v>2</v>
      </c>
      <c r="D12" s="15">
        <v>1</v>
      </c>
      <c r="E12">
        <v>168</v>
      </c>
      <c r="F12" s="19" t="s">
        <v>441</v>
      </c>
      <c r="G12">
        <v>81</v>
      </c>
      <c r="H12" s="15">
        <v>2</v>
      </c>
      <c r="I12" s="15">
        <v>6</v>
      </c>
      <c r="J12">
        <v>40</v>
      </c>
      <c r="K12" s="15">
        <v>100</v>
      </c>
    </row>
    <row r="13" spans="1:11">
      <c r="A13" s="15">
        <v>9</v>
      </c>
      <c r="B13" s="15">
        <v>3</v>
      </c>
      <c r="C13" s="15">
        <v>2</v>
      </c>
      <c r="D13" s="15">
        <v>1</v>
      </c>
      <c r="E13">
        <v>115</v>
      </c>
      <c r="F13" s="19" t="s">
        <v>908</v>
      </c>
      <c r="G13">
        <v>80</v>
      </c>
      <c r="H13" s="15">
        <v>2</v>
      </c>
      <c r="I13" s="15">
        <v>6</v>
      </c>
      <c r="J13">
        <v>45</v>
      </c>
      <c r="K13" s="15">
        <v>100</v>
      </c>
    </row>
    <row r="14" spans="1:11">
      <c r="A14" s="15">
        <v>10</v>
      </c>
      <c r="B14" s="15">
        <v>3</v>
      </c>
      <c r="C14" s="15">
        <v>2</v>
      </c>
      <c r="D14" s="15">
        <v>1</v>
      </c>
      <c r="E14">
        <v>169</v>
      </c>
      <c r="F14" s="19" t="s">
        <v>442</v>
      </c>
      <c r="G14">
        <v>80</v>
      </c>
      <c r="H14" s="15">
        <v>2</v>
      </c>
      <c r="I14" s="15">
        <v>6</v>
      </c>
      <c r="J14">
        <v>45</v>
      </c>
      <c r="K14" s="15">
        <v>100</v>
      </c>
    </row>
    <row r="15" spans="1:11">
      <c r="A15" s="15">
        <v>11</v>
      </c>
      <c r="B15" s="15">
        <v>3</v>
      </c>
      <c r="C15" s="15">
        <v>2</v>
      </c>
      <c r="D15" s="15">
        <v>1</v>
      </c>
      <c r="E15">
        <v>116</v>
      </c>
      <c r="F15" s="19" t="s">
        <v>377</v>
      </c>
      <c r="G15">
        <v>78</v>
      </c>
      <c r="H15" s="15">
        <v>2</v>
      </c>
      <c r="I15" s="15">
        <v>6</v>
      </c>
      <c r="J15">
        <v>50</v>
      </c>
      <c r="K15" s="15">
        <v>100</v>
      </c>
    </row>
    <row r="16" spans="1:11">
      <c r="A16" s="15">
        <v>12</v>
      </c>
      <c r="B16" s="15">
        <v>3</v>
      </c>
      <c r="C16" s="15">
        <v>2</v>
      </c>
      <c r="D16" s="15">
        <v>1</v>
      </c>
      <c r="E16">
        <v>170</v>
      </c>
      <c r="F16" s="19" t="s">
        <v>444</v>
      </c>
      <c r="G16">
        <v>78</v>
      </c>
      <c r="H16" s="15">
        <v>2</v>
      </c>
      <c r="I16" s="15">
        <v>6</v>
      </c>
      <c r="J16">
        <v>50</v>
      </c>
      <c r="K16" s="15">
        <v>100</v>
      </c>
    </row>
    <row r="17" spans="1:11">
      <c r="A17" s="15">
        <v>13</v>
      </c>
      <c r="B17" s="15">
        <v>3</v>
      </c>
      <c r="C17" s="15">
        <v>2</v>
      </c>
      <c r="D17" s="15">
        <v>1</v>
      </c>
      <c r="E17">
        <v>117</v>
      </c>
      <c r="F17" s="19" t="s">
        <v>909</v>
      </c>
      <c r="G17">
        <v>77</v>
      </c>
      <c r="H17" s="15">
        <v>2</v>
      </c>
      <c r="I17" s="15">
        <v>6</v>
      </c>
      <c r="J17">
        <v>55</v>
      </c>
      <c r="K17" s="15">
        <v>100</v>
      </c>
    </row>
    <row r="18" spans="1:11">
      <c r="A18" s="15">
        <v>14</v>
      </c>
      <c r="B18" s="15">
        <v>3</v>
      </c>
      <c r="C18" s="15">
        <v>2</v>
      </c>
      <c r="D18" s="15">
        <v>1</v>
      </c>
      <c r="E18">
        <v>171</v>
      </c>
      <c r="F18" s="19" t="s">
        <v>445</v>
      </c>
      <c r="G18">
        <v>77</v>
      </c>
      <c r="H18" s="15">
        <v>2</v>
      </c>
      <c r="I18" s="15">
        <v>6</v>
      </c>
      <c r="J18">
        <v>55</v>
      </c>
      <c r="K18" s="15">
        <v>100</v>
      </c>
    </row>
    <row r="19" spans="1:11">
      <c r="A19" s="15">
        <v>15</v>
      </c>
      <c r="B19" s="15">
        <v>3</v>
      </c>
      <c r="C19" s="15">
        <v>2</v>
      </c>
      <c r="D19" s="15">
        <v>1</v>
      </c>
      <c r="E19">
        <v>118</v>
      </c>
      <c r="F19" s="19" t="s">
        <v>380</v>
      </c>
      <c r="G19">
        <v>76</v>
      </c>
      <c r="H19" s="15">
        <v>2</v>
      </c>
      <c r="I19" s="15">
        <v>6</v>
      </c>
      <c r="J19">
        <v>60</v>
      </c>
      <c r="K19" s="15">
        <v>100</v>
      </c>
    </row>
    <row r="20" spans="1:11">
      <c r="A20" s="15">
        <v>16</v>
      </c>
      <c r="B20" s="15">
        <v>3</v>
      </c>
      <c r="C20" s="15">
        <v>2</v>
      </c>
      <c r="D20" s="15">
        <v>1</v>
      </c>
      <c r="E20">
        <v>172</v>
      </c>
      <c r="F20" s="19" t="s">
        <v>447</v>
      </c>
      <c r="G20">
        <v>76</v>
      </c>
      <c r="H20" s="15">
        <v>2</v>
      </c>
      <c r="I20" s="15">
        <v>6</v>
      </c>
      <c r="J20">
        <v>60</v>
      </c>
      <c r="K20" s="15">
        <v>100</v>
      </c>
    </row>
    <row r="21" spans="1:11">
      <c r="A21" s="15">
        <v>17</v>
      </c>
      <c r="B21" s="15">
        <v>3</v>
      </c>
      <c r="C21" s="15">
        <v>2</v>
      </c>
      <c r="D21" s="15">
        <v>1</v>
      </c>
      <c r="E21">
        <v>173</v>
      </c>
      <c r="F21" s="19" t="s">
        <v>448</v>
      </c>
      <c r="G21">
        <v>75</v>
      </c>
      <c r="H21" s="15">
        <v>2</v>
      </c>
      <c r="I21" s="15">
        <v>6</v>
      </c>
      <c r="J21">
        <v>65</v>
      </c>
      <c r="K21" s="15">
        <v>100</v>
      </c>
    </row>
    <row r="22" spans="1:11">
      <c r="A22" s="15">
        <v>18</v>
      </c>
      <c r="B22" s="15">
        <v>3</v>
      </c>
      <c r="C22" s="15">
        <v>2</v>
      </c>
      <c r="D22" s="15">
        <v>1</v>
      </c>
      <c r="E22">
        <v>120</v>
      </c>
      <c r="F22" s="19" t="s">
        <v>911</v>
      </c>
      <c r="G22">
        <v>73</v>
      </c>
      <c r="H22" s="15">
        <v>2</v>
      </c>
      <c r="I22" s="15">
        <v>6</v>
      </c>
      <c r="J22">
        <v>70</v>
      </c>
      <c r="K22" s="15">
        <v>100</v>
      </c>
    </row>
    <row r="23" spans="1:11">
      <c r="A23" s="15">
        <v>19</v>
      </c>
      <c r="B23" s="15">
        <v>3</v>
      </c>
      <c r="C23" s="15">
        <v>2</v>
      </c>
      <c r="D23" s="15">
        <v>1</v>
      </c>
      <c r="E23">
        <v>174</v>
      </c>
      <c r="F23" s="19" t="s">
        <v>450</v>
      </c>
      <c r="G23">
        <v>73</v>
      </c>
      <c r="H23" s="15">
        <v>2</v>
      </c>
      <c r="I23" s="15">
        <v>6</v>
      </c>
      <c r="J23">
        <v>70</v>
      </c>
      <c r="K23" s="15">
        <v>100</v>
      </c>
    </row>
    <row r="24" spans="1:11">
      <c r="A24" s="15">
        <v>20</v>
      </c>
      <c r="B24" s="15">
        <v>3</v>
      </c>
      <c r="C24" s="15">
        <v>2</v>
      </c>
      <c r="D24" s="15">
        <v>1</v>
      </c>
      <c r="E24">
        <v>121</v>
      </c>
      <c r="F24" s="19" t="s">
        <v>912</v>
      </c>
      <c r="G24">
        <v>72</v>
      </c>
      <c r="H24" s="15">
        <v>2</v>
      </c>
      <c r="I24" s="15">
        <v>6</v>
      </c>
      <c r="J24">
        <v>75</v>
      </c>
      <c r="K24" s="15">
        <v>100</v>
      </c>
    </row>
    <row r="25" spans="1:11">
      <c r="A25" s="15">
        <v>21</v>
      </c>
      <c r="B25" s="15">
        <v>3</v>
      </c>
      <c r="C25" s="15">
        <v>2</v>
      </c>
      <c r="D25" s="15">
        <v>1</v>
      </c>
      <c r="E25">
        <v>175</v>
      </c>
      <c r="F25" s="19" t="s">
        <v>451</v>
      </c>
      <c r="G25">
        <v>72</v>
      </c>
      <c r="H25" s="15">
        <v>2</v>
      </c>
      <c r="I25" s="15">
        <v>6</v>
      </c>
      <c r="J25">
        <v>75</v>
      </c>
      <c r="K25" s="15">
        <v>100</v>
      </c>
    </row>
    <row r="26" spans="1:11">
      <c r="A26" s="15">
        <v>22</v>
      </c>
      <c r="B26" s="15">
        <v>3</v>
      </c>
      <c r="C26" s="15">
        <v>2</v>
      </c>
      <c r="D26" s="15">
        <v>1</v>
      </c>
      <c r="E26">
        <v>122</v>
      </c>
      <c r="F26" s="19" t="s">
        <v>913</v>
      </c>
      <c r="G26">
        <v>71</v>
      </c>
      <c r="H26" s="15">
        <v>2</v>
      </c>
      <c r="I26" s="15">
        <v>6</v>
      </c>
      <c r="J26">
        <v>80</v>
      </c>
      <c r="K26" s="15">
        <v>100</v>
      </c>
    </row>
    <row r="27" spans="1:11">
      <c r="A27" s="15">
        <v>23</v>
      </c>
      <c r="B27" s="15">
        <v>3</v>
      </c>
      <c r="C27" s="15">
        <v>2</v>
      </c>
      <c r="D27" s="15">
        <v>1</v>
      </c>
      <c r="E27">
        <v>176</v>
      </c>
      <c r="F27" s="19" t="s">
        <v>453</v>
      </c>
      <c r="G27">
        <v>71</v>
      </c>
      <c r="H27" s="15">
        <v>2</v>
      </c>
      <c r="I27" s="15">
        <v>6</v>
      </c>
      <c r="J27">
        <v>80</v>
      </c>
      <c r="K27" s="15">
        <v>100</v>
      </c>
    </row>
    <row r="28" spans="1:11">
      <c r="A28" s="15">
        <v>24</v>
      </c>
      <c r="B28" s="15">
        <v>3</v>
      </c>
      <c r="C28" s="15">
        <v>2</v>
      </c>
      <c r="D28" s="15">
        <v>1</v>
      </c>
      <c r="E28">
        <v>177</v>
      </c>
      <c r="F28" s="19" t="s">
        <v>454</v>
      </c>
      <c r="G28">
        <v>70</v>
      </c>
      <c r="H28" s="15">
        <v>2</v>
      </c>
      <c r="I28" s="15">
        <v>6</v>
      </c>
      <c r="J28">
        <v>85</v>
      </c>
      <c r="K28" s="15">
        <v>100</v>
      </c>
    </row>
    <row r="29" spans="1:11">
      <c r="A29" s="15">
        <v>25</v>
      </c>
      <c r="B29" s="15">
        <v>3</v>
      </c>
      <c r="C29" s="15">
        <v>2</v>
      </c>
      <c r="D29" s="15">
        <v>1</v>
      </c>
      <c r="E29">
        <v>124</v>
      </c>
      <c r="F29" s="19" t="s">
        <v>915</v>
      </c>
      <c r="G29">
        <v>68</v>
      </c>
      <c r="H29" s="15">
        <v>2</v>
      </c>
      <c r="I29" s="15">
        <v>6</v>
      </c>
      <c r="J29">
        <v>90</v>
      </c>
      <c r="K29" s="15">
        <v>100</v>
      </c>
    </row>
    <row r="30" spans="1:11">
      <c r="A30" s="15">
        <v>26</v>
      </c>
      <c r="B30" s="15">
        <v>3</v>
      </c>
      <c r="C30" s="15">
        <v>2</v>
      </c>
      <c r="D30" s="15">
        <v>1</v>
      </c>
      <c r="E30">
        <v>178</v>
      </c>
      <c r="F30" s="19" t="s">
        <v>456</v>
      </c>
      <c r="G30">
        <v>68</v>
      </c>
      <c r="H30" s="15">
        <v>2</v>
      </c>
      <c r="I30" s="15">
        <v>6</v>
      </c>
      <c r="J30">
        <v>90</v>
      </c>
      <c r="K30" s="15">
        <v>100</v>
      </c>
    </row>
    <row r="31" spans="1:11">
      <c r="A31" s="15">
        <v>27</v>
      </c>
      <c r="B31" s="15">
        <v>3</v>
      </c>
      <c r="C31" s="15">
        <v>2</v>
      </c>
      <c r="D31" s="15">
        <v>1</v>
      </c>
      <c r="E31">
        <v>125</v>
      </c>
      <c r="F31" s="19" t="s">
        <v>916</v>
      </c>
      <c r="G31">
        <v>67</v>
      </c>
      <c r="H31" s="15">
        <v>2</v>
      </c>
      <c r="I31" s="15">
        <v>6</v>
      </c>
      <c r="J31">
        <v>95</v>
      </c>
      <c r="K31" s="15">
        <v>100</v>
      </c>
    </row>
    <row r="32" spans="1:11">
      <c r="A32" s="15">
        <v>28</v>
      </c>
      <c r="B32" s="15">
        <v>3</v>
      </c>
      <c r="C32" s="15">
        <v>2</v>
      </c>
      <c r="D32" s="15">
        <v>1</v>
      </c>
      <c r="E32">
        <v>179</v>
      </c>
      <c r="F32" s="19" t="s">
        <v>457</v>
      </c>
      <c r="G32">
        <v>67</v>
      </c>
      <c r="H32" s="15">
        <v>2</v>
      </c>
      <c r="I32" s="15">
        <v>6</v>
      </c>
      <c r="J32">
        <v>95</v>
      </c>
      <c r="K32" s="15">
        <v>100</v>
      </c>
    </row>
    <row r="33" spans="1:11">
      <c r="A33" s="15">
        <v>29</v>
      </c>
      <c r="B33" s="15">
        <v>3</v>
      </c>
      <c r="C33" s="15">
        <v>2</v>
      </c>
      <c r="D33" s="15">
        <v>1</v>
      </c>
      <c r="E33">
        <v>126</v>
      </c>
      <c r="F33" s="19" t="s">
        <v>917</v>
      </c>
      <c r="G33">
        <v>66</v>
      </c>
      <c r="H33" s="15">
        <v>2</v>
      </c>
      <c r="I33" s="15">
        <v>6</v>
      </c>
      <c r="J33">
        <v>100</v>
      </c>
      <c r="K33" s="15">
        <v>100</v>
      </c>
    </row>
    <row r="34" spans="1:11">
      <c r="A34" s="15">
        <v>30</v>
      </c>
      <c r="B34" s="15">
        <v>3</v>
      </c>
      <c r="C34" s="15">
        <v>2</v>
      </c>
      <c r="D34" s="15">
        <v>1</v>
      </c>
      <c r="E34">
        <v>180</v>
      </c>
      <c r="F34" s="19" t="s">
        <v>459</v>
      </c>
      <c r="G34">
        <v>66</v>
      </c>
      <c r="H34" s="15">
        <v>2</v>
      </c>
      <c r="I34" s="15">
        <v>6</v>
      </c>
      <c r="J34">
        <v>100</v>
      </c>
      <c r="K34" s="15">
        <v>100</v>
      </c>
    </row>
    <row r="35" spans="1:11">
      <c r="A35" s="15">
        <v>31</v>
      </c>
      <c r="B35" s="15">
        <v>3</v>
      </c>
      <c r="C35" s="15">
        <v>1</v>
      </c>
      <c r="D35" s="15">
        <v>1</v>
      </c>
      <c r="E35" s="15">
        <v>1300055</v>
      </c>
      <c r="F35" s="38" t="s">
        <v>421</v>
      </c>
      <c r="G35">
        <v>100</v>
      </c>
      <c r="H35" s="15">
        <v>1</v>
      </c>
      <c r="I35" s="15">
        <v>6</v>
      </c>
      <c r="J35" s="15">
        <v>0</v>
      </c>
      <c r="K35" s="15">
        <v>0</v>
      </c>
    </row>
    <row r="36" spans="1:11">
      <c r="A36" s="15">
        <v>32</v>
      </c>
      <c r="B36" s="15">
        <v>3</v>
      </c>
      <c r="C36" s="15">
        <v>1</v>
      </c>
      <c r="D36" s="15">
        <v>1</v>
      </c>
      <c r="E36" s="15">
        <v>1300056</v>
      </c>
      <c r="F36" s="38" t="s">
        <v>423</v>
      </c>
      <c r="G36">
        <v>99</v>
      </c>
      <c r="H36" s="15">
        <v>1</v>
      </c>
      <c r="I36" s="15">
        <v>6</v>
      </c>
      <c r="J36" s="15">
        <v>0</v>
      </c>
      <c r="K36" s="15">
        <v>0</v>
      </c>
    </row>
    <row r="37" spans="1:11">
      <c r="A37" s="15">
        <v>33</v>
      </c>
      <c r="B37" s="15">
        <v>3</v>
      </c>
      <c r="C37" s="15">
        <v>1</v>
      </c>
      <c r="D37" s="15">
        <v>1</v>
      </c>
      <c r="E37" s="15">
        <v>1300057</v>
      </c>
      <c r="F37" s="38" t="s">
        <v>424</v>
      </c>
      <c r="G37">
        <v>98</v>
      </c>
      <c r="H37" s="15">
        <v>1</v>
      </c>
      <c r="I37" s="15">
        <v>6</v>
      </c>
      <c r="J37" s="15">
        <v>0</v>
      </c>
      <c r="K37" s="15">
        <v>0</v>
      </c>
    </row>
    <row r="38" spans="1:11">
      <c r="A38" s="15">
        <v>34</v>
      </c>
      <c r="B38" s="15">
        <v>3</v>
      </c>
      <c r="C38" s="15">
        <v>1</v>
      </c>
      <c r="D38" s="15">
        <v>1</v>
      </c>
      <c r="E38" s="15">
        <v>1300058</v>
      </c>
      <c r="F38" s="38" t="s">
        <v>426</v>
      </c>
      <c r="G38">
        <v>97</v>
      </c>
      <c r="H38" s="15">
        <v>1</v>
      </c>
      <c r="I38" s="15">
        <v>6</v>
      </c>
      <c r="J38" s="15">
        <v>0</v>
      </c>
      <c r="K38" s="15">
        <v>0</v>
      </c>
    </row>
    <row r="39" spans="1:11">
      <c r="A39" s="15">
        <v>35</v>
      </c>
      <c r="B39" s="15">
        <v>3</v>
      </c>
      <c r="C39" s="15">
        <v>1</v>
      </c>
      <c r="D39" s="15">
        <v>1</v>
      </c>
      <c r="E39" s="15">
        <v>1300059</v>
      </c>
      <c r="F39" s="38" t="s">
        <v>427</v>
      </c>
      <c r="G39">
        <v>96</v>
      </c>
      <c r="H39" s="15">
        <v>1</v>
      </c>
      <c r="I39" s="15">
        <v>6</v>
      </c>
      <c r="J39" s="15">
        <v>0</v>
      </c>
      <c r="K39" s="15">
        <v>0</v>
      </c>
    </row>
    <row r="40" spans="1:11">
      <c r="A40" s="15">
        <v>36</v>
      </c>
      <c r="B40" s="15">
        <v>3</v>
      </c>
      <c r="C40" s="15">
        <v>1</v>
      </c>
      <c r="D40" s="15">
        <v>1</v>
      </c>
      <c r="E40" s="15">
        <v>1300060</v>
      </c>
      <c r="F40" s="38" t="s">
        <v>429</v>
      </c>
      <c r="G40">
        <v>95</v>
      </c>
      <c r="H40" s="15">
        <v>1</v>
      </c>
      <c r="I40" s="15">
        <v>6</v>
      </c>
      <c r="J40" s="15">
        <v>0</v>
      </c>
      <c r="K40" s="15">
        <v>0</v>
      </c>
    </row>
    <row r="41" spans="1:11">
      <c r="A41" s="15">
        <v>37</v>
      </c>
      <c r="B41" s="15">
        <v>3</v>
      </c>
      <c r="C41" s="15">
        <v>1</v>
      </c>
      <c r="D41" s="15">
        <v>1</v>
      </c>
      <c r="E41" s="15">
        <v>1300061</v>
      </c>
      <c r="F41" s="38" t="s">
        <v>430</v>
      </c>
      <c r="G41">
        <v>94</v>
      </c>
      <c r="H41" s="15">
        <v>1</v>
      </c>
      <c r="I41" s="15">
        <v>6</v>
      </c>
      <c r="J41" s="15">
        <v>0</v>
      </c>
      <c r="K41" s="15">
        <v>0</v>
      </c>
    </row>
    <row r="42" spans="1:11">
      <c r="A42" s="15">
        <v>38</v>
      </c>
      <c r="B42" s="15">
        <v>3</v>
      </c>
      <c r="C42" s="15">
        <v>1</v>
      </c>
      <c r="D42" s="15">
        <v>1</v>
      </c>
      <c r="E42" s="15">
        <v>1300062</v>
      </c>
      <c r="F42" s="38" t="s">
        <v>432</v>
      </c>
      <c r="G42">
        <v>93</v>
      </c>
      <c r="H42" s="15">
        <v>1</v>
      </c>
      <c r="I42" s="15">
        <v>6</v>
      </c>
      <c r="J42" s="15">
        <v>0</v>
      </c>
      <c r="K42" s="15">
        <v>0</v>
      </c>
    </row>
    <row r="43" spans="1:11">
      <c r="A43" s="15">
        <v>39</v>
      </c>
      <c r="B43" s="15">
        <v>3</v>
      </c>
      <c r="C43" s="15">
        <v>1</v>
      </c>
      <c r="D43" s="15">
        <v>1</v>
      </c>
      <c r="E43" s="15">
        <v>1300063</v>
      </c>
      <c r="F43" s="38" t="s">
        <v>433</v>
      </c>
      <c r="G43">
        <v>92</v>
      </c>
      <c r="H43" s="15">
        <v>1</v>
      </c>
      <c r="I43" s="15">
        <v>6</v>
      </c>
      <c r="J43" s="15">
        <v>0</v>
      </c>
      <c r="K43" s="15">
        <v>0</v>
      </c>
    </row>
    <row r="44" spans="1:11">
      <c r="A44" s="15">
        <v>40</v>
      </c>
      <c r="B44" s="15">
        <v>3</v>
      </c>
      <c r="C44" s="15">
        <v>1</v>
      </c>
      <c r="D44" s="15">
        <v>1</v>
      </c>
      <c r="E44" s="15">
        <v>1300064</v>
      </c>
      <c r="F44" s="38" t="s">
        <v>435</v>
      </c>
      <c r="G44">
        <v>90</v>
      </c>
      <c r="H44" s="15">
        <v>1</v>
      </c>
      <c r="I44" s="15">
        <v>6</v>
      </c>
      <c r="J44" s="15">
        <v>300</v>
      </c>
      <c r="K44" s="15">
        <v>0</v>
      </c>
    </row>
    <row r="45" spans="1:11">
      <c r="A45" s="15">
        <v>41</v>
      </c>
      <c r="B45" s="15">
        <v>3</v>
      </c>
      <c r="C45" s="15">
        <v>1</v>
      </c>
      <c r="D45" s="15">
        <v>1</v>
      </c>
      <c r="E45" s="15">
        <v>1300001</v>
      </c>
      <c r="F45" s="38" t="s">
        <v>39</v>
      </c>
      <c r="G45">
        <v>100</v>
      </c>
      <c r="H45" s="15">
        <v>1</v>
      </c>
      <c r="I45" s="15">
        <v>6</v>
      </c>
      <c r="J45" s="15">
        <v>0</v>
      </c>
      <c r="K45" s="15">
        <v>0</v>
      </c>
    </row>
    <row r="46" spans="1:11">
      <c r="A46" s="15">
        <v>42</v>
      </c>
      <c r="B46" s="15">
        <v>3</v>
      </c>
      <c r="C46" s="15">
        <v>1</v>
      </c>
      <c r="D46" s="15">
        <v>1</v>
      </c>
      <c r="E46" s="15">
        <v>1300002</v>
      </c>
      <c r="F46" s="38" t="s">
        <v>900</v>
      </c>
      <c r="G46">
        <v>99</v>
      </c>
      <c r="H46" s="15">
        <v>1</v>
      </c>
      <c r="I46" s="15">
        <v>6</v>
      </c>
      <c r="J46" s="15">
        <v>0</v>
      </c>
      <c r="K46" s="15">
        <v>0</v>
      </c>
    </row>
    <row r="47" spans="1:11">
      <c r="A47" s="15">
        <v>43</v>
      </c>
      <c r="B47" s="15">
        <v>3</v>
      </c>
      <c r="C47" s="15">
        <v>1</v>
      </c>
      <c r="D47" s="15">
        <v>1</v>
      </c>
      <c r="E47" s="15">
        <v>1300003</v>
      </c>
      <c r="F47" s="38" t="s">
        <v>901</v>
      </c>
      <c r="G47">
        <v>98</v>
      </c>
      <c r="H47" s="15">
        <v>1</v>
      </c>
      <c r="I47" s="15">
        <v>6</v>
      </c>
      <c r="J47" s="15">
        <v>0</v>
      </c>
      <c r="K47" s="15">
        <v>0</v>
      </c>
    </row>
    <row r="48" spans="1:11">
      <c r="A48" s="15">
        <v>44</v>
      </c>
      <c r="B48" s="15">
        <v>3</v>
      </c>
      <c r="C48" s="15">
        <v>1</v>
      </c>
      <c r="D48" s="15">
        <v>1</v>
      </c>
      <c r="E48" s="15">
        <v>1300004</v>
      </c>
      <c r="F48" s="38" t="s">
        <v>902</v>
      </c>
      <c r="G48">
        <v>97</v>
      </c>
      <c r="H48" s="15">
        <v>1</v>
      </c>
      <c r="I48" s="15">
        <v>6</v>
      </c>
      <c r="J48" s="15">
        <v>0</v>
      </c>
      <c r="K48" s="15">
        <v>0</v>
      </c>
    </row>
    <row r="49" spans="1:11">
      <c r="A49" s="15">
        <v>45</v>
      </c>
      <c r="B49" s="15">
        <v>3</v>
      </c>
      <c r="C49" s="15">
        <v>1</v>
      </c>
      <c r="D49" s="15">
        <v>1</v>
      </c>
      <c r="E49" s="15">
        <v>1300005</v>
      </c>
      <c r="F49" s="38" t="s">
        <v>40</v>
      </c>
      <c r="G49">
        <v>96</v>
      </c>
      <c r="H49" s="15">
        <v>1</v>
      </c>
      <c r="I49" s="15">
        <v>6</v>
      </c>
      <c r="J49" s="15">
        <v>0</v>
      </c>
      <c r="K49" s="15">
        <v>0</v>
      </c>
    </row>
    <row r="50" spans="1:11">
      <c r="A50" s="15">
        <v>46</v>
      </c>
      <c r="B50" s="15">
        <v>3</v>
      </c>
      <c r="C50" s="15">
        <v>1</v>
      </c>
      <c r="D50" s="15">
        <v>1</v>
      </c>
      <c r="E50" s="15">
        <v>1300006</v>
      </c>
      <c r="F50" s="38" t="s">
        <v>36</v>
      </c>
      <c r="G50">
        <v>95</v>
      </c>
      <c r="H50" s="15">
        <v>1</v>
      </c>
      <c r="I50" s="15">
        <v>6</v>
      </c>
      <c r="J50" s="55">
        <v>550</v>
      </c>
      <c r="K50" s="15">
        <v>0</v>
      </c>
    </row>
    <row r="51" spans="1:11">
      <c r="A51" s="15">
        <v>47</v>
      </c>
      <c r="B51" s="15">
        <v>3</v>
      </c>
      <c r="C51" s="15">
        <v>1</v>
      </c>
      <c r="D51" s="15">
        <v>1</v>
      </c>
      <c r="E51" s="15">
        <v>1300007</v>
      </c>
      <c r="F51" s="38" t="s">
        <v>903</v>
      </c>
      <c r="G51">
        <v>94</v>
      </c>
      <c r="H51" s="15">
        <v>1</v>
      </c>
      <c r="I51" s="15">
        <v>6</v>
      </c>
      <c r="J51" s="15">
        <v>0</v>
      </c>
      <c r="K51" s="15">
        <v>0</v>
      </c>
    </row>
    <row r="52" spans="1:11">
      <c r="A52" s="15">
        <v>48</v>
      </c>
      <c r="B52" s="15">
        <v>3</v>
      </c>
      <c r="C52" s="15">
        <v>1</v>
      </c>
      <c r="D52" s="15">
        <v>1</v>
      </c>
      <c r="E52" s="15">
        <v>1300008</v>
      </c>
      <c r="F52" s="38" t="s">
        <v>35</v>
      </c>
      <c r="G52">
        <v>93</v>
      </c>
      <c r="H52" s="15">
        <v>1</v>
      </c>
      <c r="I52" s="15">
        <v>6</v>
      </c>
      <c r="J52" s="15">
        <v>200</v>
      </c>
      <c r="K52" s="15">
        <v>0</v>
      </c>
    </row>
    <row r="53" spans="1:11">
      <c r="A53" s="15">
        <v>49</v>
      </c>
      <c r="B53" s="15">
        <v>3</v>
      </c>
      <c r="C53" s="15">
        <v>1</v>
      </c>
      <c r="D53" s="15">
        <v>1</v>
      </c>
      <c r="E53" s="15">
        <v>1300009</v>
      </c>
      <c r="F53" s="38" t="s">
        <v>371</v>
      </c>
      <c r="G53">
        <v>92</v>
      </c>
      <c r="H53" s="15">
        <v>1</v>
      </c>
      <c r="I53" s="15">
        <v>6</v>
      </c>
      <c r="J53" s="15">
        <v>100</v>
      </c>
      <c r="K53" s="15">
        <v>0</v>
      </c>
    </row>
    <row r="54" spans="1:11">
      <c r="A54" s="15">
        <v>50</v>
      </c>
      <c r="B54" s="15">
        <v>3</v>
      </c>
      <c r="C54" s="15">
        <v>1</v>
      </c>
      <c r="D54" s="15">
        <v>1</v>
      </c>
      <c r="E54" s="15">
        <v>1300010</v>
      </c>
      <c r="F54" s="38" t="s">
        <v>904</v>
      </c>
      <c r="G54">
        <v>90</v>
      </c>
      <c r="H54" s="15">
        <v>1</v>
      </c>
      <c r="I54" s="15">
        <v>6</v>
      </c>
      <c r="J54" s="15">
        <v>0</v>
      </c>
      <c r="K54" s="15">
        <v>0</v>
      </c>
    </row>
    <row r="55" spans="1:11">
      <c r="A55" s="15">
        <v>51</v>
      </c>
      <c r="B55" s="15">
        <v>3</v>
      </c>
      <c r="C55" s="15">
        <v>1</v>
      </c>
      <c r="D55" s="15">
        <v>1</v>
      </c>
      <c r="E55">
        <v>181</v>
      </c>
      <c r="F55" s="17" t="s">
        <v>460</v>
      </c>
      <c r="G55">
        <v>63</v>
      </c>
      <c r="H55" s="15">
        <v>3</v>
      </c>
      <c r="I55" s="15">
        <v>6</v>
      </c>
      <c r="J55" s="15">
        <v>100</v>
      </c>
      <c r="K55" s="15">
        <v>0</v>
      </c>
    </row>
    <row r="56" spans="1:11">
      <c r="A56" s="15">
        <v>52</v>
      </c>
      <c r="B56" s="15">
        <v>3</v>
      </c>
      <c r="C56" s="15">
        <v>1</v>
      </c>
      <c r="D56" s="15">
        <v>1</v>
      </c>
      <c r="E56">
        <v>128</v>
      </c>
      <c r="F56" s="17" t="s">
        <v>919</v>
      </c>
      <c r="G56">
        <v>62</v>
      </c>
      <c r="H56" s="15">
        <v>3</v>
      </c>
      <c r="I56" s="15">
        <v>6</v>
      </c>
      <c r="J56" s="15">
        <v>100</v>
      </c>
      <c r="K56" s="15">
        <v>0</v>
      </c>
    </row>
    <row r="57" spans="1:11">
      <c r="A57" s="15">
        <v>53</v>
      </c>
      <c r="B57" s="15">
        <v>3</v>
      </c>
      <c r="C57" s="15">
        <v>1</v>
      </c>
      <c r="D57" s="15">
        <v>1</v>
      </c>
      <c r="E57">
        <v>182</v>
      </c>
      <c r="F57" s="17" t="s">
        <v>462</v>
      </c>
      <c r="G57">
        <v>62</v>
      </c>
      <c r="H57" s="15">
        <v>3</v>
      </c>
      <c r="I57" s="15">
        <v>6</v>
      </c>
      <c r="J57" s="15">
        <v>100</v>
      </c>
      <c r="K57" s="15">
        <v>0</v>
      </c>
    </row>
    <row r="58" spans="1:11">
      <c r="A58" s="15">
        <v>54</v>
      </c>
      <c r="B58" s="15">
        <v>3</v>
      </c>
      <c r="C58" s="15">
        <v>1</v>
      </c>
      <c r="D58" s="15">
        <v>1</v>
      </c>
      <c r="E58">
        <v>129</v>
      </c>
      <c r="F58" s="17" t="s">
        <v>390</v>
      </c>
      <c r="G58">
        <v>61</v>
      </c>
      <c r="H58" s="15">
        <v>3</v>
      </c>
      <c r="I58" s="15">
        <v>6</v>
      </c>
      <c r="J58" s="15">
        <v>100</v>
      </c>
      <c r="K58" s="15">
        <v>0</v>
      </c>
    </row>
    <row r="59" spans="1:11">
      <c r="A59" s="15">
        <v>55</v>
      </c>
      <c r="B59" s="15">
        <v>3</v>
      </c>
      <c r="C59" s="15">
        <v>1</v>
      </c>
      <c r="D59" s="15">
        <v>1</v>
      </c>
      <c r="E59">
        <v>183</v>
      </c>
      <c r="F59" s="17" t="s">
        <v>463</v>
      </c>
      <c r="G59">
        <v>61</v>
      </c>
      <c r="H59" s="15">
        <v>3</v>
      </c>
      <c r="I59" s="15">
        <v>6</v>
      </c>
      <c r="J59" s="15">
        <v>100</v>
      </c>
      <c r="K59" s="15">
        <v>0</v>
      </c>
    </row>
    <row r="60" spans="1:11">
      <c r="A60" s="15">
        <v>56</v>
      </c>
      <c r="B60" s="15">
        <v>3</v>
      </c>
      <c r="C60" s="15">
        <v>1</v>
      </c>
      <c r="D60" s="15">
        <v>1</v>
      </c>
      <c r="E60">
        <v>130</v>
      </c>
      <c r="F60" s="17" t="s">
        <v>920</v>
      </c>
      <c r="G60">
        <v>60</v>
      </c>
      <c r="H60" s="15">
        <v>3</v>
      </c>
      <c r="I60" s="15">
        <v>6</v>
      </c>
      <c r="J60" s="15">
        <v>100</v>
      </c>
      <c r="K60" s="15">
        <v>0</v>
      </c>
    </row>
    <row r="61" spans="1:11">
      <c r="A61" s="15">
        <v>57</v>
      </c>
      <c r="B61" s="15">
        <v>3</v>
      </c>
      <c r="C61" s="15">
        <v>1</v>
      </c>
      <c r="D61" s="15">
        <v>1</v>
      </c>
      <c r="E61">
        <v>184</v>
      </c>
      <c r="F61" s="17" t="s">
        <v>465</v>
      </c>
      <c r="G61">
        <v>60</v>
      </c>
      <c r="H61" s="15">
        <v>3</v>
      </c>
      <c r="I61" s="15">
        <v>6</v>
      </c>
      <c r="J61" s="15">
        <v>100</v>
      </c>
      <c r="K61" s="15">
        <v>0</v>
      </c>
    </row>
    <row r="62" spans="1:11">
      <c r="A62" s="15">
        <v>58</v>
      </c>
      <c r="B62" s="15">
        <v>3</v>
      </c>
      <c r="C62" s="15">
        <v>1</v>
      </c>
      <c r="D62" s="15">
        <v>1</v>
      </c>
      <c r="E62">
        <v>131</v>
      </c>
      <c r="F62" s="17" t="s">
        <v>921</v>
      </c>
      <c r="G62">
        <v>58</v>
      </c>
      <c r="H62" s="15">
        <v>3</v>
      </c>
      <c r="I62" s="15">
        <v>6</v>
      </c>
      <c r="J62" s="15">
        <v>100</v>
      </c>
      <c r="K62" s="15">
        <v>0</v>
      </c>
    </row>
    <row r="63" spans="1:11">
      <c r="A63" s="15">
        <v>59</v>
      </c>
      <c r="B63" s="15">
        <v>3</v>
      </c>
      <c r="C63" s="15">
        <v>1</v>
      </c>
      <c r="D63" s="15">
        <v>1</v>
      </c>
      <c r="E63">
        <v>185</v>
      </c>
      <c r="F63" s="17" t="s">
        <v>466</v>
      </c>
      <c r="G63">
        <v>58</v>
      </c>
      <c r="H63" s="15">
        <v>3</v>
      </c>
      <c r="I63" s="15">
        <v>6</v>
      </c>
      <c r="J63" s="15">
        <v>100</v>
      </c>
      <c r="K63" s="15">
        <v>0</v>
      </c>
    </row>
    <row r="64" spans="1:11">
      <c r="A64" s="15">
        <v>60</v>
      </c>
      <c r="B64" s="15">
        <v>3</v>
      </c>
      <c r="C64" s="15">
        <v>1</v>
      </c>
      <c r="D64" s="15">
        <v>1</v>
      </c>
      <c r="E64">
        <v>132</v>
      </c>
      <c r="F64" s="17" t="s">
        <v>938</v>
      </c>
      <c r="G64">
        <v>57</v>
      </c>
      <c r="H64" s="15">
        <v>3</v>
      </c>
      <c r="I64" s="15">
        <v>6</v>
      </c>
      <c r="J64" s="15">
        <v>100</v>
      </c>
      <c r="K64" s="15">
        <v>0</v>
      </c>
    </row>
    <row r="65" spans="1:11">
      <c r="A65" s="15">
        <v>61</v>
      </c>
      <c r="B65" s="15">
        <v>3</v>
      </c>
      <c r="C65" s="15">
        <v>1</v>
      </c>
      <c r="D65" s="15">
        <v>1</v>
      </c>
      <c r="E65">
        <v>133</v>
      </c>
      <c r="F65" s="17" t="s">
        <v>922</v>
      </c>
      <c r="G65">
        <v>57</v>
      </c>
      <c r="H65" s="15">
        <v>3</v>
      </c>
      <c r="I65" s="15">
        <v>6</v>
      </c>
      <c r="J65" s="15">
        <v>100</v>
      </c>
      <c r="K65" s="15">
        <v>0</v>
      </c>
    </row>
    <row r="66" spans="1:11">
      <c r="A66" s="15">
        <v>62</v>
      </c>
      <c r="B66" s="15">
        <v>3</v>
      </c>
      <c r="C66" s="15">
        <v>1</v>
      </c>
      <c r="D66" s="15">
        <v>1</v>
      </c>
      <c r="E66">
        <v>186</v>
      </c>
      <c r="F66" s="17" t="s">
        <v>468</v>
      </c>
      <c r="G66">
        <v>57</v>
      </c>
      <c r="H66" s="15">
        <v>3</v>
      </c>
      <c r="I66" s="15">
        <v>6</v>
      </c>
      <c r="J66" s="15">
        <v>100</v>
      </c>
      <c r="K66" s="15">
        <v>0</v>
      </c>
    </row>
    <row r="67" spans="1:11">
      <c r="A67" s="15">
        <v>63</v>
      </c>
      <c r="B67" s="15">
        <v>3</v>
      </c>
      <c r="C67" s="15">
        <v>1</v>
      </c>
      <c r="D67" s="15">
        <v>1</v>
      </c>
      <c r="E67">
        <v>187</v>
      </c>
      <c r="F67" s="17" t="s">
        <v>469</v>
      </c>
      <c r="G67">
        <v>57</v>
      </c>
      <c r="H67" s="15">
        <v>3</v>
      </c>
      <c r="I67" s="15">
        <v>6</v>
      </c>
      <c r="J67" s="15">
        <v>100</v>
      </c>
      <c r="K67" s="15">
        <v>0</v>
      </c>
    </row>
    <row r="68" spans="1:11">
      <c r="A68" s="15">
        <v>64</v>
      </c>
      <c r="B68" s="15">
        <v>3</v>
      </c>
      <c r="C68" s="15">
        <v>1</v>
      </c>
      <c r="D68" s="15">
        <v>1</v>
      </c>
      <c r="E68">
        <v>134</v>
      </c>
      <c r="F68" s="17" t="s">
        <v>923</v>
      </c>
      <c r="G68">
        <v>56</v>
      </c>
      <c r="H68" s="15">
        <v>3</v>
      </c>
      <c r="I68" s="15">
        <v>6</v>
      </c>
      <c r="J68" s="15">
        <v>100</v>
      </c>
      <c r="K68" s="15">
        <v>0</v>
      </c>
    </row>
    <row r="69" spans="1:11">
      <c r="A69" s="15">
        <v>65</v>
      </c>
      <c r="B69" s="15">
        <v>3</v>
      </c>
      <c r="C69" s="15">
        <v>1</v>
      </c>
      <c r="D69" s="15">
        <v>1</v>
      </c>
      <c r="E69">
        <v>135</v>
      </c>
      <c r="F69" s="17" t="s">
        <v>924</v>
      </c>
      <c r="G69">
        <v>56</v>
      </c>
      <c r="H69" s="15">
        <v>3</v>
      </c>
      <c r="I69" s="15">
        <v>6</v>
      </c>
      <c r="J69" s="15">
        <v>100</v>
      </c>
      <c r="K69" s="15">
        <v>0</v>
      </c>
    </row>
    <row r="70" spans="1:11">
      <c r="A70" s="15">
        <v>66</v>
      </c>
      <c r="B70" s="15">
        <v>3</v>
      </c>
      <c r="C70" s="15">
        <v>1</v>
      </c>
      <c r="D70" s="15">
        <v>1</v>
      </c>
      <c r="E70">
        <v>188</v>
      </c>
      <c r="F70" s="17" t="s">
        <v>471</v>
      </c>
      <c r="G70">
        <v>56</v>
      </c>
      <c r="H70" s="15">
        <v>3</v>
      </c>
      <c r="I70" s="15">
        <v>6</v>
      </c>
      <c r="J70" s="15">
        <v>100</v>
      </c>
      <c r="K70" s="15">
        <v>0</v>
      </c>
    </row>
    <row r="71" spans="1:11">
      <c r="A71" s="15">
        <v>67</v>
      </c>
      <c r="B71" s="15">
        <v>3</v>
      </c>
      <c r="C71" s="15">
        <v>1</v>
      </c>
      <c r="D71" s="15">
        <v>1</v>
      </c>
      <c r="E71">
        <v>189</v>
      </c>
      <c r="F71" s="17" t="s">
        <v>472</v>
      </c>
      <c r="G71">
        <v>56</v>
      </c>
      <c r="H71" s="15">
        <v>3</v>
      </c>
      <c r="I71" s="15">
        <v>6</v>
      </c>
      <c r="J71" s="15">
        <v>100</v>
      </c>
      <c r="K71" s="15">
        <v>0</v>
      </c>
    </row>
    <row r="72" spans="1:11">
      <c r="A72" s="15">
        <v>68</v>
      </c>
      <c r="B72" s="15">
        <v>3</v>
      </c>
      <c r="C72" s="15">
        <v>1</v>
      </c>
      <c r="D72" s="15">
        <v>1</v>
      </c>
      <c r="E72">
        <v>136</v>
      </c>
      <c r="F72" s="17" t="s">
        <v>925</v>
      </c>
      <c r="G72">
        <v>55</v>
      </c>
      <c r="H72" s="15">
        <v>3</v>
      </c>
      <c r="I72" s="15">
        <v>6</v>
      </c>
      <c r="J72" s="15">
        <v>100</v>
      </c>
      <c r="K72" s="15">
        <v>0</v>
      </c>
    </row>
    <row r="73" spans="1:11">
      <c r="A73" s="15">
        <v>69</v>
      </c>
      <c r="B73" s="15">
        <v>3</v>
      </c>
      <c r="C73" s="15">
        <v>1</v>
      </c>
      <c r="D73" s="15">
        <v>1</v>
      </c>
      <c r="E73">
        <v>137</v>
      </c>
      <c r="F73" s="17" t="s">
        <v>926</v>
      </c>
      <c r="G73">
        <v>55</v>
      </c>
      <c r="H73" s="15">
        <v>3</v>
      </c>
      <c r="I73" s="15">
        <v>6</v>
      </c>
      <c r="J73" s="15">
        <v>100</v>
      </c>
      <c r="K73" s="15">
        <v>0</v>
      </c>
    </row>
    <row r="74" spans="1:11">
      <c r="A74" s="15">
        <v>70</v>
      </c>
      <c r="B74" s="15">
        <v>3</v>
      </c>
      <c r="C74" s="15">
        <v>1</v>
      </c>
      <c r="D74" s="15">
        <v>1</v>
      </c>
      <c r="E74">
        <v>190</v>
      </c>
      <c r="F74" s="17" t="s">
        <v>474</v>
      </c>
      <c r="G74">
        <v>55</v>
      </c>
      <c r="H74" s="15">
        <v>3</v>
      </c>
      <c r="I74" s="15">
        <v>6</v>
      </c>
      <c r="J74" s="15">
        <v>100</v>
      </c>
      <c r="K74" s="15">
        <v>0</v>
      </c>
    </row>
    <row r="75" spans="1:11">
      <c r="A75" s="15">
        <v>71</v>
      </c>
      <c r="B75" s="15">
        <v>3</v>
      </c>
      <c r="C75" s="15">
        <v>1</v>
      </c>
      <c r="D75" s="15">
        <v>1</v>
      </c>
      <c r="E75">
        <v>191</v>
      </c>
      <c r="F75" s="17" t="s">
        <v>475</v>
      </c>
      <c r="G75">
        <v>55</v>
      </c>
      <c r="H75" s="15">
        <v>3</v>
      </c>
      <c r="I75" s="15">
        <v>6</v>
      </c>
      <c r="J75" s="15">
        <v>100</v>
      </c>
      <c r="K75" s="15">
        <v>0</v>
      </c>
    </row>
    <row r="76" spans="1:11">
      <c r="A76" s="15">
        <v>72</v>
      </c>
      <c r="B76" s="15">
        <v>3</v>
      </c>
      <c r="C76" s="15">
        <v>1</v>
      </c>
      <c r="D76" s="15">
        <v>1</v>
      </c>
      <c r="E76">
        <v>138</v>
      </c>
      <c r="F76" s="17" t="s">
        <v>927</v>
      </c>
      <c r="G76">
        <v>53</v>
      </c>
      <c r="H76" s="15">
        <v>3</v>
      </c>
      <c r="I76" s="15">
        <v>6</v>
      </c>
      <c r="J76" s="15">
        <v>100</v>
      </c>
      <c r="K76" s="15">
        <v>0</v>
      </c>
    </row>
    <row r="77" spans="1:11">
      <c r="A77" s="15">
        <v>73</v>
      </c>
      <c r="B77" s="15">
        <v>3</v>
      </c>
      <c r="C77" s="15">
        <v>1</v>
      </c>
      <c r="D77" s="15">
        <v>1</v>
      </c>
      <c r="E77">
        <v>139</v>
      </c>
      <c r="F77" s="17" t="s">
        <v>928</v>
      </c>
      <c r="G77">
        <v>53</v>
      </c>
      <c r="H77" s="15">
        <v>3</v>
      </c>
      <c r="I77" s="15">
        <v>6</v>
      </c>
      <c r="J77" s="15">
        <v>100</v>
      </c>
      <c r="K77" s="15">
        <v>0</v>
      </c>
    </row>
    <row r="78" spans="1:11">
      <c r="A78" s="15">
        <v>74</v>
      </c>
      <c r="B78" s="15">
        <v>3</v>
      </c>
      <c r="C78" s="15">
        <v>1</v>
      </c>
      <c r="D78" s="15">
        <v>1</v>
      </c>
      <c r="E78">
        <v>192</v>
      </c>
      <c r="F78" s="17" t="s">
        <v>477</v>
      </c>
      <c r="G78">
        <v>53</v>
      </c>
      <c r="H78" s="15">
        <v>3</v>
      </c>
      <c r="I78" s="15">
        <v>6</v>
      </c>
      <c r="J78" s="15">
        <v>100</v>
      </c>
      <c r="K78" s="15">
        <v>0</v>
      </c>
    </row>
    <row r="79" spans="1:11">
      <c r="A79" s="15">
        <v>75</v>
      </c>
      <c r="B79" s="15">
        <v>3</v>
      </c>
      <c r="C79" s="15">
        <v>1</v>
      </c>
      <c r="D79" s="15">
        <v>1</v>
      </c>
      <c r="E79">
        <v>193</v>
      </c>
      <c r="F79" s="17" t="s">
        <v>478</v>
      </c>
      <c r="G79">
        <v>53</v>
      </c>
      <c r="H79" s="15">
        <v>3</v>
      </c>
      <c r="I79" s="15">
        <v>6</v>
      </c>
      <c r="J79" s="15">
        <v>100</v>
      </c>
      <c r="K79" s="15">
        <v>0</v>
      </c>
    </row>
    <row r="80" spans="1:11">
      <c r="A80" s="15">
        <v>76</v>
      </c>
      <c r="B80" s="15">
        <v>3</v>
      </c>
      <c r="C80" s="15">
        <v>1</v>
      </c>
      <c r="D80" s="15">
        <v>1</v>
      </c>
      <c r="E80">
        <v>140</v>
      </c>
      <c r="F80" s="17" t="s">
        <v>929</v>
      </c>
      <c r="G80">
        <v>52</v>
      </c>
      <c r="H80" s="15">
        <v>3</v>
      </c>
      <c r="I80" s="15">
        <v>6</v>
      </c>
      <c r="J80" s="15">
        <v>100</v>
      </c>
      <c r="K80" s="15">
        <v>0</v>
      </c>
    </row>
    <row r="81" spans="1:11">
      <c r="A81" s="15">
        <v>77</v>
      </c>
      <c r="B81" s="15">
        <v>3</v>
      </c>
      <c r="C81" s="15">
        <v>1</v>
      </c>
      <c r="D81" s="15">
        <v>1</v>
      </c>
      <c r="E81">
        <v>141</v>
      </c>
      <c r="F81" s="17" t="s">
        <v>407</v>
      </c>
      <c r="G81">
        <v>52</v>
      </c>
      <c r="H81" s="15">
        <v>3</v>
      </c>
      <c r="I81" s="15">
        <v>6</v>
      </c>
      <c r="J81" s="15">
        <v>100</v>
      </c>
      <c r="K81" s="15">
        <v>0</v>
      </c>
    </row>
    <row r="82" spans="1:11">
      <c r="A82" s="15">
        <v>78</v>
      </c>
      <c r="B82" s="15">
        <v>3</v>
      </c>
      <c r="C82" s="15">
        <v>1</v>
      </c>
      <c r="D82" s="15">
        <v>1</v>
      </c>
      <c r="E82">
        <v>194</v>
      </c>
      <c r="F82" s="17" t="s">
        <v>480</v>
      </c>
      <c r="G82">
        <v>52</v>
      </c>
      <c r="H82" s="15">
        <v>3</v>
      </c>
      <c r="I82" s="15">
        <v>6</v>
      </c>
      <c r="J82" s="15">
        <v>100</v>
      </c>
      <c r="K82" s="15">
        <v>0</v>
      </c>
    </row>
    <row r="83" spans="1:11">
      <c r="A83" s="15">
        <v>79</v>
      </c>
      <c r="B83" s="15">
        <v>3</v>
      </c>
      <c r="C83" s="15">
        <v>1</v>
      </c>
      <c r="D83" s="15">
        <v>1</v>
      </c>
      <c r="E83">
        <v>195</v>
      </c>
      <c r="F83" s="17" t="s">
        <v>481</v>
      </c>
      <c r="G83">
        <v>52</v>
      </c>
      <c r="H83" s="15">
        <v>3</v>
      </c>
      <c r="I83" s="15">
        <v>6</v>
      </c>
      <c r="J83" s="15">
        <v>100</v>
      </c>
      <c r="K83" s="15">
        <v>0</v>
      </c>
    </row>
    <row r="84" spans="1:11">
      <c r="A84" s="15">
        <v>80</v>
      </c>
      <c r="B84" s="15">
        <v>2</v>
      </c>
      <c r="C84">
        <v>2</v>
      </c>
      <c r="D84" s="15">
        <v>1</v>
      </c>
      <c r="E84">
        <v>111</v>
      </c>
      <c r="F84" s="19" t="s">
        <v>905</v>
      </c>
      <c r="G84">
        <v>84</v>
      </c>
      <c r="H84" s="15">
        <v>2</v>
      </c>
      <c r="I84" s="15">
        <v>6</v>
      </c>
      <c r="J84" s="41">
        <v>1</v>
      </c>
      <c r="K84" s="15">
        <v>100</v>
      </c>
    </row>
    <row r="85" spans="1:11">
      <c r="A85" s="15">
        <v>81</v>
      </c>
      <c r="B85" s="15">
        <v>2</v>
      </c>
      <c r="C85">
        <v>2</v>
      </c>
      <c r="D85" s="15">
        <v>1</v>
      </c>
      <c r="E85">
        <v>165</v>
      </c>
      <c r="F85" s="19" t="s">
        <v>436</v>
      </c>
      <c r="G85">
        <v>84</v>
      </c>
      <c r="H85" s="15">
        <v>2</v>
      </c>
      <c r="I85" s="15">
        <v>6</v>
      </c>
      <c r="J85" s="41">
        <v>1</v>
      </c>
      <c r="K85" s="15">
        <v>100</v>
      </c>
    </row>
    <row r="86" spans="1:11">
      <c r="A86" s="15">
        <v>82</v>
      </c>
      <c r="B86" s="15">
        <v>2</v>
      </c>
      <c r="C86">
        <v>2</v>
      </c>
      <c r="D86" s="15">
        <v>1</v>
      </c>
      <c r="E86">
        <v>112</v>
      </c>
      <c r="F86" s="19" t="s">
        <v>374</v>
      </c>
      <c r="G86">
        <v>83</v>
      </c>
      <c r="H86" s="15">
        <v>2</v>
      </c>
      <c r="I86" s="15">
        <v>6</v>
      </c>
      <c r="J86" s="41">
        <v>1</v>
      </c>
      <c r="K86" s="15">
        <v>100</v>
      </c>
    </row>
    <row r="87" spans="1:11">
      <c r="A87" s="15">
        <v>83</v>
      </c>
      <c r="B87" s="15">
        <v>2</v>
      </c>
      <c r="C87">
        <v>2</v>
      </c>
      <c r="D87" s="15">
        <v>1</v>
      </c>
      <c r="E87">
        <v>166</v>
      </c>
      <c r="F87" s="19" t="s">
        <v>438</v>
      </c>
      <c r="G87">
        <v>83</v>
      </c>
      <c r="H87" s="15">
        <v>2</v>
      </c>
      <c r="I87" s="15">
        <v>6</v>
      </c>
      <c r="J87" s="41">
        <v>1</v>
      </c>
      <c r="K87" s="15">
        <v>100</v>
      </c>
    </row>
    <row r="88" spans="1:11">
      <c r="A88" s="15">
        <v>84</v>
      </c>
      <c r="B88" s="15">
        <v>2</v>
      </c>
      <c r="C88">
        <v>2</v>
      </c>
      <c r="D88" s="15">
        <v>1</v>
      </c>
      <c r="E88">
        <v>113</v>
      </c>
      <c r="F88" s="19" t="s">
        <v>906</v>
      </c>
      <c r="G88">
        <v>82</v>
      </c>
      <c r="H88" s="15">
        <v>2</v>
      </c>
      <c r="I88" s="15">
        <v>6</v>
      </c>
      <c r="J88" s="41">
        <v>2</v>
      </c>
      <c r="K88" s="15">
        <v>100</v>
      </c>
    </row>
    <row r="89" spans="1:11">
      <c r="A89" s="15">
        <v>85</v>
      </c>
      <c r="B89" s="15">
        <v>2</v>
      </c>
      <c r="C89">
        <v>2</v>
      </c>
      <c r="D89" s="15">
        <v>1</v>
      </c>
      <c r="E89">
        <v>167</v>
      </c>
      <c r="F89" s="19" t="s">
        <v>439</v>
      </c>
      <c r="G89">
        <v>82</v>
      </c>
      <c r="H89" s="15">
        <v>2</v>
      </c>
      <c r="I89" s="15">
        <v>6</v>
      </c>
      <c r="J89" s="41">
        <v>2</v>
      </c>
      <c r="K89" s="15">
        <v>100</v>
      </c>
    </row>
    <row r="90" spans="1:11">
      <c r="A90" s="15">
        <v>86</v>
      </c>
      <c r="B90" s="15">
        <v>2</v>
      </c>
      <c r="C90">
        <v>2</v>
      </c>
      <c r="D90" s="15">
        <v>1</v>
      </c>
      <c r="E90">
        <v>114</v>
      </c>
      <c r="F90" s="19" t="s">
        <v>907</v>
      </c>
      <c r="G90">
        <v>81</v>
      </c>
      <c r="H90" s="15">
        <v>2</v>
      </c>
      <c r="I90" s="15">
        <v>6</v>
      </c>
      <c r="J90" s="41">
        <v>2</v>
      </c>
      <c r="K90" s="15">
        <v>100</v>
      </c>
    </row>
    <row r="91" spans="1:11">
      <c r="A91" s="15">
        <v>87</v>
      </c>
      <c r="B91" s="15">
        <v>2</v>
      </c>
      <c r="C91">
        <v>2</v>
      </c>
      <c r="D91" s="15">
        <v>1</v>
      </c>
      <c r="E91">
        <v>168</v>
      </c>
      <c r="F91" s="19" t="s">
        <v>441</v>
      </c>
      <c r="G91">
        <v>81</v>
      </c>
      <c r="H91" s="15">
        <v>2</v>
      </c>
      <c r="I91" s="15">
        <v>6</v>
      </c>
      <c r="J91" s="41">
        <v>2</v>
      </c>
      <c r="K91" s="15">
        <v>100</v>
      </c>
    </row>
    <row r="92" spans="1:11">
      <c r="A92" s="15">
        <v>88</v>
      </c>
      <c r="B92" s="15">
        <v>2</v>
      </c>
      <c r="C92">
        <v>2</v>
      </c>
      <c r="D92" s="15">
        <v>1</v>
      </c>
      <c r="E92">
        <v>115</v>
      </c>
      <c r="F92" s="19" t="s">
        <v>908</v>
      </c>
      <c r="G92">
        <v>80</v>
      </c>
      <c r="H92" s="15">
        <v>2</v>
      </c>
      <c r="I92" s="15">
        <v>6</v>
      </c>
      <c r="J92" s="41">
        <v>3</v>
      </c>
      <c r="K92" s="15">
        <v>100</v>
      </c>
    </row>
    <row r="93" spans="1:11">
      <c r="A93" s="15">
        <v>89</v>
      </c>
      <c r="B93" s="15">
        <v>2</v>
      </c>
      <c r="C93">
        <v>2</v>
      </c>
      <c r="D93" s="15">
        <v>1</v>
      </c>
      <c r="E93">
        <v>169</v>
      </c>
      <c r="F93" s="19" t="s">
        <v>442</v>
      </c>
      <c r="G93">
        <v>80</v>
      </c>
      <c r="H93" s="15">
        <v>2</v>
      </c>
      <c r="I93" s="15">
        <v>6</v>
      </c>
      <c r="J93" s="41">
        <v>3</v>
      </c>
      <c r="K93" s="15">
        <v>100</v>
      </c>
    </row>
    <row r="94" spans="1:11">
      <c r="A94" s="15">
        <v>90</v>
      </c>
      <c r="B94" s="15">
        <v>2</v>
      </c>
      <c r="C94">
        <v>2</v>
      </c>
      <c r="D94" s="15">
        <v>1</v>
      </c>
      <c r="E94">
        <v>116</v>
      </c>
      <c r="F94" s="19" t="s">
        <v>377</v>
      </c>
      <c r="G94">
        <v>78</v>
      </c>
      <c r="H94" s="15">
        <v>2</v>
      </c>
      <c r="I94" s="15">
        <v>6</v>
      </c>
      <c r="J94" s="41">
        <v>3</v>
      </c>
      <c r="K94" s="15">
        <v>100</v>
      </c>
    </row>
    <row r="95" spans="1:11">
      <c r="A95" s="15">
        <v>91</v>
      </c>
      <c r="B95" s="15">
        <v>2</v>
      </c>
      <c r="C95">
        <v>2</v>
      </c>
      <c r="D95" s="15">
        <v>1</v>
      </c>
      <c r="E95">
        <v>170</v>
      </c>
      <c r="F95" s="19" t="s">
        <v>444</v>
      </c>
      <c r="G95">
        <v>78</v>
      </c>
      <c r="H95" s="15">
        <v>2</v>
      </c>
      <c r="I95" s="15">
        <v>6</v>
      </c>
      <c r="J95" s="41">
        <v>3</v>
      </c>
      <c r="K95" s="15">
        <v>100</v>
      </c>
    </row>
    <row r="96" spans="1:11">
      <c r="A96" s="15">
        <v>92</v>
      </c>
      <c r="B96" s="15">
        <v>2</v>
      </c>
      <c r="C96">
        <v>2</v>
      </c>
      <c r="D96" s="15">
        <v>1</v>
      </c>
      <c r="E96">
        <v>117</v>
      </c>
      <c r="F96" s="19" t="s">
        <v>909</v>
      </c>
      <c r="G96">
        <v>77</v>
      </c>
      <c r="H96" s="15">
        <v>2</v>
      </c>
      <c r="I96" s="15">
        <v>6</v>
      </c>
      <c r="J96" s="41">
        <v>4</v>
      </c>
      <c r="K96" s="15">
        <v>100</v>
      </c>
    </row>
    <row r="97" spans="1:11">
      <c r="A97" s="15">
        <v>93</v>
      </c>
      <c r="B97" s="15">
        <v>2</v>
      </c>
      <c r="C97">
        <v>2</v>
      </c>
      <c r="D97" s="15">
        <v>1</v>
      </c>
      <c r="E97">
        <v>171</v>
      </c>
      <c r="F97" s="19" t="s">
        <v>445</v>
      </c>
      <c r="G97">
        <v>77</v>
      </c>
      <c r="H97" s="15">
        <v>2</v>
      </c>
      <c r="I97" s="15">
        <v>6</v>
      </c>
      <c r="J97" s="41">
        <v>4</v>
      </c>
      <c r="K97" s="15">
        <v>100</v>
      </c>
    </row>
    <row r="98" spans="1:11">
      <c r="A98" s="15">
        <v>94</v>
      </c>
      <c r="B98" s="15">
        <v>2</v>
      </c>
      <c r="C98">
        <v>2</v>
      </c>
      <c r="D98" s="15">
        <v>1</v>
      </c>
      <c r="E98">
        <v>118</v>
      </c>
      <c r="F98" s="19" t="s">
        <v>380</v>
      </c>
      <c r="G98">
        <v>76</v>
      </c>
      <c r="H98" s="15">
        <v>2</v>
      </c>
      <c r="I98" s="15">
        <v>6</v>
      </c>
      <c r="J98" s="41">
        <v>4</v>
      </c>
      <c r="K98" s="15">
        <v>100</v>
      </c>
    </row>
    <row r="99" spans="1:11">
      <c r="A99" s="15">
        <v>95</v>
      </c>
      <c r="B99" s="15">
        <v>2</v>
      </c>
      <c r="C99">
        <v>2</v>
      </c>
      <c r="D99" s="15">
        <v>1</v>
      </c>
      <c r="E99">
        <v>172</v>
      </c>
      <c r="F99" s="19" t="s">
        <v>447</v>
      </c>
      <c r="G99">
        <v>76</v>
      </c>
      <c r="H99" s="15">
        <v>2</v>
      </c>
      <c r="I99" s="15">
        <v>6</v>
      </c>
      <c r="J99" s="41">
        <v>4</v>
      </c>
      <c r="K99" s="15">
        <v>100</v>
      </c>
    </row>
    <row r="100" spans="1:11">
      <c r="A100" s="15">
        <v>96</v>
      </c>
      <c r="B100" s="15">
        <v>2</v>
      </c>
      <c r="C100">
        <v>2</v>
      </c>
      <c r="D100" s="15">
        <v>1</v>
      </c>
      <c r="E100">
        <v>173</v>
      </c>
      <c r="F100" s="19" t="s">
        <v>448</v>
      </c>
      <c r="G100">
        <v>75</v>
      </c>
      <c r="H100" s="15">
        <v>2</v>
      </c>
      <c r="I100" s="15">
        <v>6</v>
      </c>
      <c r="J100" s="41">
        <v>5</v>
      </c>
      <c r="K100" s="15">
        <v>100</v>
      </c>
    </row>
    <row r="101" spans="1:11">
      <c r="A101" s="15">
        <v>97</v>
      </c>
      <c r="B101" s="15">
        <v>2</v>
      </c>
      <c r="C101">
        <v>2</v>
      </c>
      <c r="D101" s="15">
        <v>1</v>
      </c>
      <c r="E101">
        <v>120</v>
      </c>
      <c r="F101" s="19" t="s">
        <v>911</v>
      </c>
      <c r="G101">
        <v>73</v>
      </c>
      <c r="H101" s="15">
        <v>2</v>
      </c>
      <c r="I101" s="15">
        <v>6</v>
      </c>
      <c r="J101" s="41">
        <v>5</v>
      </c>
      <c r="K101" s="15">
        <v>100</v>
      </c>
    </row>
    <row r="102" spans="1:11">
      <c r="A102" s="15">
        <v>98</v>
      </c>
      <c r="B102" s="15">
        <v>2</v>
      </c>
      <c r="C102">
        <v>2</v>
      </c>
      <c r="D102" s="15">
        <v>1</v>
      </c>
      <c r="E102">
        <v>174</v>
      </c>
      <c r="F102" s="19" t="s">
        <v>450</v>
      </c>
      <c r="G102">
        <v>73</v>
      </c>
      <c r="H102" s="15">
        <v>2</v>
      </c>
      <c r="I102" s="15">
        <v>6</v>
      </c>
      <c r="J102" s="41">
        <v>5</v>
      </c>
      <c r="K102" s="15">
        <v>100</v>
      </c>
    </row>
    <row r="103" spans="1:11">
      <c r="A103" s="15">
        <v>99</v>
      </c>
      <c r="B103" s="15">
        <v>2</v>
      </c>
      <c r="C103">
        <v>2</v>
      </c>
      <c r="D103" s="15">
        <v>1</v>
      </c>
      <c r="E103">
        <v>121</v>
      </c>
      <c r="F103" s="19" t="s">
        <v>912</v>
      </c>
      <c r="G103">
        <v>72</v>
      </c>
      <c r="H103" s="15">
        <v>2</v>
      </c>
      <c r="I103" s="15">
        <v>6</v>
      </c>
      <c r="J103" s="41">
        <v>6</v>
      </c>
      <c r="K103" s="15">
        <v>100</v>
      </c>
    </row>
    <row r="104" spans="1:11">
      <c r="A104" s="15">
        <v>100</v>
      </c>
      <c r="B104" s="15">
        <v>2</v>
      </c>
      <c r="C104">
        <v>2</v>
      </c>
      <c r="D104" s="15">
        <v>1</v>
      </c>
      <c r="E104">
        <v>175</v>
      </c>
      <c r="F104" s="19" t="s">
        <v>451</v>
      </c>
      <c r="G104">
        <v>72</v>
      </c>
      <c r="H104" s="15">
        <v>2</v>
      </c>
      <c r="I104" s="15">
        <v>6</v>
      </c>
      <c r="J104" s="41">
        <v>6</v>
      </c>
      <c r="K104" s="15">
        <v>100</v>
      </c>
    </row>
    <row r="105" spans="1:11">
      <c r="A105" s="15">
        <v>101</v>
      </c>
      <c r="B105" s="15">
        <v>2</v>
      </c>
      <c r="C105">
        <v>2</v>
      </c>
      <c r="D105" s="15">
        <v>1</v>
      </c>
      <c r="E105">
        <v>122</v>
      </c>
      <c r="F105" s="19" t="s">
        <v>913</v>
      </c>
      <c r="G105">
        <v>71</v>
      </c>
      <c r="H105" s="15">
        <v>2</v>
      </c>
      <c r="I105" s="15">
        <v>6</v>
      </c>
      <c r="J105" s="41">
        <v>6</v>
      </c>
      <c r="K105" s="15">
        <v>100</v>
      </c>
    </row>
    <row r="106" spans="1:11">
      <c r="A106" s="15">
        <v>102</v>
      </c>
      <c r="B106" s="15">
        <v>2</v>
      </c>
      <c r="C106">
        <v>2</v>
      </c>
      <c r="D106" s="15">
        <v>1</v>
      </c>
      <c r="E106">
        <v>176</v>
      </c>
      <c r="F106" s="19" t="s">
        <v>453</v>
      </c>
      <c r="G106">
        <v>71</v>
      </c>
      <c r="H106" s="15">
        <v>2</v>
      </c>
      <c r="I106" s="15">
        <v>6</v>
      </c>
      <c r="J106" s="41">
        <v>6</v>
      </c>
      <c r="K106" s="15">
        <v>100</v>
      </c>
    </row>
    <row r="107" spans="1:11">
      <c r="A107" s="15">
        <v>103</v>
      </c>
      <c r="B107" s="15">
        <v>2</v>
      </c>
      <c r="C107">
        <v>2</v>
      </c>
      <c r="D107" s="15">
        <v>1</v>
      </c>
      <c r="E107">
        <v>177</v>
      </c>
      <c r="F107" s="19" t="s">
        <v>454</v>
      </c>
      <c r="G107">
        <v>70</v>
      </c>
      <c r="H107" s="15">
        <v>2</v>
      </c>
      <c r="I107" s="15">
        <v>6</v>
      </c>
      <c r="J107" s="41">
        <v>7</v>
      </c>
      <c r="K107" s="15">
        <v>100</v>
      </c>
    </row>
    <row r="108" spans="1:11">
      <c r="A108" s="15">
        <v>104</v>
      </c>
      <c r="B108" s="15">
        <v>2</v>
      </c>
      <c r="C108">
        <v>2</v>
      </c>
      <c r="D108" s="15">
        <v>1</v>
      </c>
      <c r="E108">
        <v>124</v>
      </c>
      <c r="F108" s="19" t="s">
        <v>915</v>
      </c>
      <c r="G108">
        <v>68</v>
      </c>
      <c r="H108" s="15">
        <v>2</v>
      </c>
      <c r="I108" s="15">
        <v>6</v>
      </c>
      <c r="J108" s="41">
        <v>7</v>
      </c>
      <c r="K108" s="15">
        <v>100</v>
      </c>
    </row>
    <row r="109" spans="1:11">
      <c r="A109" s="15">
        <v>105</v>
      </c>
      <c r="B109" s="15">
        <v>2</v>
      </c>
      <c r="C109">
        <v>2</v>
      </c>
      <c r="D109" s="15">
        <v>1</v>
      </c>
      <c r="E109">
        <v>178</v>
      </c>
      <c r="F109" s="19" t="s">
        <v>456</v>
      </c>
      <c r="G109">
        <v>68</v>
      </c>
      <c r="H109" s="15">
        <v>2</v>
      </c>
      <c r="I109" s="15">
        <v>6</v>
      </c>
      <c r="J109" s="41">
        <v>7</v>
      </c>
      <c r="K109" s="15">
        <v>100</v>
      </c>
    </row>
    <row r="110" spans="1:11">
      <c r="A110" s="15">
        <v>106</v>
      </c>
      <c r="B110" s="15">
        <v>2</v>
      </c>
      <c r="C110">
        <v>2</v>
      </c>
      <c r="D110" s="15">
        <v>1</v>
      </c>
      <c r="E110">
        <v>125</v>
      </c>
      <c r="F110" s="19" t="s">
        <v>916</v>
      </c>
      <c r="G110">
        <v>67</v>
      </c>
      <c r="H110" s="15">
        <v>2</v>
      </c>
      <c r="I110" s="15">
        <v>6</v>
      </c>
      <c r="J110" s="41">
        <v>8</v>
      </c>
      <c r="K110" s="15">
        <v>100</v>
      </c>
    </row>
    <row r="111" spans="1:11">
      <c r="A111" s="15">
        <v>107</v>
      </c>
      <c r="B111" s="15">
        <v>2</v>
      </c>
      <c r="C111">
        <v>2</v>
      </c>
      <c r="D111" s="15">
        <v>1</v>
      </c>
      <c r="E111">
        <v>179</v>
      </c>
      <c r="F111" s="19" t="s">
        <v>457</v>
      </c>
      <c r="G111">
        <v>67</v>
      </c>
      <c r="H111" s="15">
        <v>2</v>
      </c>
      <c r="I111" s="15">
        <v>6</v>
      </c>
      <c r="J111" s="41">
        <v>8</v>
      </c>
      <c r="K111" s="15">
        <v>100</v>
      </c>
    </row>
    <row r="112" spans="1:11">
      <c r="A112" s="15">
        <v>108</v>
      </c>
      <c r="B112" s="15">
        <v>2</v>
      </c>
      <c r="C112">
        <v>2</v>
      </c>
      <c r="D112" s="15">
        <v>1</v>
      </c>
      <c r="E112">
        <v>126</v>
      </c>
      <c r="F112" s="19" t="s">
        <v>917</v>
      </c>
      <c r="G112">
        <v>66</v>
      </c>
      <c r="H112" s="15">
        <v>2</v>
      </c>
      <c r="I112" s="15">
        <v>6</v>
      </c>
      <c r="J112" s="41">
        <v>8</v>
      </c>
      <c r="K112" s="15">
        <v>100</v>
      </c>
    </row>
    <row r="113" spans="1:11">
      <c r="A113" s="15">
        <v>109</v>
      </c>
      <c r="B113" s="15">
        <v>2</v>
      </c>
      <c r="C113">
        <v>2</v>
      </c>
      <c r="D113" s="15">
        <v>1</v>
      </c>
      <c r="E113">
        <v>180</v>
      </c>
      <c r="F113" s="19" t="s">
        <v>459</v>
      </c>
      <c r="G113">
        <v>66</v>
      </c>
      <c r="H113" s="15">
        <v>2</v>
      </c>
      <c r="I113" s="15">
        <v>6</v>
      </c>
      <c r="J113" s="41">
        <v>8</v>
      </c>
      <c r="K113" s="15">
        <v>100</v>
      </c>
    </row>
    <row r="114" spans="1:11">
      <c r="A114" s="15">
        <v>110</v>
      </c>
      <c r="B114" s="15">
        <v>2</v>
      </c>
      <c r="C114">
        <v>2</v>
      </c>
      <c r="D114" s="15">
        <v>1</v>
      </c>
      <c r="E114">
        <v>181</v>
      </c>
      <c r="F114" s="17" t="s">
        <v>460</v>
      </c>
      <c r="G114">
        <v>63</v>
      </c>
      <c r="H114" s="15">
        <v>3</v>
      </c>
      <c r="I114" s="15">
        <v>6</v>
      </c>
      <c r="J114" s="41">
        <v>100</v>
      </c>
      <c r="K114" s="15">
        <v>0</v>
      </c>
    </row>
    <row r="115" spans="1:11">
      <c r="A115" s="15">
        <v>111</v>
      </c>
      <c r="B115" s="15">
        <v>2</v>
      </c>
      <c r="C115">
        <v>2</v>
      </c>
      <c r="D115" s="15">
        <v>1</v>
      </c>
      <c r="E115">
        <v>128</v>
      </c>
      <c r="F115" s="17" t="s">
        <v>919</v>
      </c>
      <c r="G115">
        <v>62</v>
      </c>
      <c r="H115" s="15">
        <v>3</v>
      </c>
      <c r="I115" s="15">
        <v>6</v>
      </c>
      <c r="J115" s="41">
        <v>100</v>
      </c>
      <c r="K115" s="15">
        <v>0</v>
      </c>
    </row>
    <row r="116" spans="1:11">
      <c r="A116" s="15">
        <v>112</v>
      </c>
      <c r="B116" s="15">
        <v>2</v>
      </c>
      <c r="C116">
        <v>2</v>
      </c>
      <c r="D116" s="15">
        <v>1</v>
      </c>
      <c r="E116">
        <v>182</v>
      </c>
      <c r="F116" s="17" t="s">
        <v>462</v>
      </c>
      <c r="G116">
        <v>62</v>
      </c>
      <c r="H116" s="15">
        <v>3</v>
      </c>
      <c r="I116" s="15">
        <v>6</v>
      </c>
      <c r="J116" s="41">
        <v>100</v>
      </c>
      <c r="K116" s="15">
        <v>0</v>
      </c>
    </row>
    <row r="117" spans="1:11">
      <c r="A117" s="15">
        <v>113</v>
      </c>
      <c r="B117" s="15">
        <v>2</v>
      </c>
      <c r="C117">
        <v>2</v>
      </c>
      <c r="D117" s="15">
        <v>1</v>
      </c>
      <c r="E117">
        <v>129</v>
      </c>
      <c r="F117" s="17" t="s">
        <v>390</v>
      </c>
      <c r="G117">
        <v>61</v>
      </c>
      <c r="H117" s="15">
        <v>3</v>
      </c>
      <c r="I117" s="15">
        <v>6</v>
      </c>
      <c r="J117" s="41">
        <v>100</v>
      </c>
      <c r="K117" s="15">
        <v>0</v>
      </c>
    </row>
    <row r="118" spans="1:11">
      <c r="A118" s="15">
        <v>114</v>
      </c>
      <c r="B118" s="15">
        <v>2</v>
      </c>
      <c r="C118">
        <v>2</v>
      </c>
      <c r="D118" s="15">
        <v>1</v>
      </c>
      <c r="E118">
        <v>183</v>
      </c>
      <c r="F118" s="17" t="s">
        <v>463</v>
      </c>
      <c r="G118">
        <v>61</v>
      </c>
      <c r="H118" s="15">
        <v>3</v>
      </c>
      <c r="I118" s="15">
        <v>6</v>
      </c>
      <c r="J118" s="41">
        <v>100</v>
      </c>
      <c r="K118" s="15">
        <v>0</v>
      </c>
    </row>
    <row r="119" spans="1:11">
      <c r="A119" s="15">
        <v>115</v>
      </c>
      <c r="B119" s="15">
        <v>2</v>
      </c>
      <c r="C119">
        <v>2</v>
      </c>
      <c r="D119" s="15">
        <v>1</v>
      </c>
      <c r="E119">
        <v>130</v>
      </c>
      <c r="F119" s="17" t="s">
        <v>920</v>
      </c>
      <c r="G119">
        <v>60</v>
      </c>
      <c r="H119" s="15">
        <v>3</v>
      </c>
      <c r="I119" s="15">
        <v>6</v>
      </c>
      <c r="J119" s="41">
        <v>100</v>
      </c>
      <c r="K119" s="15">
        <v>0</v>
      </c>
    </row>
    <row r="120" spans="1:11">
      <c r="A120" s="15">
        <v>116</v>
      </c>
      <c r="B120" s="15">
        <v>2</v>
      </c>
      <c r="C120">
        <v>2</v>
      </c>
      <c r="D120" s="15">
        <v>1</v>
      </c>
      <c r="E120">
        <v>184</v>
      </c>
      <c r="F120" s="17" t="s">
        <v>465</v>
      </c>
      <c r="G120">
        <v>60</v>
      </c>
      <c r="H120" s="15">
        <v>3</v>
      </c>
      <c r="I120" s="15">
        <v>6</v>
      </c>
      <c r="J120" s="41">
        <v>100</v>
      </c>
      <c r="K120" s="15">
        <v>0</v>
      </c>
    </row>
    <row r="121" spans="1:11">
      <c r="A121" s="15">
        <v>117</v>
      </c>
      <c r="B121" s="15">
        <v>2</v>
      </c>
      <c r="C121">
        <v>2</v>
      </c>
      <c r="D121" s="15">
        <v>1</v>
      </c>
      <c r="E121">
        <v>131</v>
      </c>
      <c r="F121" s="17" t="s">
        <v>921</v>
      </c>
      <c r="G121">
        <v>58</v>
      </c>
      <c r="H121" s="15">
        <v>3</v>
      </c>
      <c r="I121" s="15">
        <v>6</v>
      </c>
      <c r="J121" s="41">
        <v>100</v>
      </c>
      <c r="K121" s="15">
        <v>0</v>
      </c>
    </row>
    <row r="122" spans="1:11">
      <c r="A122" s="15">
        <v>118</v>
      </c>
      <c r="B122" s="15">
        <v>2</v>
      </c>
      <c r="C122">
        <v>2</v>
      </c>
      <c r="D122" s="15">
        <v>1</v>
      </c>
      <c r="E122">
        <v>185</v>
      </c>
      <c r="F122" s="17" t="s">
        <v>466</v>
      </c>
      <c r="G122">
        <v>58</v>
      </c>
      <c r="H122" s="15">
        <v>3</v>
      </c>
      <c r="I122" s="15">
        <v>6</v>
      </c>
      <c r="J122" s="41">
        <v>100</v>
      </c>
      <c r="K122" s="15">
        <v>0</v>
      </c>
    </row>
    <row r="123" spans="1:11">
      <c r="A123" s="15">
        <v>119</v>
      </c>
      <c r="B123" s="15">
        <v>2</v>
      </c>
      <c r="C123">
        <v>2</v>
      </c>
      <c r="D123" s="15">
        <v>1</v>
      </c>
      <c r="E123">
        <v>132</v>
      </c>
      <c r="F123" s="17" t="s">
        <v>938</v>
      </c>
      <c r="G123">
        <v>57</v>
      </c>
      <c r="H123" s="15">
        <v>3</v>
      </c>
      <c r="I123" s="15">
        <v>6</v>
      </c>
      <c r="J123" s="41">
        <v>100</v>
      </c>
      <c r="K123" s="15">
        <v>0</v>
      </c>
    </row>
    <row r="124" spans="1:11">
      <c r="A124" s="15">
        <v>120</v>
      </c>
      <c r="B124" s="15">
        <v>2</v>
      </c>
      <c r="C124">
        <v>2</v>
      </c>
      <c r="D124" s="15">
        <v>1</v>
      </c>
      <c r="E124">
        <v>133</v>
      </c>
      <c r="F124" s="17" t="s">
        <v>922</v>
      </c>
      <c r="G124">
        <v>57</v>
      </c>
      <c r="H124" s="15">
        <v>3</v>
      </c>
      <c r="I124" s="15">
        <v>6</v>
      </c>
      <c r="J124" s="41">
        <v>100</v>
      </c>
      <c r="K124" s="15">
        <v>0</v>
      </c>
    </row>
    <row r="125" spans="1:11">
      <c r="A125" s="15">
        <v>121</v>
      </c>
      <c r="B125" s="15">
        <v>2</v>
      </c>
      <c r="C125">
        <v>2</v>
      </c>
      <c r="D125" s="15">
        <v>1</v>
      </c>
      <c r="E125">
        <v>186</v>
      </c>
      <c r="F125" s="17" t="s">
        <v>468</v>
      </c>
      <c r="G125">
        <v>57</v>
      </c>
      <c r="H125" s="15">
        <v>3</v>
      </c>
      <c r="I125" s="15">
        <v>6</v>
      </c>
      <c r="J125" s="41">
        <v>100</v>
      </c>
      <c r="K125" s="15">
        <v>0</v>
      </c>
    </row>
    <row r="126" spans="1:11">
      <c r="A126" s="15">
        <v>122</v>
      </c>
      <c r="B126" s="15">
        <v>2</v>
      </c>
      <c r="C126">
        <v>2</v>
      </c>
      <c r="D126" s="15">
        <v>1</v>
      </c>
      <c r="E126">
        <v>187</v>
      </c>
      <c r="F126" s="17" t="s">
        <v>469</v>
      </c>
      <c r="G126">
        <v>57</v>
      </c>
      <c r="H126" s="15">
        <v>3</v>
      </c>
      <c r="I126" s="15">
        <v>6</v>
      </c>
      <c r="J126" s="41">
        <v>100</v>
      </c>
      <c r="K126" s="15">
        <v>0</v>
      </c>
    </row>
    <row r="127" spans="1:11">
      <c r="A127" s="15">
        <v>123</v>
      </c>
      <c r="B127" s="15">
        <v>2</v>
      </c>
      <c r="C127">
        <v>2</v>
      </c>
      <c r="D127" s="15">
        <v>1</v>
      </c>
      <c r="E127">
        <v>134</v>
      </c>
      <c r="F127" s="17" t="s">
        <v>923</v>
      </c>
      <c r="G127">
        <v>56</v>
      </c>
      <c r="H127" s="15">
        <v>3</v>
      </c>
      <c r="I127" s="15">
        <v>6</v>
      </c>
      <c r="J127" s="41">
        <v>100</v>
      </c>
      <c r="K127" s="15">
        <v>0</v>
      </c>
    </row>
    <row r="128" spans="1:11">
      <c r="A128" s="15">
        <v>124</v>
      </c>
      <c r="B128" s="15">
        <v>2</v>
      </c>
      <c r="C128">
        <v>2</v>
      </c>
      <c r="D128" s="15">
        <v>1</v>
      </c>
      <c r="E128">
        <v>135</v>
      </c>
      <c r="F128" s="17" t="s">
        <v>924</v>
      </c>
      <c r="G128">
        <v>56</v>
      </c>
      <c r="H128" s="15">
        <v>3</v>
      </c>
      <c r="I128" s="15">
        <v>6</v>
      </c>
      <c r="J128" s="41">
        <v>100</v>
      </c>
      <c r="K128" s="15">
        <v>0</v>
      </c>
    </row>
    <row r="129" spans="1:11">
      <c r="A129" s="15">
        <v>125</v>
      </c>
      <c r="B129" s="15">
        <v>2</v>
      </c>
      <c r="C129">
        <v>2</v>
      </c>
      <c r="D129" s="15">
        <v>1</v>
      </c>
      <c r="E129">
        <v>188</v>
      </c>
      <c r="F129" s="17" t="s">
        <v>471</v>
      </c>
      <c r="G129">
        <v>56</v>
      </c>
      <c r="H129" s="15">
        <v>3</v>
      </c>
      <c r="I129" s="15">
        <v>6</v>
      </c>
      <c r="J129" s="41">
        <v>100</v>
      </c>
      <c r="K129" s="15">
        <v>0</v>
      </c>
    </row>
    <row r="130" spans="1:11">
      <c r="A130" s="15">
        <v>126</v>
      </c>
      <c r="B130" s="15">
        <v>2</v>
      </c>
      <c r="C130">
        <v>2</v>
      </c>
      <c r="D130" s="15">
        <v>1</v>
      </c>
      <c r="E130">
        <v>189</v>
      </c>
      <c r="F130" s="17" t="s">
        <v>472</v>
      </c>
      <c r="G130">
        <v>56</v>
      </c>
      <c r="H130" s="15">
        <v>3</v>
      </c>
      <c r="I130" s="15">
        <v>6</v>
      </c>
      <c r="J130" s="41">
        <v>100</v>
      </c>
      <c r="K130" s="15">
        <v>0</v>
      </c>
    </row>
    <row r="131" spans="1:11">
      <c r="A131" s="15">
        <v>127</v>
      </c>
      <c r="B131" s="15">
        <v>2</v>
      </c>
      <c r="C131">
        <v>2</v>
      </c>
      <c r="D131" s="15">
        <v>1</v>
      </c>
      <c r="E131">
        <v>136</v>
      </c>
      <c r="F131" s="17" t="s">
        <v>925</v>
      </c>
      <c r="G131">
        <v>55</v>
      </c>
      <c r="H131" s="15">
        <v>3</v>
      </c>
      <c r="I131" s="15">
        <v>6</v>
      </c>
      <c r="J131" s="41">
        <v>100</v>
      </c>
      <c r="K131" s="15">
        <v>0</v>
      </c>
    </row>
    <row r="132" spans="1:11">
      <c r="A132" s="15">
        <v>128</v>
      </c>
      <c r="B132" s="15">
        <v>2</v>
      </c>
      <c r="C132">
        <v>2</v>
      </c>
      <c r="D132" s="15">
        <v>1</v>
      </c>
      <c r="E132">
        <v>137</v>
      </c>
      <c r="F132" s="17" t="s">
        <v>926</v>
      </c>
      <c r="G132">
        <v>55</v>
      </c>
      <c r="H132" s="15">
        <v>3</v>
      </c>
      <c r="I132" s="15">
        <v>6</v>
      </c>
      <c r="J132" s="41">
        <v>100</v>
      </c>
      <c r="K132" s="15">
        <v>0</v>
      </c>
    </row>
    <row r="133" spans="1:11">
      <c r="A133" s="15">
        <v>129</v>
      </c>
      <c r="B133" s="15">
        <v>2</v>
      </c>
      <c r="C133">
        <v>2</v>
      </c>
      <c r="D133" s="15">
        <v>1</v>
      </c>
      <c r="E133">
        <v>190</v>
      </c>
      <c r="F133" s="17" t="s">
        <v>474</v>
      </c>
      <c r="G133">
        <v>55</v>
      </c>
      <c r="H133" s="15">
        <v>3</v>
      </c>
      <c r="I133" s="15">
        <v>6</v>
      </c>
      <c r="J133" s="41">
        <v>100</v>
      </c>
      <c r="K133" s="15">
        <v>0</v>
      </c>
    </row>
    <row r="134" spans="1:11">
      <c r="A134" s="15">
        <v>130</v>
      </c>
      <c r="B134" s="15">
        <v>2</v>
      </c>
      <c r="C134">
        <v>2</v>
      </c>
      <c r="D134" s="15">
        <v>1</v>
      </c>
      <c r="E134">
        <v>191</v>
      </c>
      <c r="F134" s="17" t="s">
        <v>475</v>
      </c>
      <c r="G134">
        <v>55</v>
      </c>
      <c r="H134" s="15">
        <v>3</v>
      </c>
      <c r="I134" s="15">
        <v>6</v>
      </c>
      <c r="J134" s="41">
        <v>100</v>
      </c>
      <c r="K134" s="15">
        <v>0</v>
      </c>
    </row>
    <row r="135" spans="1:11">
      <c r="A135" s="15">
        <v>131</v>
      </c>
      <c r="B135" s="15">
        <v>2</v>
      </c>
      <c r="C135">
        <v>1</v>
      </c>
      <c r="D135" s="15">
        <v>1</v>
      </c>
      <c r="E135">
        <v>138</v>
      </c>
      <c r="F135" s="17" t="s">
        <v>927</v>
      </c>
      <c r="G135">
        <v>53</v>
      </c>
      <c r="H135" s="15">
        <v>3</v>
      </c>
      <c r="I135" s="15">
        <v>6</v>
      </c>
      <c r="J135">
        <v>100</v>
      </c>
      <c r="K135" s="15">
        <v>0</v>
      </c>
    </row>
    <row r="136" spans="1:11">
      <c r="A136" s="15">
        <v>132</v>
      </c>
      <c r="B136" s="15">
        <v>2</v>
      </c>
      <c r="C136">
        <v>1</v>
      </c>
      <c r="D136" s="15">
        <v>1</v>
      </c>
      <c r="E136">
        <v>139</v>
      </c>
      <c r="F136" s="17" t="s">
        <v>928</v>
      </c>
      <c r="G136">
        <v>53</v>
      </c>
      <c r="H136" s="15">
        <v>3</v>
      </c>
      <c r="I136" s="15">
        <v>6</v>
      </c>
      <c r="J136">
        <v>100</v>
      </c>
      <c r="K136" s="15">
        <v>0</v>
      </c>
    </row>
    <row r="137" spans="1:11">
      <c r="A137" s="15">
        <v>133</v>
      </c>
      <c r="B137" s="15">
        <v>2</v>
      </c>
      <c r="C137">
        <v>1</v>
      </c>
      <c r="D137" s="15">
        <v>1</v>
      </c>
      <c r="E137">
        <v>192</v>
      </c>
      <c r="F137" s="17" t="s">
        <v>477</v>
      </c>
      <c r="G137">
        <v>53</v>
      </c>
      <c r="H137" s="15">
        <v>3</v>
      </c>
      <c r="I137" s="15">
        <v>6</v>
      </c>
      <c r="J137">
        <v>100</v>
      </c>
      <c r="K137" s="15">
        <v>0</v>
      </c>
    </row>
    <row r="138" spans="1:11">
      <c r="A138" s="15">
        <v>134</v>
      </c>
      <c r="B138" s="15">
        <v>2</v>
      </c>
      <c r="C138">
        <v>1</v>
      </c>
      <c r="D138" s="15">
        <v>1</v>
      </c>
      <c r="E138">
        <v>193</v>
      </c>
      <c r="F138" s="17" t="s">
        <v>478</v>
      </c>
      <c r="G138">
        <v>53</v>
      </c>
      <c r="H138" s="15">
        <v>3</v>
      </c>
      <c r="I138" s="15">
        <v>6</v>
      </c>
      <c r="J138">
        <v>100</v>
      </c>
      <c r="K138" s="15">
        <v>0</v>
      </c>
    </row>
    <row r="139" spans="1:11">
      <c r="A139" s="15">
        <v>135</v>
      </c>
      <c r="B139" s="15">
        <v>2</v>
      </c>
      <c r="C139">
        <v>1</v>
      </c>
      <c r="D139" s="15">
        <v>1</v>
      </c>
      <c r="E139">
        <v>140</v>
      </c>
      <c r="F139" s="17" t="s">
        <v>929</v>
      </c>
      <c r="G139">
        <v>52</v>
      </c>
      <c r="H139" s="15">
        <v>3</v>
      </c>
      <c r="I139" s="15">
        <v>6</v>
      </c>
      <c r="J139">
        <v>100</v>
      </c>
      <c r="K139" s="15">
        <v>0</v>
      </c>
    </row>
    <row r="140" spans="1:11">
      <c r="A140" s="15">
        <v>136</v>
      </c>
      <c r="B140" s="15">
        <v>2</v>
      </c>
      <c r="C140">
        <v>1</v>
      </c>
      <c r="D140" s="15">
        <v>1</v>
      </c>
      <c r="E140">
        <v>141</v>
      </c>
      <c r="F140" s="17" t="s">
        <v>407</v>
      </c>
      <c r="G140">
        <v>52</v>
      </c>
      <c r="H140" s="15">
        <v>3</v>
      </c>
      <c r="I140" s="15">
        <v>6</v>
      </c>
      <c r="J140">
        <v>100</v>
      </c>
      <c r="K140" s="15">
        <v>0</v>
      </c>
    </row>
    <row r="141" spans="1:11">
      <c r="A141" s="15">
        <v>137</v>
      </c>
      <c r="B141" s="15">
        <v>2</v>
      </c>
      <c r="C141">
        <v>1</v>
      </c>
      <c r="D141" s="15">
        <v>1</v>
      </c>
      <c r="E141">
        <v>194</v>
      </c>
      <c r="F141" s="17" t="s">
        <v>480</v>
      </c>
      <c r="G141">
        <v>52</v>
      </c>
      <c r="H141" s="15">
        <v>3</v>
      </c>
      <c r="I141" s="15">
        <v>6</v>
      </c>
      <c r="J141">
        <v>100</v>
      </c>
      <c r="K141" s="15">
        <v>0</v>
      </c>
    </row>
    <row r="142" spans="1:11">
      <c r="A142" s="15">
        <v>138</v>
      </c>
      <c r="B142" s="15">
        <v>2</v>
      </c>
      <c r="C142">
        <v>1</v>
      </c>
      <c r="D142" s="15">
        <v>1</v>
      </c>
      <c r="E142">
        <v>195</v>
      </c>
      <c r="F142" s="17" t="s">
        <v>481</v>
      </c>
      <c r="G142">
        <v>52</v>
      </c>
      <c r="H142" s="15">
        <v>3</v>
      </c>
      <c r="I142" s="15">
        <v>6</v>
      </c>
      <c r="J142">
        <v>100</v>
      </c>
      <c r="K142" s="15">
        <v>0</v>
      </c>
    </row>
    <row r="143" spans="1:11">
      <c r="A143" s="15">
        <v>139</v>
      </c>
      <c r="B143" s="15">
        <v>2</v>
      </c>
      <c r="C143">
        <v>1</v>
      </c>
      <c r="D143" s="15">
        <v>1</v>
      </c>
      <c r="E143">
        <v>142</v>
      </c>
      <c r="F143" s="40" t="s">
        <v>930</v>
      </c>
      <c r="G143">
        <v>49</v>
      </c>
      <c r="H143" s="15">
        <v>4</v>
      </c>
      <c r="I143" s="15">
        <v>6</v>
      </c>
      <c r="J143">
        <v>100</v>
      </c>
      <c r="K143" s="15">
        <v>0</v>
      </c>
    </row>
    <row r="144" spans="1:11">
      <c r="A144" s="15">
        <v>140</v>
      </c>
      <c r="B144" s="15">
        <v>2</v>
      </c>
      <c r="C144">
        <v>1</v>
      </c>
      <c r="D144" s="15">
        <v>1</v>
      </c>
      <c r="E144">
        <v>196</v>
      </c>
      <c r="F144" s="40" t="s">
        <v>483</v>
      </c>
      <c r="G144">
        <v>49</v>
      </c>
      <c r="H144" s="15">
        <v>4</v>
      </c>
      <c r="I144" s="15">
        <v>6</v>
      </c>
      <c r="J144">
        <v>100</v>
      </c>
      <c r="K144" s="15">
        <v>0</v>
      </c>
    </row>
    <row r="145" spans="1:11">
      <c r="A145" s="15">
        <v>141</v>
      </c>
      <c r="B145" s="15">
        <v>2</v>
      </c>
      <c r="C145">
        <v>1</v>
      </c>
      <c r="D145" s="15">
        <v>1</v>
      </c>
      <c r="E145">
        <v>143</v>
      </c>
      <c r="F145" s="40" t="s">
        <v>931</v>
      </c>
      <c r="G145">
        <v>48</v>
      </c>
      <c r="H145" s="15">
        <v>4</v>
      </c>
      <c r="I145" s="15">
        <v>6</v>
      </c>
      <c r="J145">
        <v>100</v>
      </c>
      <c r="K145" s="15">
        <v>0</v>
      </c>
    </row>
    <row r="146" spans="1:11">
      <c r="A146" s="15">
        <v>142</v>
      </c>
      <c r="B146" s="15">
        <v>2</v>
      </c>
      <c r="C146">
        <v>1</v>
      </c>
      <c r="D146" s="15">
        <v>1</v>
      </c>
      <c r="E146">
        <v>197</v>
      </c>
      <c r="F146" s="40" t="s">
        <v>484</v>
      </c>
      <c r="G146">
        <v>48</v>
      </c>
      <c r="H146" s="15">
        <v>4</v>
      </c>
      <c r="I146" s="15">
        <v>6</v>
      </c>
      <c r="J146">
        <v>100</v>
      </c>
      <c r="K146" s="15">
        <v>0</v>
      </c>
    </row>
    <row r="147" spans="1:11">
      <c r="A147" s="15">
        <v>143</v>
      </c>
      <c r="B147" s="15">
        <v>2</v>
      </c>
      <c r="C147">
        <v>1</v>
      </c>
      <c r="D147" s="15">
        <v>1</v>
      </c>
      <c r="E147">
        <v>144</v>
      </c>
      <c r="F147" s="40" t="s">
        <v>932</v>
      </c>
      <c r="G147">
        <v>47</v>
      </c>
      <c r="H147" s="15">
        <v>4</v>
      </c>
      <c r="I147" s="15">
        <v>6</v>
      </c>
      <c r="J147">
        <v>100</v>
      </c>
      <c r="K147" s="15">
        <v>0</v>
      </c>
    </row>
    <row r="148" spans="1:11">
      <c r="A148" s="15">
        <v>144</v>
      </c>
      <c r="B148" s="15">
        <v>2</v>
      </c>
      <c r="C148">
        <v>1</v>
      </c>
      <c r="D148" s="15">
        <v>1</v>
      </c>
      <c r="E148">
        <v>198</v>
      </c>
      <c r="F148" s="40" t="s">
        <v>486</v>
      </c>
      <c r="G148">
        <v>47</v>
      </c>
      <c r="H148" s="15">
        <v>4</v>
      </c>
      <c r="I148" s="15">
        <v>6</v>
      </c>
      <c r="J148">
        <v>100</v>
      </c>
      <c r="K148" s="15">
        <v>0</v>
      </c>
    </row>
    <row r="149" spans="1:11">
      <c r="A149" s="15">
        <v>145</v>
      </c>
      <c r="B149" s="15">
        <v>2</v>
      </c>
      <c r="C149">
        <v>1</v>
      </c>
      <c r="D149" s="15">
        <v>1</v>
      </c>
      <c r="E149">
        <v>145</v>
      </c>
      <c r="F149" s="40" t="s">
        <v>933</v>
      </c>
      <c r="G149">
        <v>45</v>
      </c>
      <c r="H149" s="15">
        <v>4</v>
      </c>
      <c r="I149" s="15">
        <v>6</v>
      </c>
      <c r="J149">
        <v>100</v>
      </c>
      <c r="K149" s="15">
        <v>0</v>
      </c>
    </row>
    <row r="150" spans="1:11">
      <c r="A150" s="15">
        <v>146</v>
      </c>
      <c r="B150" s="15">
        <v>2</v>
      </c>
      <c r="C150">
        <v>1</v>
      </c>
      <c r="D150" s="15">
        <v>1</v>
      </c>
      <c r="E150">
        <v>199</v>
      </c>
      <c r="F150" s="40" t="s">
        <v>487</v>
      </c>
      <c r="G150">
        <v>45</v>
      </c>
      <c r="H150" s="15">
        <v>4</v>
      </c>
      <c r="I150" s="15">
        <v>6</v>
      </c>
      <c r="J150">
        <v>100</v>
      </c>
      <c r="K150" s="15">
        <v>0</v>
      </c>
    </row>
    <row r="151" spans="1:11">
      <c r="A151" s="15">
        <v>147</v>
      </c>
      <c r="B151" s="15">
        <v>2</v>
      </c>
      <c r="C151">
        <v>1</v>
      </c>
      <c r="D151" s="15">
        <v>1</v>
      </c>
      <c r="E151">
        <v>146</v>
      </c>
      <c r="F151" s="40" t="s">
        <v>50</v>
      </c>
      <c r="G151">
        <v>44</v>
      </c>
      <c r="H151" s="15">
        <v>4</v>
      </c>
      <c r="I151" s="15">
        <v>6</v>
      </c>
      <c r="J151">
        <v>100</v>
      </c>
      <c r="K151" s="15">
        <v>0</v>
      </c>
    </row>
    <row r="152" spans="1:11">
      <c r="A152" s="15">
        <v>148</v>
      </c>
      <c r="B152" s="15">
        <v>2</v>
      </c>
      <c r="C152">
        <v>1</v>
      </c>
      <c r="D152" s="15">
        <v>1</v>
      </c>
      <c r="E152">
        <v>200</v>
      </c>
      <c r="F152" s="40" t="s">
        <v>489</v>
      </c>
      <c r="G152">
        <v>44</v>
      </c>
      <c r="H152" s="15">
        <v>4</v>
      </c>
      <c r="I152" s="15">
        <v>6</v>
      </c>
      <c r="J152">
        <v>100</v>
      </c>
      <c r="K152" s="15">
        <v>0</v>
      </c>
    </row>
    <row r="153" spans="1:11">
      <c r="A153" s="15">
        <v>149</v>
      </c>
      <c r="B153" s="15">
        <v>2</v>
      </c>
      <c r="C153">
        <v>1</v>
      </c>
      <c r="D153" s="15">
        <v>1</v>
      </c>
      <c r="E153">
        <v>147</v>
      </c>
      <c r="F153" s="40" t="s">
        <v>934</v>
      </c>
      <c r="G153">
        <v>43</v>
      </c>
      <c r="H153" s="15">
        <v>4</v>
      </c>
      <c r="I153" s="15">
        <v>6</v>
      </c>
      <c r="J153">
        <v>100</v>
      </c>
      <c r="K153" s="15">
        <v>0</v>
      </c>
    </row>
    <row r="154" spans="1:11">
      <c r="A154" s="15">
        <v>150</v>
      </c>
      <c r="B154" s="15">
        <v>2</v>
      </c>
      <c r="C154">
        <v>1</v>
      </c>
      <c r="D154" s="15">
        <v>1</v>
      </c>
      <c r="E154">
        <v>201</v>
      </c>
      <c r="F154" s="40" t="s">
        <v>490</v>
      </c>
      <c r="G154">
        <v>43</v>
      </c>
      <c r="H154" s="15">
        <v>4</v>
      </c>
      <c r="I154" s="15">
        <v>6</v>
      </c>
      <c r="J154">
        <v>100</v>
      </c>
      <c r="K154" s="15">
        <v>0</v>
      </c>
    </row>
    <row r="155" spans="1:11">
      <c r="A155" s="15">
        <v>151</v>
      </c>
      <c r="B155" s="15">
        <v>2</v>
      </c>
      <c r="C155">
        <v>1</v>
      </c>
      <c r="D155" s="15">
        <v>1</v>
      </c>
      <c r="E155">
        <v>148</v>
      </c>
      <c r="F155" s="40" t="s">
        <v>948</v>
      </c>
      <c r="G155">
        <v>41</v>
      </c>
      <c r="H155" s="15">
        <v>4</v>
      </c>
      <c r="I155" s="15">
        <v>6</v>
      </c>
      <c r="J155">
        <v>100</v>
      </c>
      <c r="K155" s="15">
        <v>0</v>
      </c>
    </row>
    <row r="156" spans="1:11">
      <c r="A156" s="15">
        <v>152</v>
      </c>
      <c r="B156" s="15">
        <v>2</v>
      </c>
      <c r="C156">
        <v>1</v>
      </c>
      <c r="D156" s="15">
        <v>1</v>
      </c>
      <c r="E156">
        <v>202</v>
      </c>
      <c r="F156" s="40" t="s">
        <v>492</v>
      </c>
      <c r="G156">
        <v>41</v>
      </c>
      <c r="H156" s="15">
        <v>4</v>
      </c>
      <c r="I156" s="15">
        <v>6</v>
      </c>
      <c r="J156">
        <v>100</v>
      </c>
      <c r="K156" s="15">
        <v>0</v>
      </c>
    </row>
    <row r="157" spans="1:11">
      <c r="A157" s="15">
        <v>153</v>
      </c>
      <c r="B157" s="15">
        <v>2</v>
      </c>
      <c r="C157">
        <v>1</v>
      </c>
      <c r="D157" s="15">
        <v>1</v>
      </c>
      <c r="E157">
        <v>149</v>
      </c>
      <c r="F157" s="40" t="s">
        <v>935</v>
      </c>
      <c r="G157">
        <v>40</v>
      </c>
      <c r="H157" s="15">
        <v>4</v>
      </c>
      <c r="I157" s="15">
        <v>6</v>
      </c>
      <c r="J157">
        <v>100</v>
      </c>
      <c r="K157" s="15">
        <v>0</v>
      </c>
    </row>
    <row r="158" spans="1:11">
      <c r="A158" s="15">
        <v>154</v>
      </c>
      <c r="B158" s="15">
        <v>2</v>
      </c>
      <c r="C158">
        <v>1</v>
      </c>
      <c r="D158" s="15">
        <v>1</v>
      </c>
      <c r="E158">
        <v>203</v>
      </c>
      <c r="F158" s="40" t="s">
        <v>493</v>
      </c>
      <c r="G158">
        <v>40</v>
      </c>
      <c r="H158" s="15">
        <v>4</v>
      </c>
      <c r="I158" s="15">
        <v>6</v>
      </c>
      <c r="J158">
        <v>100</v>
      </c>
      <c r="K158" s="15">
        <v>0</v>
      </c>
    </row>
    <row r="159" spans="1:11">
      <c r="A159" s="15">
        <v>155</v>
      </c>
      <c r="B159" s="15">
        <v>1</v>
      </c>
      <c r="C159">
        <v>2</v>
      </c>
      <c r="D159" s="15">
        <v>1</v>
      </c>
      <c r="E159">
        <v>181</v>
      </c>
      <c r="F159" s="17" t="s">
        <v>460</v>
      </c>
      <c r="G159">
        <v>63</v>
      </c>
      <c r="H159" s="15">
        <v>3</v>
      </c>
      <c r="I159" s="15">
        <v>6</v>
      </c>
      <c r="J159">
        <v>100</v>
      </c>
      <c r="K159">
        <v>100</v>
      </c>
    </row>
    <row r="160" spans="1:11">
      <c r="A160" s="15">
        <v>156</v>
      </c>
      <c r="B160" s="15">
        <v>1</v>
      </c>
      <c r="C160">
        <v>2</v>
      </c>
      <c r="D160" s="15">
        <v>1</v>
      </c>
      <c r="E160">
        <v>182</v>
      </c>
      <c r="F160" s="17" t="s">
        <v>462</v>
      </c>
      <c r="G160">
        <v>62</v>
      </c>
      <c r="H160" s="15">
        <v>3</v>
      </c>
      <c r="I160" s="15">
        <v>6</v>
      </c>
      <c r="J160">
        <v>120</v>
      </c>
      <c r="K160">
        <v>100</v>
      </c>
    </row>
    <row r="161" spans="1:11">
      <c r="A161" s="15">
        <v>157</v>
      </c>
      <c r="B161" s="15">
        <v>1</v>
      </c>
      <c r="C161">
        <v>2</v>
      </c>
      <c r="D161" s="15">
        <v>1</v>
      </c>
      <c r="E161">
        <v>128</v>
      </c>
      <c r="F161" s="17" t="s">
        <v>919</v>
      </c>
      <c r="G161">
        <v>62</v>
      </c>
      <c r="H161" s="15">
        <v>3</v>
      </c>
      <c r="I161" s="15">
        <v>6</v>
      </c>
      <c r="J161">
        <v>130</v>
      </c>
      <c r="K161">
        <v>100</v>
      </c>
    </row>
    <row r="162" spans="1:11">
      <c r="A162" s="15">
        <v>158</v>
      </c>
      <c r="B162" s="15">
        <v>1</v>
      </c>
      <c r="C162">
        <v>2</v>
      </c>
      <c r="D162" s="15">
        <v>1</v>
      </c>
      <c r="E162">
        <v>129</v>
      </c>
      <c r="F162" s="17" t="s">
        <v>390</v>
      </c>
      <c r="G162">
        <v>61</v>
      </c>
      <c r="H162" s="15">
        <v>3</v>
      </c>
      <c r="I162" s="15">
        <v>6</v>
      </c>
      <c r="J162">
        <v>140</v>
      </c>
      <c r="K162">
        <v>100</v>
      </c>
    </row>
    <row r="163" spans="1:11">
      <c r="A163" s="15">
        <v>159</v>
      </c>
      <c r="B163" s="15">
        <v>1</v>
      </c>
      <c r="C163">
        <v>2</v>
      </c>
      <c r="D163" s="15">
        <v>1</v>
      </c>
      <c r="E163">
        <v>183</v>
      </c>
      <c r="F163" s="17" t="s">
        <v>463</v>
      </c>
      <c r="G163">
        <v>61</v>
      </c>
      <c r="H163" s="15">
        <v>3</v>
      </c>
      <c r="I163" s="15">
        <v>6</v>
      </c>
      <c r="J163">
        <v>150</v>
      </c>
      <c r="K163">
        <v>100</v>
      </c>
    </row>
    <row r="164" spans="1:11">
      <c r="A164" s="15">
        <v>160</v>
      </c>
      <c r="B164" s="15">
        <v>1</v>
      </c>
      <c r="C164">
        <v>2</v>
      </c>
      <c r="D164" s="15">
        <v>1</v>
      </c>
      <c r="E164">
        <v>130</v>
      </c>
      <c r="F164" s="17" t="s">
        <v>920</v>
      </c>
      <c r="G164">
        <v>60</v>
      </c>
      <c r="H164" s="15">
        <v>3</v>
      </c>
      <c r="I164" s="15">
        <v>6</v>
      </c>
      <c r="J164">
        <v>160</v>
      </c>
      <c r="K164">
        <v>100</v>
      </c>
    </row>
    <row r="165" spans="1:11">
      <c r="A165" s="15">
        <v>161</v>
      </c>
      <c r="B165" s="15">
        <v>1</v>
      </c>
      <c r="C165">
        <v>2</v>
      </c>
      <c r="D165" s="15">
        <v>1</v>
      </c>
      <c r="E165">
        <v>184</v>
      </c>
      <c r="F165" s="17" t="s">
        <v>465</v>
      </c>
      <c r="G165">
        <v>60</v>
      </c>
      <c r="H165" s="15">
        <v>3</v>
      </c>
      <c r="I165" s="15">
        <v>6</v>
      </c>
      <c r="J165">
        <v>170</v>
      </c>
      <c r="K165">
        <v>100</v>
      </c>
    </row>
    <row r="166" spans="1:11">
      <c r="A166" s="15">
        <v>162</v>
      </c>
      <c r="B166" s="15">
        <v>1</v>
      </c>
      <c r="C166">
        <v>2</v>
      </c>
      <c r="D166" s="15">
        <v>1</v>
      </c>
      <c r="E166">
        <v>131</v>
      </c>
      <c r="F166" s="17" t="s">
        <v>921</v>
      </c>
      <c r="G166">
        <v>58</v>
      </c>
      <c r="H166" s="15">
        <v>3</v>
      </c>
      <c r="I166" s="15">
        <v>6</v>
      </c>
      <c r="J166">
        <v>180</v>
      </c>
      <c r="K166">
        <v>100</v>
      </c>
    </row>
    <row r="167" spans="1:11">
      <c r="A167" s="15">
        <v>163</v>
      </c>
      <c r="B167" s="15">
        <v>1</v>
      </c>
      <c r="C167">
        <v>2</v>
      </c>
      <c r="D167" s="15">
        <v>1</v>
      </c>
      <c r="E167">
        <v>185</v>
      </c>
      <c r="F167" s="17" t="s">
        <v>466</v>
      </c>
      <c r="G167">
        <v>58</v>
      </c>
      <c r="H167" s="15">
        <v>3</v>
      </c>
      <c r="I167" s="15">
        <v>6</v>
      </c>
      <c r="J167">
        <v>190</v>
      </c>
      <c r="K167">
        <v>100</v>
      </c>
    </row>
    <row r="168" spans="1:11">
      <c r="A168" s="15">
        <v>164</v>
      </c>
      <c r="B168" s="15">
        <v>1</v>
      </c>
      <c r="C168">
        <v>2</v>
      </c>
      <c r="D168" s="15">
        <v>1</v>
      </c>
      <c r="E168">
        <v>132</v>
      </c>
      <c r="F168" s="17" t="s">
        <v>938</v>
      </c>
      <c r="G168">
        <v>57</v>
      </c>
      <c r="H168" s="15">
        <v>3</v>
      </c>
      <c r="I168" s="15">
        <v>6</v>
      </c>
      <c r="J168">
        <v>200</v>
      </c>
      <c r="K168">
        <v>100</v>
      </c>
    </row>
    <row r="169" spans="1:11">
      <c r="A169" s="15">
        <v>165</v>
      </c>
      <c r="B169" s="15">
        <v>1</v>
      </c>
      <c r="C169">
        <v>2</v>
      </c>
      <c r="D169" s="15">
        <v>1</v>
      </c>
      <c r="E169">
        <v>133</v>
      </c>
      <c r="F169" s="17" t="s">
        <v>922</v>
      </c>
      <c r="G169">
        <v>57</v>
      </c>
      <c r="H169" s="15">
        <v>3</v>
      </c>
      <c r="I169" s="15">
        <v>6</v>
      </c>
      <c r="J169">
        <v>210</v>
      </c>
      <c r="K169">
        <v>100</v>
      </c>
    </row>
    <row r="170" spans="1:11">
      <c r="A170" s="15">
        <v>166</v>
      </c>
      <c r="B170" s="15">
        <v>1</v>
      </c>
      <c r="C170">
        <v>2</v>
      </c>
      <c r="D170" s="15">
        <v>1</v>
      </c>
      <c r="E170">
        <v>187</v>
      </c>
      <c r="F170" s="17" t="s">
        <v>469</v>
      </c>
      <c r="G170">
        <v>57</v>
      </c>
      <c r="H170" s="15">
        <v>3</v>
      </c>
      <c r="I170" s="15">
        <v>6</v>
      </c>
      <c r="J170">
        <v>220</v>
      </c>
      <c r="K170">
        <v>100</v>
      </c>
    </row>
    <row r="171" spans="1:11">
      <c r="A171" s="15">
        <v>167</v>
      </c>
      <c r="B171" s="15">
        <v>1</v>
      </c>
      <c r="C171">
        <v>2</v>
      </c>
      <c r="D171" s="15">
        <v>1</v>
      </c>
      <c r="E171">
        <v>186</v>
      </c>
      <c r="F171" s="17" t="s">
        <v>468</v>
      </c>
      <c r="G171">
        <v>57</v>
      </c>
      <c r="H171" s="15">
        <v>3</v>
      </c>
      <c r="I171" s="15">
        <v>6</v>
      </c>
      <c r="J171">
        <v>230</v>
      </c>
      <c r="K171">
        <v>100</v>
      </c>
    </row>
    <row r="172" spans="1:11">
      <c r="A172" s="15">
        <v>168</v>
      </c>
      <c r="B172" s="15">
        <v>1</v>
      </c>
      <c r="C172">
        <v>2</v>
      </c>
      <c r="D172" s="15">
        <v>1</v>
      </c>
      <c r="E172">
        <v>134</v>
      </c>
      <c r="F172" s="17" t="s">
        <v>923</v>
      </c>
      <c r="G172">
        <v>56</v>
      </c>
      <c r="H172" s="15">
        <v>3</v>
      </c>
      <c r="I172" s="15">
        <v>6</v>
      </c>
      <c r="J172">
        <v>240</v>
      </c>
      <c r="K172">
        <v>100</v>
      </c>
    </row>
    <row r="173" spans="1:11">
      <c r="A173" s="15">
        <v>169</v>
      </c>
      <c r="B173" s="15">
        <v>1</v>
      </c>
      <c r="C173">
        <v>2</v>
      </c>
      <c r="D173" s="15">
        <v>1</v>
      </c>
      <c r="E173">
        <v>188</v>
      </c>
      <c r="F173" s="17" t="s">
        <v>471</v>
      </c>
      <c r="G173">
        <v>56</v>
      </c>
      <c r="H173" s="15">
        <v>3</v>
      </c>
      <c r="I173" s="15">
        <v>6</v>
      </c>
      <c r="J173">
        <v>250</v>
      </c>
      <c r="K173">
        <v>100</v>
      </c>
    </row>
    <row r="174" spans="1:11">
      <c r="A174" s="15">
        <v>170</v>
      </c>
      <c r="B174" s="15">
        <v>1</v>
      </c>
      <c r="C174">
        <v>2</v>
      </c>
      <c r="D174" s="15">
        <v>1</v>
      </c>
      <c r="E174">
        <v>189</v>
      </c>
      <c r="F174" s="17" t="s">
        <v>472</v>
      </c>
      <c r="G174">
        <v>56</v>
      </c>
      <c r="H174" s="15">
        <v>3</v>
      </c>
      <c r="I174" s="15">
        <v>6</v>
      </c>
      <c r="J174">
        <v>260</v>
      </c>
      <c r="K174">
        <v>100</v>
      </c>
    </row>
    <row r="175" spans="1:11">
      <c r="A175" s="15">
        <v>171</v>
      </c>
      <c r="B175" s="15">
        <v>1</v>
      </c>
      <c r="C175">
        <v>2</v>
      </c>
      <c r="D175" s="15">
        <v>1</v>
      </c>
      <c r="E175">
        <v>135</v>
      </c>
      <c r="F175" s="17" t="s">
        <v>924</v>
      </c>
      <c r="G175">
        <v>56</v>
      </c>
      <c r="H175" s="15">
        <v>3</v>
      </c>
      <c r="I175" s="15">
        <v>6</v>
      </c>
      <c r="J175">
        <v>270</v>
      </c>
      <c r="K175">
        <v>100</v>
      </c>
    </row>
    <row r="176" spans="1:11">
      <c r="A176" s="15">
        <v>172</v>
      </c>
      <c r="B176" s="15">
        <v>1</v>
      </c>
      <c r="C176">
        <v>2</v>
      </c>
      <c r="D176" s="15">
        <v>1</v>
      </c>
      <c r="E176">
        <v>190</v>
      </c>
      <c r="F176" s="17" t="s">
        <v>474</v>
      </c>
      <c r="G176">
        <v>55</v>
      </c>
      <c r="H176" s="15">
        <v>3</v>
      </c>
      <c r="I176" s="15">
        <v>6</v>
      </c>
      <c r="J176">
        <v>280</v>
      </c>
      <c r="K176">
        <v>100</v>
      </c>
    </row>
    <row r="177" spans="1:11">
      <c r="A177" s="15">
        <v>173</v>
      </c>
      <c r="B177" s="15">
        <v>1</v>
      </c>
      <c r="C177">
        <v>2</v>
      </c>
      <c r="D177" s="15">
        <v>1</v>
      </c>
      <c r="E177">
        <v>136</v>
      </c>
      <c r="F177" s="17" t="s">
        <v>925</v>
      </c>
      <c r="G177">
        <v>55</v>
      </c>
      <c r="H177" s="15">
        <v>3</v>
      </c>
      <c r="I177" s="15">
        <v>6</v>
      </c>
      <c r="J177">
        <v>290</v>
      </c>
      <c r="K177">
        <v>100</v>
      </c>
    </row>
    <row r="178" spans="1:11">
      <c r="A178" s="15">
        <v>174</v>
      </c>
      <c r="B178" s="15">
        <v>1</v>
      </c>
      <c r="C178">
        <v>2</v>
      </c>
      <c r="D178" s="15">
        <v>1</v>
      </c>
      <c r="E178">
        <v>191</v>
      </c>
      <c r="F178" s="17" t="s">
        <v>475</v>
      </c>
      <c r="G178">
        <v>55</v>
      </c>
      <c r="H178" s="15">
        <v>3</v>
      </c>
      <c r="I178" s="15">
        <v>6</v>
      </c>
      <c r="J178">
        <v>300</v>
      </c>
      <c r="K178">
        <v>100</v>
      </c>
    </row>
    <row r="179" spans="1:11">
      <c r="A179" s="15">
        <v>175</v>
      </c>
      <c r="B179" s="15">
        <v>1</v>
      </c>
      <c r="C179">
        <v>2</v>
      </c>
      <c r="D179" s="15">
        <v>1</v>
      </c>
      <c r="E179">
        <v>137</v>
      </c>
      <c r="F179" s="17" t="s">
        <v>926</v>
      </c>
      <c r="G179">
        <v>55</v>
      </c>
      <c r="H179" s="15">
        <v>3</v>
      </c>
      <c r="I179" s="15">
        <v>6</v>
      </c>
      <c r="J179">
        <v>310</v>
      </c>
      <c r="K179">
        <v>100</v>
      </c>
    </row>
    <row r="180" spans="1:11">
      <c r="A180" s="15">
        <v>176</v>
      </c>
      <c r="B180" s="15">
        <v>1</v>
      </c>
      <c r="C180">
        <v>2</v>
      </c>
      <c r="D180" s="15">
        <v>1</v>
      </c>
      <c r="E180">
        <v>139</v>
      </c>
      <c r="F180" s="17" t="s">
        <v>928</v>
      </c>
      <c r="G180">
        <v>53</v>
      </c>
      <c r="H180" s="15">
        <v>3</v>
      </c>
      <c r="I180" s="15">
        <v>6</v>
      </c>
      <c r="J180">
        <v>320</v>
      </c>
      <c r="K180">
        <v>100</v>
      </c>
    </row>
    <row r="181" spans="1:11">
      <c r="A181" s="15">
        <v>177</v>
      </c>
      <c r="B181" s="15">
        <v>1</v>
      </c>
      <c r="C181">
        <v>2</v>
      </c>
      <c r="D181" s="15">
        <v>1</v>
      </c>
      <c r="E181">
        <v>192</v>
      </c>
      <c r="F181" s="17" t="s">
        <v>477</v>
      </c>
      <c r="G181">
        <v>53</v>
      </c>
      <c r="H181" s="15">
        <v>3</v>
      </c>
      <c r="I181" s="15">
        <v>6</v>
      </c>
      <c r="J181">
        <v>330</v>
      </c>
      <c r="K181">
        <v>100</v>
      </c>
    </row>
    <row r="182" spans="1:11">
      <c r="A182" s="15">
        <v>178</v>
      </c>
      <c r="B182" s="15">
        <v>1</v>
      </c>
      <c r="C182">
        <v>2</v>
      </c>
      <c r="D182" s="15">
        <v>1</v>
      </c>
      <c r="E182">
        <v>138</v>
      </c>
      <c r="F182" s="17" t="s">
        <v>927</v>
      </c>
      <c r="G182">
        <v>53</v>
      </c>
      <c r="H182" s="15">
        <v>3</v>
      </c>
      <c r="I182" s="15">
        <v>6</v>
      </c>
      <c r="J182">
        <v>340</v>
      </c>
      <c r="K182">
        <v>100</v>
      </c>
    </row>
    <row r="183" spans="1:11">
      <c r="A183" s="15">
        <v>179</v>
      </c>
      <c r="B183" s="15">
        <v>1</v>
      </c>
      <c r="C183">
        <v>2</v>
      </c>
      <c r="D183" s="15">
        <v>1</v>
      </c>
      <c r="E183">
        <v>193</v>
      </c>
      <c r="F183" s="17" t="s">
        <v>478</v>
      </c>
      <c r="G183">
        <v>53</v>
      </c>
      <c r="H183" s="15">
        <v>3</v>
      </c>
      <c r="I183" s="15">
        <v>6</v>
      </c>
      <c r="J183">
        <v>350</v>
      </c>
      <c r="K183">
        <v>100</v>
      </c>
    </row>
    <row r="184" spans="1:11">
      <c r="A184" s="15">
        <v>180</v>
      </c>
      <c r="B184" s="15">
        <v>1</v>
      </c>
      <c r="C184">
        <v>2</v>
      </c>
      <c r="D184" s="15">
        <v>1</v>
      </c>
      <c r="E184">
        <v>195</v>
      </c>
      <c r="F184" s="17" t="s">
        <v>481</v>
      </c>
      <c r="G184">
        <v>52</v>
      </c>
      <c r="H184" s="15">
        <v>3</v>
      </c>
      <c r="I184" s="15">
        <v>6</v>
      </c>
      <c r="J184">
        <v>360</v>
      </c>
      <c r="K184">
        <v>100</v>
      </c>
    </row>
    <row r="185" spans="1:11">
      <c r="A185" s="15">
        <v>181</v>
      </c>
      <c r="B185" s="15">
        <v>1</v>
      </c>
      <c r="C185">
        <v>2</v>
      </c>
      <c r="D185" s="15">
        <v>1</v>
      </c>
      <c r="E185">
        <v>194</v>
      </c>
      <c r="F185" s="17" t="s">
        <v>480</v>
      </c>
      <c r="G185">
        <v>52</v>
      </c>
      <c r="H185" s="15">
        <v>3</v>
      </c>
      <c r="I185" s="15">
        <v>6</v>
      </c>
      <c r="J185">
        <v>370</v>
      </c>
      <c r="K185">
        <v>100</v>
      </c>
    </row>
    <row r="186" spans="1:11">
      <c r="A186" s="15">
        <v>182</v>
      </c>
      <c r="B186" s="15">
        <v>1</v>
      </c>
      <c r="C186">
        <v>2</v>
      </c>
      <c r="D186" s="15">
        <v>1</v>
      </c>
      <c r="E186">
        <v>141</v>
      </c>
      <c r="F186" s="17" t="s">
        <v>407</v>
      </c>
      <c r="G186">
        <v>52</v>
      </c>
      <c r="H186" s="15">
        <v>3</v>
      </c>
      <c r="I186" s="15">
        <v>6</v>
      </c>
      <c r="J186">
        <v>380</v>
      </c>
      <c r="K186">
        <v>100</v>
      </c>
    </row>
    <row r="187" spans="1:11">
      <c r="A187" s="15">
        <v>183</v>
      </c>
      <c r="B187" s="15">
        <v>1</v>
      </c>
      <c r="C187">
        <v>2</v>
      </c>
      <c r="D187" s="15">
        <v>1</v>
      </c>
      <c r="E187">
        <v>140</v>
      </c>
      <c r="F187" s="17" t="s">
        <v>929</v>
      </c>
      <c r="G187">
        <v>52</v>
      </c>
      <c r="H187" s="15">
        <v>3</v>
      </c>
      <c r="I187" s="15">
        <v>6</v>
      </c>
      <c r="J187">
        <v>390</v>
      </c>
      <c r="K187">
        <v>100</v>
      </c>
    </row>
    <row r="188" spans="1:11">
      <c r="A188" s="15">
        <v>184</v>
      </c>
      <c r="B188" s="15">
        <v>1</v>
      </c>
      <c r="C188">
        <v>1</v>
      </c>
      <c r="D188" s="15">
        <v>1</v>
      </c>
      <c r="E188">
        <v>196</v>
      </c>
      <c r="F188" s="40" t="s">
        <v>483</v>
      </c>
      <c r="G188">
        <v>49</v>
      </c>
      <c r="H188" s="15">
        <v>4</v>
      </c>
      <c r="I188" s="15">
        <v>6</v>
      </c>
      <c r="J188">
        <v>100</v>
      </c>
      <c r="K188" s="15">
        <v>0</v>
      </c>
    </row>
    <row r="189" spans="1:11">
      <c r="A189" s="15">
        <v>185</v>
      </c>
      <c r="B189" s="15">
        <v>1</v>
      </c>
      <c r="C189">
        <v>1</v>
      </c>
      <c r="D189" s="15">
        <v>1</v>
      </c>
      <c r="E189">
        <v>142</v>
      </c>
      <c r="F189" s="40" t="s">
        <v>930</v>
      </c>
      <c r="G189">
        <v>49</v>
      </c>
      <c r="H189" s="15">
        <v>4</v>
      </c>
      <c r="I189" s="15">
        <v>6</v>
      </c>
      <c r="J189">
        <v>100</v>
      </c>
      <c r="K189" s="15">
        <v>0</v>
      </c>
    </row>
    <row r="190" spans="1:11">
      <c r="A190" s="15">
        <v>186</v>
      </c>
      <c r="B190" s="15">
        <v>1</v>
      </c>
      <c r="C190">
        <v>1</v>
      </c>
      <c r="D190" s="15">
        <v>1</v>
      </c>
      <c r="E190">
        <v>197</v>
      </c>
      <c r="F190" s="40" t="s">
        <v>484</v>
      </c>
      <c r="G190">
        <v>48</v>
      </c>
      <c r="H190" s="15">
        <v>4</v>
      </c>
      <c r="I190" s="15">
        <v>6</v>
      </c>
      <c r="J190">
        <v>100</v>
      </c>
      <c r="K190" s="15">
        <v>0</v>
      </c>
    </row>
    <row r="191" spans="1:11">
      <c r="A191" s="15">
        <v>187</v>
      </c>
      <c r="B191" s="15">
        <v>1</v>
      </c>
      <c r="C191">
        <v>1</v>
      </c>
      <c r="D191" s="15">
        <v>1</v>
      </c>
      <c r="E191">
        <v>143</v>
      </c>
      <c r="F191" s="40" t="s">
        <v>931</v>
      </c>
      <c r="G191">
        <v>48</v>
      </c>
      <c r="H191" s="15">
        <v>4</v>
      </c>
      <c r="I191" s="15">
        <v>6</v>
      </c>
      <c r="J191">
        <v>100</v>
      </c>
      <c r="K191" s="15">
        <v>0</v>
      </c>
    </row>
    <row r="192" spans="1:11">
      <c r="A192" s="15">
        <v>188</v>
      </c>
      <c r="B192" s="15">
        <v>1</v>
      </c>
      <c r="C192">
        <v>1</v>
      </c>
      <c r="D192" s="15">
        <v>1</v>
      </c>
      <c r="E192">
        <v>144</v>
      </c>
      <c r="F192" s="40" t="s">
        <v>932</v>
      </c>
      <c r="G192">
        <v>47</v>
      </c>
      <c r="H192" s="15">
        <v>4</v>
      </c>
      <c r="I192" s="15">
        <v>6</v>
      </c>
      <c r="J192">
        <v>100</v>
      </c>
      <c r="K192" s="15">
        <v>0</v>
      </c>
    </row>
    <row r="193" spans="1:11">
      <c r="A193" s="15">
        <v>189</v>
      </c>
      <c r="B193" s="15">
        <v>1</v>
      </c>
      <c r="C193">
        <v>1</v>
      </c>
      <c r="D193" s="15">
        <v>1</v>
      </c>
      <c r="E193">
        <v>198</v>
      </c>
      <c r="F193" s="40" t="s">
        <v>486</v>
      </c>
      <c r="G193">
        <v>47</v>
      </c>
      <c r="H193" s="15">
        <v>4</v>
      </c>
      <c r="I193" s="15">
        <v>6</v>
      </c>
      <c r="J193">
        <v>100</v>
      </c>
      <c r="K193" s="15">
        <v>0</v>
      </c>
    </row>
    <row r="194" spans="1:11">
      <c r="A194" s="15">
        <v>190</v>
      </c>
      <c r="B194" s="15">
        <v>1</v>
      </c>
      <c r="C194">
        <v>1</v>
      </c>
      <c r="D194" s="15">
        <v>1</v>
      </c>
      <c r="E194">
        <v>145</v>
      </c>
      <c r="F194" s="40" t="s">
        <v>933</v>
      </c>
      <c r="G194">
        <v>45</v>
      </c>
      <c r="H194" s="15">
        <v>4</v>
      </c>
      <c r="I194" s="15">
        <v>6</v>
      </c>
      <c r="J194">
        <v>100</v>
      </c>
      <c r="K194" s="15">
        <v>0</v>
      </c>
    </row>
    <row r="195" spans="1:11">
      <c r="A195" s="15">
        <v>191</v>
      </c>
      <c r="B195" s="15">
        <v>1</v>
      </c>
      <c r="C195">
        <v>1</v>
      </c>
      <c r="D195" s="15">
        <v>1</v>
      </c>
      <c r="E195">
        <v>199</v>
      </c>
      <c r="F195" s="40" t="s">
        <v>487</v>
      </c>
      <c r="G195">
        <v>45</v>
      </c>
      <c r="H195" s="15">
        <v>4</v>
      </c>
      <c r="I195" s="15">
        <v>6</v>
      </c>
      <c r="J195">
        <v>0</v>
      </c>
      <c r="K195" s="15">
        <v>0</v>
      </c>
    </row>
    <row r="196" spans="1:11">
      <c r="A196" s="15">
        <v>192</v>
      </c>
      <c r="B196" s="15">
        <v>1</v>
      </c>
      <c r="C196">
        <v>1</v>
      </c>
      <c r="D196" s="15">
        <v>1</v>
      </c>
      <c r="E196">
        <v>200</v>
      </c>
      <c r="F196" s="40" t="s">
        <v>489</v>
      </c>
      <c r="G196">
        <v>44</v>
      </c>
      <c r="H196" s="15">
        <v>4</v>
      </c>
      <c r="I196" s="15">
        <v>6</v>
      </c>
      <c r="J196">
        <v>100</v>
      </c>
      <c r="K196" s="15">
        <v>0</v>
      </c>
    </row>
    <row r="197" spans="1:11">
      <c r="A197" s="15">
        <v>193</v>
      </c>
      <c r="B197" s="15">
        <v>1</v>
      </c>
      <c r="C197">
        <v>1</v>
      </c>
      <c r="D197" s="15">
        <v>1</v>
      </c>
      <c r="E197">
        <v>146</v>
      </c>
      <c r="F197" s="40" t="s">
        <v>50</v>
      </c>
      <c r="G197">
        <v>44</v>
      </c>
      <c r="H197" s="15">
        <v>4</v>
      </c>
      <c r="I197" s="15">
        <v>6</v>
      </c>
      <c r="J197">
        <v>100</v>
      </c>
      <c r="K197" s="15">
        <v>0</v>
      </c>
    </row>
    <row r="198" spans="1:11">
      <c r="A198" s="15">
        <v>194</v>
      </c>
      <c r="B198" s="15">
        <v>1</v>
      </c>
      <c r="C198">
        <v>1</v>
      </c>
      <c r="D198" s="15">
        <v>1</v>
      </c>
      <c r="E198">
        <v>201</v>
      </c>
      <c r="F198" s="40" t="s">
        <v>490</v>
      </c>
      <c r="G198">
        <v>43</v>
      </c>
      <c r="H198" s="15">
        <v>4</v>
      </c>
      <c r="I198" s="15">
        <v>6</v>
      </c>
      <c r="J198">
        <v>100</v>
      </c>
      <c r="K198" s="15">
        <v>0</v>
      </c>
    </row>
    <row r="199" spans="1:11">
      <c r="A199" s="15">
        <v>195</v>
      </c>
      <c r="B199" s="15">
        <v>1</v>
      </c>
      <c r="C199">
        <v>1</v>
      </c>
      <c r="D199" s="15">
        <v>1</v>
      </c>
      <c r="E199">
        <v>147</v>
      </c>
      <c r="F199" s="40" t="s">
        <v>934</v>
      </c>
      <c r="G199">
        <v>43</v>
      </c>
      <c r="H199" s="15">
        <v>4</v>
      </c>
      <c r="I199" s="15">
        <v>6</v>
      </c>
      <c r="J199">
        <v>100</v>
      </c>
      <c r="K199" s="15">
        <v>0</v>
      </c>
    </row>
    <row r="200" spans="1:11">
      <c r="A200" s="15">
        <v>196</v>
      </c>
      <c r="B200" s="15">
        <v>1</v>
      </c>
      <c r="C200">
        <v>1</v>
      </c>
      <c r="D200" s="15">
        <v>1</v>
      </c>
      <c r="E200">
        <v>148</v>
      </c>
      <c r="F200" s="40" t="s">
        <v>948</v>
      </c>
      <c r="G200">
        <v>41</v>
      </c>
      <c r="H200" s="15">
        <v>4</v>
      </c>
      <c r="I200" s="15">
        <v>6</v>
      </c>
      <c r="J200">
        <v>100</v>
      </c>
      <c r="K200" s="15">
        <v>0</v>
      </c>
    </row>
    <row r="201" spans="1:11">
      <c r="A201" s="15">
        <v>197</v>
      </c>
      <c r="B201" s="15">
        <v>1</v>
      </c>
      <c r="C201">
        <v>1</v>
      </c>
      <c r="D201" s="15">
        <v>1</v>
      </c>
      <c r="E201">
        <v>202</v>
      </c>
      <c r="F201" s="40" t="s">
        <v>492</v>
      </c>
      <c r="G201">
        <v>41</v>
      </c>
      <c r="H201" s="15">
        <v>4</v>
      </c>
      <c r="I201" s="15">
        <v>6</v>
      </c>
      <c r="J201">
        <v>100</v>
      </c>
      <c r="K201" s="15">
        <v>0</v>
      </c>
    </row>
    <row r="202" spans="1:11">
      <c r="A202" s="15">
        <v>198</v>
      </c>
      <c r="B202" s="15">
        <v>1</v>
      </c>
      <c r="C202">
        <v>1</v>
      </c>
      <c r="D202" s="15">
        <v>1</v>
      </c>
      <c r="E202">
        <v>149</v>
      </c>
      <c r="F202" s="40" t="s">
        <v>935</v>
      </c>
      <c r="G202">
        <v>40</v>
      </c>
      <c r="H202" s="15">
        <v>4</v>
      </c>
      <c r="I202" s="15">
        <v>6</v>
      </c>
      <c r="J202">
        <v>100</v>
      </c>
      <c r="K202" s="15">
        <v>0</v>
      </c>
    </row>
    <row r="203" spans="1:11">
      <c r="A203" s="15">
        <v>199</v>
      </c>
      <c r="B203" s="15">
        <v>1</v>
      </c>
      <c r="C203">
        <v>1</v>
      </c>
      <c r="D203" s="15">
        <v>1</v>
      </c>
      <c r="E203">
        <v>203</v>
      </c>
      <c r="F203" s="40" t="s">
        <v>493</v>
      </c>
      <c r="G203">
        <v>40</v>
      </c>
      <c r="H203" s="15">
        <v>4</v>
      </c>
      <c r="I203" s="15">
        <v>6</v>
      </c>
      <c r="J203">
        <v>100</v>
      </c>
      <c r="K203" s="15">
        <v>0</v>
      </c>
    </row>
    <row r="204" spans="1:11">
      <c r="A204" s="15">
        <v>200</v>
      </c>
      <c r="B204" s="15">
        <v>1</v>
      </c>
      <c r="C204">
        <v>1</v>
      </c>
      <c r="D204" s="15">
        <v>1</v>
      </c>
      <c r="E204">
        <v>204</v>
      </c>
      <c r="F204" s="16" t="s">
        <v>495</v>
      </c>
      <c r="G204">
        <v>37</v>
      </c>
      <c r="H204" s="15">
        <v>5</v>
      </c>
      <c r="I204" s="15">
        <v>6</v>
      </c>
      <c r="J204">
        <v>100</v>
      </c>
      <c r="K204" s="15">
        <v>0</v>
      </c>
    </row>
    <row r="205" spans="1:11">
      <c r="A205" s="15">
        <v>201</v>
      </c>
      <c r="B205" s="15">
        <v>1</v>
      </c>
      <c r="C205">
        <v>1</v>
      </c>
      <c r="D205" s="15">
        <v>1</v>
      </c>
      <c r="E205">
        <v>150</v>
      </c>
      <c r="F205" s="16" t="s">
        <v>183</v>
      </c>
      <c r="G205">
        <v>37</v>
      </c>
      <c r="H205" s="15">
        <v>5</v>
      </c>
      <c r="I205" s="15">
        <v>6</v>
      </c>
      <c r="J205">
        <v>100</v>
      </c>
      <c r="K205" s="15">
        <v>0</v>
      </c>
    </row>
    <row r="206" spans="1:11">
      <c r="A206" s="15">
        <v>202</v>
      </c>
      <c r="B206" s="15">
        <v>1</v>
      </c>
      <c r="C206">
        <v>1</v>
      </c>
      <c r="D206" s="15">
        <v>1</v>
      </c>
      <c r="E206">
        <v>151</v>
      </c>
      <c r="F206" s="16" t="s">
        <v>55</v>
      </c>
      <c r="G206">
        <v>36</v>
      </c>
      <c r="H206" s="15">
        <v>5</v>
      </c>
      <c r="I206" s="15">
        <v>6</v>
      </c>
      <c r="J206">
        <v>100</v>
      </c>
      <c r="K206" s="15">
        <v>0</v>
      </c>
    </row>
    <row r="207" spans="1:11">
      <c r="A207" s="15">
        <v>203</v>
      </c>
      <c r="B207" s="15">
        <v>1</v>
      </c>
      <c r="C207">
        <v>1</v>
      </c>
      <c r="D207" s="15">
        <v>1</v>
      </c>
      <c r="E207">
        <v>205</v>
      </c>
      <c r="F207" s="16" t="s">
        <v>496</v>
      </c>
      <c r="G207">
        <v>36</v>
      </c>
      <c r="H207" s="15">
        <v>5</v>
      </c>
      <c r="I207" s="15">
        <v>6</v>
      </c>
      <c r="J207">
        <v>100</v>
      </c>
      <c r="K207" s="15">
        <v>0</v>
      </c>
    </row>
    <row r="208" spans="1:11">
      <c r="A208" s="15">
        <v>204</v>
      </c>
      <c r="B208" s="15">
        <v>1</v>
      </c>
      <c r="C208">
        <v>1</v>
      </c>
      <c r="D208" s="15">
        <v>1</v>
      </c>
      <c r="E208">
        <v>152</v>
      </c>
      <c r="F208" s="16" t="s">
        <v>418</v>
      </c>
      <c r="G208">
        <v>34</v>
      </c>
      <c r="H208" s="15">
        <v>5</v>
      </c>
      <c r="I208" s="15">
        <v>6</v>
      </c>
      <c r="J208">
        <v>100</v>
      </c>
      <c r="K208" s="15">
        <v>0</v>
      </c>
    </row>
    <row r="209" spans="1:11">
      <c r="A209" s="15">
        <v>205</v>
      </c>
      <c r="B209" s="15">
        <v>1</v>
      </c>
      <c r="C209">
        <v>1</v>
      </c>
      <c r="D209" s="15">
        <v>1</v>
      </c>
      <c r="E209">
        <v>206</v>
      </c>
      <c r="F209" s="16" t="s">
        <v>497</v>
      </c>
      <c r="G209">
        <v>34</v>
      </c>
      <c r="H209" s="15">
        <v>5</v>
      </c>
      <c r="I209" s="15">
        <v>6</v>
      </c>
      <c r="J209">
        <v>100</v>
      </c>
      <c r="K209" s="15">
        <v>0</v>
      </c>
    </row>
    <row r="210" spans="1:11">
      <c r="A210" s="15">
        <v>206</v>
      </c>
      <c r="B210" s="15">
        <v>1</v>
      </c>
      <c r="C210">
        <v>1</v>
      </c>
      <c r="D210" s="15">
        <v>1</v>
      </c>
      <c r="E210">
        <v>153</v>
      </c>
      <c r="F210" s="16" t="s">
        <v>419</v>
      </c>
      <c r="G210">
        <v>33</v>
      </c>
      <c r="H210" s="15">
        <v>5</v>
      </c>
      <c r="I210" s="15">
        <v>6</v>
      </c>
      <c r="J210">
        <v>100</v>
      </c>
      <c r="K210" s="15">
        <v>0</v>
      </c>
    </row>
    <row r="211" spans="1:11">
      <c r="A211" s="15">
        <v>207</v>
      </c>
      <c r="B211" s="15">
        <v>1</v>
      </c>
      <c r="C211">
        <v>1</v>
      </c>
      <c r="D211" s="15">
        <v>1</v>
      </c>
      <c r="E211">
        <v>207</v>
      </c>
      <c r="F211" s="16" t="s">
        <v>498</v>
      </c>
      <c r="G211">
        <v>33</v>
      </c>
      <c r="H211" s="15">
        <v>5</v>
      </c>
      <c r="I211" s="15">
        <v>6</v>
      </c>
      <c r="J211">
        <v>100</v>
      </c>
      <c r="K211" s="15">
        <v>0</v>
      </c>
    </row>
    <row r="212" spans="1:11">
      <c r="A212" s="15">
        <v>208</v>
      </c>
      <c r="B212" s="15">
        <v>1</v>
      </c>
      <c r="C212">
        <v>1</v>
      </c>
      <c r="D212" s="15">
        <v>1</v>
      </c>
      <c r="E212">
        <v>208</v>
      </c>
      <c r="F212" s="16" t="s">
        <v>499</v>
      </c>
      <c r="G212">
        <v>32</v>
      </c>
      <c r="H212" s="15">
        <v>5</v>
      </c>
      <c r="I212" s="15">
        <v>6</v>
      </c>
      <c r="J212">
        <v>100</v>
      </c>
      <c r="K212" s="15">
        <v>0</v>
      </c>
    </row>
    <row r="213" spans="1:11">
      <c r="A213" s="15">
        <v>209</v>
      </c>
      <c r="B213" s="15">
        <v>1</v>
      </c>
      <c r="C213">
        <v>1</v>
      </c>
      <c r="D213" s="15">
        <v>1</v>
      </c>
      <c r="E213">
        <v>154</v>
      </c>
      <c r="F213" s="16" t="s">
        <v>959</v>
      </c>
      <c r="G213">
        <v>32</v>
      </c>
      <c r="H213" s="15">
        <v>5</v>
      </c>
      <c r="I213" s="15">
        <v>6</v>
      </c>
      <c r="J213">
        <v>100</v>
      </c>
      <c r="K213" s="15">
        <v>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selection activeCell="E7" sqref="E7"/>
    </sheetView>
  </sheetViews>
  <sheetFormatPr defaultRowHeight="15.95"/>
  <cols>
    <col min="1" max="1" width="9" style="23"/>
    <col min="2" max="3" width="9.625" style="23" bestFit="1" customWidth="1"/>
    <col min="4" max="16384" width="9" style="23"/>
  </cols>
  <sheetData>
    <row r="1" spans="1:2">
      <c r="A1" s="3" t="s">
        <v>995</v>
      </c>
      <c r="B1" s="3" t="s">
        <v>996</v>
      </c>
    </row>
    <row r="2" spans="1:2">
      <c r="A2" s="3" t="s">
        <v>997</v>
      </c>
      <c r="B2" s="3" t="s">
        <v>998</v>
      </c>
    </row>
    <row r="3" spans="1:2">
      <c r="A3" s="3" t="s">
        <v>999</v>
      </c>
      <c r="B3" s="3" t="s">
        <v>999</v>
      </c>
    </row>
    <row r="4" spans="1:2">
      <c r="A4" s="3" t="s">
        <v>999</v>
      </c>
      <c r="B4" s="3" t="s">
        <v>999</v>
      </c>
    </row>
    <row r="5" spans="1:2">
      <c r="A5" s="23">
        <v>1</v>
      </c>
      <c r="B5" s="23" t="s">
        <v>1078</v>
      </c>
    </row>
    <row r="6" spans="1:2">
      <c r="A6" s="23">
        <v>2</v>
      </c>
      <c r="B6" s="23" t="s">
        <v>1079</v>
      </c>
    </row>
    <row r="7" spans="1:2">
      <c r="A7" s="23">
        <v>3</v>
      </c>
      <c r="B7" s="23" t="s">
        <v>1080</v>
      </c>
    </row>
    <row r="8" spans="1:2">
      <c r="A8" s="23">
        <v>4</v>
      </c>
      <c r="B8" s="23" t="s">
        <v>1081</v>
      </c>
    </row>
    <row r="9" spans="1:2">
      <c r="A9" s="23">
        <v>5</v>
      </c>
      <c r="B9" s="23" t="s">
        <v>1082</v>
      </c>
    </row>
    <row r="10" spans="1:2">
      <c r="A10" s="23">
        <v>6</v>
      </c>
      <c r="B10" s="23" t="s">
        <v>1083</v>
      </c>
    </row>
    <row r="11" spans="1:2">
      <c r="A11" s="23">
        <v>7</v>
      </c>
      <c r="B11" s="23" t="s">
        <v>1084</v>
      </c>
    </row>
    <row r="12" spans="1:2">
      <c r="A12" s="23">
        <v>8</v>
      </c>
      <c r="B12" s="23" t="s">
        <v>1085</v>
      </c>
    </row>
    <row r="13" spans="1:2">
      <c r="A13" s="23">
        <v>9</v>
      </c>
      <c r="B13" s="23" t="s">
        <v>1086</v>
      </c>
    </row>
    <row r="14" spans="1:2">
      <c r="A14" s="23">
        <v>10</v>
      </c>
      <c r="B14" s="23" t="s">
        <v>1087</v>
      </c>
    </row>
    <row r="15" spans="1:2">
      <c r="A15" s="23">
        <v>11</v>
      </c>
      <c r="B15" s="23" t="s">
        <v>1088</v>
      </c>
    </row>
    <row r="16" spans="1:2">
      <c r="A16" s="23">
        <v>12</v>
      </c>
      <c r="B16" s="23" t="s">
        <v>1089</v>
      </c>
    </row>
    <row r="17" spans="1:2">
      <c r="A17" s="23">
        <v>13</v>
      </c>
      <c r="B17" s="23" t="s">
        <v>1090</v>
      </c>
    </row>
    <row r="18" spans="1:2">
      <c r="A18" s="23">
        <v>14</v>
      </c>
      <c r="B18" s="23" t="s">
        <v>1091</v>
      </c>
    </row>
    <row r="19" spans="1:2">
      <c r="A19" s="23">
        <v>15</v>
      </c>
      <c r="B19" s="23" t="s">
        <v>1092</v>
      </c>
    </row>
    <row r="20" spans="1:2">
      <c r="A20" s="23">
        <v>16</v>
      </c>
      <c r="B20" s="23" t="s">
        <v>1077</v>
      </c>
    </row>
    <row r="21" spans="1:2">
      <c r="A21" s="23">
        <v>17</v>
      </c>
      <c r="B21" s="23" t="s">
        <v>1093</v>
      </c>
    </row>
    <row r="22" spans="1:2">
      <c r="A22" s="23">
        <v>18</v>
      </c>
      <c r="B22" s="23" t="s">
        <v>1094</v>
      </c>
    </row>
    <row r="23" spans="1:2">
      <c r="A23" s="23">
        <v>19</v>
      </c>
      <c r="B23" s="23" t="s">
        <v>1095</v>
      </c>
    </row>
    <row r="24" spans="1:2">
      <c r="A24" s="23">
        <v>20</v>
      </c>
      <c r="B24" s="23" t="s">
        <v>1096</v>
      </c>
    </row>
    <row r="25" spans="1:2">
      <c r="A25" s="23">
        <v>21</v>
      </c>
      <c r="B25" s="23" t="s">
        <v>1097</v>
      </c>
    </row>
    <row r="26" spans="1:2">
      <c r="A26" s="23">
        <v>22</v>
      </c>
      <c r="B26" s="23" t="s">
        <v>1098</v>
      </c>
    </row>
    <row r="27" spans="1:2">
      <c r="A27" s="23">
        <v>23</v>
      </c>
      <c r="B27" s="23" t="s">
        <v>1099</v>
      </c>
    </row>
    <row r="28" spans="1:2">
      <c r="A28" s="23">
        <v>24</v>
      </c>
      <c r="B28" s="23" t="s">
        <v>1100</v>
      </c>
    </row>
    <row r="29" spans="1:2">
      <c r="A29" s="23">
        <v>25</v>
      </c>
      <c r="B29" s="23" t="s">
        <v>1101</v>
      </c>
    </row>
    <row r="30" spans="1:2">
      <c r="A30" s="23">
        <v>26</v>
      </c>
      <c r="B30" s="23" t="s">
        <v>1102</v>
      </c>
    </row>
    <row r="31" spans="1:2">
      <c r="A31" s="23">
        <v>27</v>
      </c>
      <c r="B31" s="23" t="s">
        <v>1103</v>
      </c>
    </row>
    <row r="32" spans="1:2">
      <c r="A32" s="23">
        <v>28</v>
      </c>
      <c r="B32" s="23" t="s">
        <v>1104</v>
      </c>
    </row>
    <row r="33" spans="1:2">
      <c r="A33" s="23">
        <v>29</v>
      </c>
      <c r="B33" s="23" t="s">
        <v>1105</v>
      </c>
    </row>
    <row r="34" spans="1:2">
      <c r="A34" s="23">
        <v>30</v>
      </c>
      <c r="B34" s="23" t="s">
        <v>1106</v>
      </c>
    </row>
    <row r="35" spans="1:2">
      <c r="A35" s="23">
        <v>31</v>
      </c>
      <c r="B35" s="23" t="s">
        <v>1107</v>
      </c>
    </row>
    <row r="36" spans="1:2">
      <c r="A36" s="23">
        <v>32</v>
      </c>
      <c r="B36" s="23" t="s">
        <v>1108</v>
      </c>
    </row>
    <row r="37" spans="1:2">
      <c r="A37" s="23">
        <v>33</v>
      </c>
      <c r="B37" s="23" t="s">
        <v>1109</v>
      </c>
    </row>
    <row r="38" spans="1:2">
      <c r="A38" s="23">
        <v>34</v>
      </c>
      <c r="B38" s="23" t="s">
        <v>1110</v>
      </c>
    </row>
    <row r="39" spans="1:2">
      <c r="A39" s="23">
        <v>35</v>
      </c>
      <c r="B39" s="23" t="s">
        <v>1111</v>
      </c>
    </row>
    <row r="40" spans="1:2">
      <c r="A40" s="23">
        <v>36</v>
      </c>
      <c r="B40" s="23" t="s">
        <v>1112</v>
      </c>
    </row>
    <row r="41" spans="1:2">
      <c r="A41" s="23">
        <v>37</v>
      </c>
      <c r="B41" s="23" t="s">
        <v>1113</v>
      </c>
    </row>
    <row r="42" spans="1:2">
      <c r="A42" s="23">
        <v>38</v>
      </c>
      <c r="B42" s="23" t="s">
        <v>1114</v>
      </c>
    </row>
    <row r="43" spans="1:2">
      <c r="A43" s="23">
        <v>39</v>
      </c>
      <c r="B43" s="23" t="s">
        <v>1115</v>
      </c>
    </row>
    <row r="44" spans="1:2">
      <c r="A44" s="23">
        <v>40</v>
      </c>
      <c r="B44" s="23" t="s">
        <v>1116</v>
      </c>
    </row>
    <row r="45" spans="1:2">
      <c r="A45" s="23">
        <v>41</v>
      </c>
      <c r="B45" s="23" t="s">
        <v>1117</v>
      </c>
    </row>
    <row r="46" spans="1:2">
      <c r="A46" s="23">
        <v>42</v>
      </c>
      <c r="B46" s="23" t="s">
        <v>1118</v>
      </c>
    </row>
    <row r="47" spans="1:2">
      <c r="A47" s="23">
        <v>43</v>
      </c>
      <c r="B47" s="23" t="s">
        <v>1119</v>
      </c>
    </row>
    <row r="48" spans="1:2">
      <c r="A48" s="23">
        <v>44</v>
      </c>
      <c r="B48" s="23" t="s">
        <v>1120</v>
      </c>
    </row>
    <row r="49" spans="1:2">
      <c r="A49" s="23">
        <v>45</v>
      </c>
      <c r="B49" s="23" t="s">
        <v>1121</v>
      </c>
    </row>
    <row r="50" spans="1:2">
      <c r="A50" s="23">
        <v>46</v>
      </c>
      <c r="B50" s="23" t="s">
        <v>1122</v>
      </c>
    </row>
    <row r="51" spans="1:2">
      <c r="A51" s="23">
        <v>47</v>
      </c>
      <c r="B51" s="23" t="s">
        <v>1123</v>
      </c>
    </row>
    <row r="52" spans="1:2">
      <c r="A52" s="23">
        <v>48</v>
      </c>
      <c r="B52" s="23" t="s">
        <v>1124</v>
      </c>
    </row>
    <row r="53" spans="1:2">
      <c r="A53" s="23">
        <v>49</v>
      </c>
      <c r="B53" s="23" t="s">
        <v>1125</v>
      </c>
    </row>
    <row r="54" spans="1:2">
      <c r="A54" s="23">
        <v>50</v>
      </c>
      <c r="B54" s="23" t="s">
        <v>1126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Q20" sqref="Q20"/>
    </sheetView>
  </sheetViews>
  <sheetFormatPr defaultRowHeight="13.15"/>
  <sheetData>
    <row r="1" spans="1:13">
      <c r="A1" t="s">
        <v>1000</v>
      </c>
      <c r="B1" t="s">
        <v>1001</v>
      </c>
      <c r="C1" t="s">
        <v>1002</v>
      </c>
      <c r="D1" t="s">
        <v>1003</v>
      </c>
    </row>
    <row r="2" spans="1:13">
      <c r="A2">
        <v>1</v>
      </c>
      <c r="B2">
        <f>1.12^A2</f>
        <v>1.1200000000000001</v>
      </c>
      <c r="C2">
        <v>6</v>
      </c>
      <c r="D2">
        <f>C2*$K$4</f>
        <v>6000</v>
      </c>
      <c r="E2">
        <f>ROUND(D2*(B2-1),0)</f>
        <v>720</v>
      </c>
      <c r="F2">
        <f>INT(E2/6000)</f>
        <v>0</v>
      </c>
      <c r="G2">
        <f>ROUNDUP(E2/1000,0)</f>
        <v>1</v>
      </c>
      <c r="H2">
        <f>INT(G2/20)</f>
        <v>0</v>
      </c>
    </row>
    <row r="3" spans="1:13">
      <c r="A3">
        <v>2</v>
      </c>
      <c r="B3">
        <f t="shared" ref="B3:B51" si="0">1.12^A3</f>
        <v>1.2544000000000002</v>
      </c>
      <c r="C3">
        <v>6</v>
      </c>
      <c r="D3">
        <f t="shared" ref="D3:D51" si="1">C3*$K$4</f>
        <v>6000</v>
      </c>
      <c r="E3">
        <f t="shared" ref="E3:E51" si="2">ROUND(D3*(B3-1),0)</f>
        <v>1526</v>
      </c>
      <c r="F3">
        <f t="shared" ref="F3:F51" si="3">INT(E3/6000)</f>
        <v>0</v>
      </c>
      <c r="G3">
        <f t="shared" ref="G3:G51" si="4">ROUNDUP(E3/1000,0)</f>
        <v>2</v>
      </c>
      <c r="H3">
        <f t="shared" ref="H3:H51" si="5">INT(G3/20)</f>
        <v>0</v>
      </c>
    </row>
    <row r="4" spans="1:13">
      <c r="A4">
        <v>3</v>
      </c>
      <c r="B4">
        <f t="shared" si="0"/>
        <v>1.4049280000000004</v>
      </c>
      <c r="C4">
        <v>6</v>
      </c>
      <c r="D4">
        <f t="shared" si="1"/>
        <v>6000</v>
      </c>
      <c r="E4">
        <f t="shared" si="2"/>
        <v>2430</v>
      </c>
      <c r="F4">
        <f t="shared" si="3"/>
        <v>0</v>
      </c>
      <c r="G4">
        <f t="shared" si="4"/>
        <v>3</v>
      </c>
      <c r="H4">
        <f t="shared" si="5"/>
        <v>0</v>
      </c>
      <c r="J4" t="s">
        <v>1004</v>
      </c>
      <c r="K4">
        <v>1000</v>
      </c>
    </row>
    <row r="5" spans="1:13">
      <c r="A5">
        <v>4</v>
      </c>
      <c r="B5">
        <f t="shared" si="0"/>
        <v>1.5735193600000004</v>
      </c>
      <c r="C5">
        <v>6</v>
      </c>
      <c r="D5">
        <f t="shared" si="1"/>
        <v>6000</v>
      </c>
      <c r="E5">
        <f t="shared" si="2"/>
        <v>3441</v>
      </c>
      <c r="F5">
        <f t="shared" si="3"/>
        <v>0</v>
      </c>
      <c r="G5">
        <f t="shared" si="4"/>
        <v>4</v>
      </c>
      <c r="H5">
        <f t="shared" si="5"/>
        <v>0</v>
      </c>
    </row>
    <row r="6" spans="1:13">
      <c r="A6">
        <v>5</v>
      </c>
      <c r="B6">
        <f t="shared" si="0"/>
        <v>1.7623416832000005</v>
      </c>
      <c r="C6">
        <v>6</v>
      </c>
      <c r="D6">
        <f t="shared" si="1"/>
        <v>6000</v>
      </c>
      <c r="E6">
        <f t="shared" si="2"/>
        <v>4574</v>
      </c>
      <c r="F6">
        <f t="shared" si="3"/>
        <v>0</v>
      </c>
      <c r="G6">
        <f t="shared" si="4"/>
        <v>5</v>
      </c>
      <c r="H6">
        <f t="shared" si="5"/>
        <v>0</v>
      </c>
    </row>
    <row r="7" spans="1:13">
      <c r="A7">
        <v>6</v>
      </c>
      <c r="B7">
        <f t="shared" si="0"/>
        <v>1.9738226851840008</v>
      </c>
      <c r="C7">
        <v>6</v>
      </c>
      <c r="D7">
        <f t="shared" si="1"/>
        <v>6000</v>
      </c>
      <c r="E7">
        <f t="shared" si="2"/>
        <v>5843</v>
      </c>
      <c r="F7">
        <f t="shared" si="3"/>
        <v>0</v>
      </c>
      <c r="G7">
        <f t="shared" si="4"/>
        <v>6</v>
      </c>
      <c r="H7">
        <f t="shared" si="5"/>
        <v>0</v>
      </c>
      <c r="M7" t="s">
        <v>1005</v>
      </c>
    </row>
    <row r="8" spans="1:13">
      <c r="A8">
        <v>7</v>
      </c>
      <c r="B8">
        <f t="shared" si="0"/>
        <v>2.210681407406081</v>
      </c>
      <c r="C8">
        <v>6</v>
      </c>
      <c r="D8">
        <f t="shared" si="1"/>
        <v>6000</v>
      </c>
      <c r="E8">
        <f t="shared" si="2"/>
        <v>7264</v>
      </c>
      <c r="F8">
        <f t="shared" si="3"/>
        <v>1</v>
      </c>
      <c r="G8">
        <f t="shared" si="4"/>
        <v>8</v>
      </c>
      <c r="H8">
        <f t="shared" si="5"/>
        <v>0</v>
      </c>
    </row>
    <row r="9" spans="1:13">
      <c r="A9">
        <v>8</v>
      </c>
      <c r="B9">
        <f t="shared" si="0"/>
        <v>2.4759631762948109</v>
      </c>
      <c r="C9">
        <v>6</v>
      </c>
      <c r="D9">
        <f t="shared" si="1"/>
        <v>6000</v>
      </c>
      <c r="E9">
        <f t="shared" si="2"/>
        <v>8856</v>
      </c>
      <c r="F9">
        <f t="shared" si="3"/>
        <v>1</v>
      </c>
      <c r="G9">
        <f t="shared" si="4"/>
        <v>9</v>
      </c>
      <c r="H9">
        <f t="shared" si="5"/>
        <v>0</v>
      </c>
    </row>
    <row r="10" spans="1:13">
      <c r="A10">
        <v>9</v>
      </c>
      <c r="B10">
        <f t="shared" si="0"/>
        <v>2.7730787574501883</v>
      </c>
      <c r="C10">
        <v>6</v>
      </c>
      <c r="D10">
        <f t="shared" si="1"/>
        <v>6000</v>
      </c>
      <c r="E10">
        <f t="shared" si="2"/>
        <v>10638</v>
      </c>
      <c r="F10">
        <f t="shared" si="3"/>
        <v>1</v>
      </c>
      <c r="G10">
        <f t="shared" si="4"/>
        <v>11</v>
      </c>
      <c r="H10">
        <f t="shared" si="5"/>
        <v>0</v>
      </c>
    </row>
    <row r="11" spans="1:13">
      <c r="A11">
        <v>10</v>
      </c>
      <c r="B11">
        <f t="shared" si="0"/>
        <v>3.1058482083442112</v>
      </c>
      <c r="C11">
        <v>6</v>
      </c>
      <c r="D11">
        <f t="shared" si="1"/>
        <v>6000</v>
      </c>
      <c r="E11">
        <f t="shared" si="2"/>
        <v>12635</v>
      </c>
      <c r="F11">
        <f t="shared" si="3"/>
        <v>2</v>
      </c>
      <c r="G11">
        <f t="shared" si="4"/>
        <v>13</v>
      </c>
      <c r="H11">
        <f t="shared" si="5"/>
        <v>0</v>
      </c>
    </row>
    <row r="12" spans="1:13">
      <c r="A12">
        <v>11</v>
      </c>
      <c r="B12">
        <f t="shared" si="0"/>
        <v>3.4785499933455171</v>
      </c>
      <c r="C12">
        <v>6</v>
      </c>
      <c r="D12">
        <f t="shared" si="1"/>
        <v>6000</v>
      </c>
      <c r="E12">
        <f t="shared" si="2"/>
        <v>14871</v>
      </c>
      <c r="F12">
        <f t="shared" si="3"/>
        <v>2</v>
      </c>
      <c r="G12">
        <f t="shared" si="4"/>
        <v>15</v>
      </c>
      <c r="H12">
        <f t="shared" si="5"/>
        <v>0</v>
      </c>
    </row>
    <row r="13" spans="1:13">
      <c r="A13">
        <v>12</v>
      </c>
      <c r="B13">
        <f t="shared" si="0"/>
        <v>3.8959759925469788</v>
      </c>
      <c r="C13">
        <v>6</v>
      </c>
      <c r="D13">
        <f t="shared" si="1"/>
        <v>6000</v>
      </c>
      <c r="E13">
        <f t="shared" si="2"/>
        <v>17376</v>
      </c>
      <c r="F13">
        <f t="shared" si="3"/>
        <v>2</v>
      </c>
      <c r="G13">
        <f t="shared" si="4"/>
        <v>18</v>
      </c>
      <c r="H13">
        <f t="shared" si="5"/>
        <v>0</v>
      </c>
    </row>
    <row r="14" spans="1:13">
      <c r="A14">
        <v>13</v>
      </c>
      <c r="B14">
        <f t="shared" si="0"/>
        <v>4.363493111652617</v>
      </c>
      <c r="C14">
        <v>6</v>
      </c>
      <c r="D14">
        <f t="shared" si="1"/>
        <v>6000</v>
      </c>
      <c r="E14">
        <f t="shared" si="2"/>
        <v>20181</v>
      </c>
      <c r="F14">
        <f t="shared" si="3"/>
        <v>3</v>
      </c>
      <c r="G14">
        <f t="shared" si="4"/>
        <v>21</v>
      </c>
      <c r="H14">
        <f t="shared" si="5"/>
        <v>1</v>
      </c>
    </row>
    <row r="15" spans="1:13">
      <c r="A15">
        <v>14</v>
      </c>
      <c r="B15">
        <f t="shared" si="0"/>
        <v>4.8871122850509314</v>
      </c>
      <c r="C15">
        <v>6</v>
      </c>
      <c r="D15">
        <f t="shared" si="1"/>
        <v>6000</v>
      </c>
      <c r="E15">
        <f t="shared" si="2"/>
        <v>23323</v>
      </c>
      <c r="F15">
        <f t="shared" si="3"/>
        <v>3</v>
      </c>
      <c r="G15">
        <f t="shared" si="4"/>
        <v>24</v>
      </c>
      <c r="H15">
        <f t="shared" si="5"/>
        <v>1</v>
      </c>
    </row>
    <row r="16" spans="1:13">
      <c r="A16">
        <v>15</v>
      </c>
      <c r="B16">
        <f t="shared" si="0"/>
        <v>5.4735657592570428</v>
      </c>
      <c r="C16">
        <v>6</v>
      </c>
      <c r="D16">
        <f t="shared" si="1"/>
        <v>6000</v>
      </c>
      <c r="E16">
        <f t="shared" si="2"/>
        <v>26841</v>
      </c>
      <c r="F16">
        <f t="shared" si="3"/>
        <v>4</v>
      </c>
      <c r="G16">
        <f t="shared" si="4"/>
        <v>27</v>
      </c>
      <c r="H16">
        <f t="shared" si="5"/>
        <v>1</v>
      </c>
    </row>
    <row r="17" spans="1:8">
      <c r="A17">
        <v>16</v>
      </c>
      <c r="B17">
        <f t="shared" si="0"/>
        <v>6.1303936503678891</v>
      </c>
      <c r="C17">
        <v>6</v>
      </c>
      <c r="D17">
        <f t="shared" si="1"/>
        <v>6000</v>
      </c>
      <c r="E17">
        <f t="shared" si="2"/>
        <v>30782</v>
      </c>
      <c r="F17">
        <f t="shared" si="3"/>
        <v>5</v>
      </c>
      <c r="G17">
        <f t="shared" si="4"/>
        <v>31</v>
      </c>
      <c r="H17">
        <f t="shared" si="5"/>
        <v>1</v>
      </c>
    </row>
    <row r="18" spans="1:8">
      <c r="A18">
        <v>17</v>
      </c>
      <c r="B18">
        <f t="shared" si="0"/>
        <v>6.8660408884120363</v>
      </c>
      <c r="C18">
        <v>6</v>
      </c>
      <c r="D18">
        <f t="shared" si="1"/>
        <v>6000</v>
      </c>
      <c r="E18">
        <f t="shared" si="2"/>
        <v>35196</v>
      </c>
      <c r="F18">
        <f t="shared" si="3"/>
        <v>5</v>
      </c>
      <c r="G18">
        <f t="shared" si="4"/>
        <v>36</v>
      </c>
      <c r="H18">
        <f t="shared" si="5"/>
        <v>1</v>
      </c>
    </row>
    <row r="19" spans="1:8">
      <c r="A19">
        <v>18</v>
      </c>
      <c r="B19">
        <f t="shared" si="0"/>
        <v>7.6899657950214815</v>
      </c>
      <c r="C19">
        <v>6</v>
      </c>
      <c r="D19">
        <f t="shared" si="1"/>
        <v>6000</v>
      </c>
      <c r="E19">
        <f t="shared" si="2"/>
        <v>40140</v>
      </c>
      <c r="F19">
        <f t="shared" si="3"/>
        <v>6</v>
      </c>
      <c r="G19">
        <f t="shared" si="4"/>
        <v>41</v>
      </c>
      <c r="H19">
        <f t="shared" si="5"/>
        <v>2</v>
      </c>
    </row>
    <row r="20" spans="1:8">
      <c r="A20">
        <v>19</v>
      </c>
      <c r="B20">
        <f t="shared" si="0"/>
        <v>8.61276169042406</v>
      </c>
      <c r="C20">
        <v>6</v>
      </c>
      <c r="D20">
        <f t="shared" si="1"/>
        <v>6000</v>
      </c>
      <c r="E20">
        <f t="shared" si="2"/>
        <v>45677</v>
      </c>
      <c r="F20">
        <f t="shared" si="3"/>
        <v>7</v>
      </c>
      <c r="G20">
        <f t="shared" si="4"/>
        <v>46</v>
      </c>
      <c r="H20">
        <f t="shared" si="5"/>
        <v>2</v>
      </c>
    </row>
    <row r="21" spans="1:8">
      <c r="A21">
        <v>20</v>
      </c>
      <c r="B21">
        <f t="shared" si="0"/>
        <v>9.6462930932749469</v>
      </c>
      <c r="C21">
        <v>6</v>
      </c>
      <c r="D21">
        <f t="shared" si="1"/>
        <v>6000</v>
      </c>
      <c r="E21">
        <f t="shared" si="2"/>
        <v>51878</v>
      </c>
      <c r="F21">
        <f t="shared" si="3"/>
        <v>8</v>
      </c>
      <c r="G21">
        <f t="shared" si="4"/>
        <v>52</v>
      </c>
      <c r="H21">
        <f t="shared" si="5"/>
        <v>2</v>
      </c>
    </row>
    <row r="22" spans="1:8">
      <c r="A22">
        <v>21</v>
      </c>
      <c r="B22">
        <f t="shared" si="0"/>
        <v>10.803848264467941</v>
      </c>
      <c r="C22">
        <v>6</v>
      </c>
      <c r="D22">
        <f t="shared" si="1"/>
        <v>6000</v>
      </c>
      <c r="E22">
        <f t="shared" si="2"/>
        <v>58823</v>
      </c>
      <c r="F22">
        <f t="shared" si="3"/>
        <v>9</v>
      </c>
      <c r="G22">
        <f t="shared" si="4"/>
        <v>59</v>
      </c>
      <c r="H22">
        <f t="shared" si="5"/>
        <v>2</v>
      </c>
    </row>
    <row r="23" spans="1:8">
      <c r="A23">
        <v>22</v>
      </c>
      <c r="B23">
        <f t="shared" si="0"/>
        <v>12.100310056204096</v>
      </c>
      <c r="C23">
        <v>6</v>
      </c>
      <c r="D23">
        <f t="shared" si="1"/>
        <v>6000</v>
      </c>
      <c r="E23">
        <f t="shared" si="2"/>
        <v>66602</v>
      </c>
      <c r="F23">
        <f t="shared" si="3"/>
        <v>11</v>
      </c>
      <c r="G23">
        <f t="shared" si="4"/>
        <v>67</v>
      </c>
      <c r="H23">
        <f t="shared" si="5"/>
        <v>3</v>
      </c>
    </row>
    <row r="24" spans="1:8">
      <c r="A24">
        <v>23</v>
      </c>
      <c r="B24">
        <f t="shared" si="0"/>
        <v>13.552347262948587</v>
      </c>
      <c r="C24">
        <v>6</v>
      </c>
      <c r="D24">
        <f t="shared" si="1"/>
        <v>6000</v>
      </c>
      <c r="E24">
        <f t="shared" si="2"/>
        <v>75314</v>
      </c>
      <c r="F24">
        <f t="shared" si="3"/>
        <v>12</v>
      </c>
      <c r="G24">
        <f t="shared" si="4"/>
        <v>76</v>
      </c>
      <c r="H24">
        <f t="shared" si="5"/>
        <v>3</v>
      </c>
    </row>
    <row r="25" spans="1:8">
      <c r="A25">
        <v>24</v>
      </c>
      <c r="B25">
        <f t="shared" si="0"/>
        <v>15.178628934502418</v>
      </c>
      <c r="C25">
        <v>6</v>
      </c>
      <c r="D25">
        <f t="shared" si="1"/>
        <v>6000</v>
      </c>
      <c r="E25">
        <f t="shared" si="2"/>
        <v>85072</v>
      </c>
      <c r="F25">
        <f t="shared" si="3"/>
        <v>14</v>
      </c>
      <c r="G25">
        <f t="shared" si="4"/>
        <v>86</v>
      </c>
      <c r="H25">
        <f t="shared" si="5"/>
        <v>4</v>
      </c>
    </row>
    <row r="26" spans="1:8">
      <c r="A26">
        <v>25</v>
      </c>
      <c r="B26">
        <f t="shared" si="0"/>
        <v>17.000064406642711</v>
      </c>
      <c r="C26">
        <v>6</v>
      </c>
      <c r="D26">
        <f t="shared" si="1"/>
        <v>6000</v>
      </c>
      <c r="E26">
        <f t="shared" si="2"/>
        <v>96000</v>
      </c>
      <c r="F26">
        <f t="shared" si="3"/>
        <v>16</v>
      </c>
      <c r="G26">
        <f t="shared" si="4"/>
        <v>96</v>
      </c>
      <c r="H26">
        <f t="shared" si="5"/>
        <v>4</v>
      </c>
    </row>
    <row r="27" spans="1:8">
      <c r="A27">
        <v>26</v>
      </c>
      <c r="B27">
        <f t="shared" si="0"/>
        <v>19.040072135439836</v>
      </c>
      <c r="C27">
        <v>6</v>
      </c>
      <c r="D27">
        <f t="shared" si="1"/>
        <v>6000</v>
      </c>
      <c r="E27">
        <f t="shared" si="2"/>
        <v>108240</v>
      </c>
      <c r="F27">
        <f t="shared" si="3"/>
        <v>18</v>
      </c>
      <c r="G27">
        <f t="shared" si="4"/>
        <v>109</v>
      </c>
      <c r="H27">
        <f t="shared" si="5"/>
        <v>5</v>
      </c>
    </row>
    <row r="28" spans="1:8">
      <c r="A28">
        <v>27</v>
      </c>
      <c r="B28">
        <f t="shared" si="0"/>
        <v>21.324880791692621</v>
      </c>
      <c r="C28">
        <v>6</v>
      </c>
      <c r="D28">
        <f t="shared" si="1"/>
        <v>6000</v>
      </c>
      <c r="E28">
        <f t="shared" si="2"/>
        <v>121949</v>
      </c>
      <c r="F28">
        <f t="shared" si="3"/>
        <v>20</v>
      </c>
      <c r="G28">
        <f t="shared" si="4"/>
        <v>122</v>
      </c>
      <c r="H28">
        <f t="shared" si="5"/>
        <v>6</v>
      </c>
    </row>
    <row r="29" spans="1:8">
      <c r="A29">
        <v>28</v>
      </c>
      <c r="B29">
        <f t="shared" si="0"/>
        <v>23.883866486695734</v>
      </c>
      <c r="C29">
        <v>6</v>
      </c>
      <c r="D29">
        <f t="shared" si="1"/>
        <v>6000</v>
      </c>
      <c r="E29">
        <f t="shared" si="2"/>
        <v>137303</v>
      </c>
      <c r="F29">
        <f t="shared" si="3"/>
        <v>22</v>
      </c>
      <c r="G29">
        <f t="shared" si="4"/>
        <v>138</v>
      </c>
      <c r="H29">
        <f t="shared" si="5"/>
        <v>6</v>
      </c>
    </row>
    <row r="30" spans="1:8">
      <c r="A30">
        <v>29</v>
      </c>
      <c r="B30">
        <f t="shared" si="0"/>
        <v>26.749930465099226</v>
      </c>
      <c r="C30">
        <v>6</v>
      </c>
      <c r="D30">
        <f t="shared" si="1"/>
        <v>6000</v>
      </c>
      <c r="E30">
        <f t="shared" si="2"/>
        <v>154500</v>
      </c>
      <c r="F30">
        <f t="shared" si="3"/>
        <v>25</v>
      </c>
      <c r="G30">
        <f t="shared" si="4"/>
        <v>155</v>
      </c>
      <c r="H30">
        <f t="shared" si="5"/>
        <v>7</v>
      </c>
    </row>
    <row r="31" spans="1:8">
      <c r="A31">
        <v>30</v>
      </c>
      <c r="B31">
        <f t="shared" si="0"/>
        <v>29.959922120911134</v>
      </c>
      <c r="C31">
        <v>6</v>
      </c>
      <c r="D31">
        <f t="shared" si="1"/>
        <v>6000</v>
      </c>
      <c r="E31">
        <f t="shared" si="2"/>
        <v>173760</v>
      </c>
      <c r="F31">
        <f t="shared" si="3"/>
        <v>28</v>
      </c>
      <c r="G31">
        <f t="shared" si="4"/>
        <v>174</v>
      </c>
      <c r="H31">
        <f t="shared" si="5"/>
        <v>8</v>
      </c>
    </row>
    <row r="32" spans="1:8">
      <c r="A32">
        <v>31</v>
      </c>
      <c r="B32">
        <f t="shared" si="0"/>
        <v>33.555112775420469</v>
      </c>
      <c r="C32">
        <v>6</v>
      </c>
      <c r="D32">
        <f t="shared" si="1"/>
        <v>6000</v>
      </c>
      <c r="E32">
        <f t="shared" si="2"/>
        <v>195331</v>
      </c>
      <c r="F32">
        <f t="shared" si="3"/>
        <v>32</v>
      </c>
      <c r="G32">
        <f t="shared" si="4"/>
        <v>196</v>
      </c>
      <c r="H32">
        <f t="shared" si="5"/>
        <v>9</v>
      </c>
    </row>
    <row r="33" spans="1:8">
      <c r="A33">
        <v>32</v>
      </c>
      <c r="B33">
        <f t="shared" si="0"/>
        <v>37.581726308470934</v>
      </c>
      <c r="C33">
        <v>6</v>
      </c>
      <c r="D33">
        <f t="shared" si="1"/>
        <v>6000</v>
      </c>
      <c r="E33">
        <f t="shared" si="2"/>
        <v>219490</v>
      </c>
      <c r="F33">
        <f t="shared" si="3"/>
        <v>36</v>
      </c>
      <c r="G33">
        <f t="shared" si="4"/>
        <v>220</v>
      </c>
      <c r="H33">
        <f t="shared" si="5"/>
        <v>11</v>
      </c>
    </row>
    <row r="34" spans="1:8">
      <c r="A34">
        <v>33</v>
      </c>
      <c r="B34">
        <f t="shared" si="0"/>
        <v>42.091533465487451</v>
      </c>
      <c r="C34">
        <v>6</v>
      </c>
      <c r="D34">
        <f t="shared" si="1"/>
        <v>6000</v>
      </c>
      <c r="E34">
        <f t="shared" si="2"/>
        <v>246549</v>
      </c>
      <c r="F34">
        <f t="shared" si="3"/>
        <v>41</v>
      </c>
      <c r="G34">
        <f t="shared" si="4"/>
        <v>247</v>
      </c>
      <c r="H34">
        <f t="shared" si="5"/>
        <v>12</v>
      </c>
    </row>
    <row r="35" spans="1:8">
      <c r="A35">
        <v>34</v>
      </c>
      <c r="B35">
        <f t="shared" si="0"/>
        <v>47.142517481345948</v>
      </c>
      <c r="C35">
        <v>6</v>
      </c>
      <c r="D35">
        <f t="shared" si="1"/>
        <v>6000</v>
      </c>
      <c r="E35">
        <f t="shared" si="2"/>
        <v>276855</v>
      </c>
      <c r="F35">
        <f t="shared" si="3"/>
        <v>46</v>
      </c>
      <c r="G35">
        <f t="shared" si="4"/>
        <v>277</v>
      </c>
      <c r="H35">
        <f t="shared" si="5"/>
        <v>13</v>
      </c>
    </row>
    <row r="36" spans="1:8">
      <c r="A36">
        <v>35</v>
      </c>
      <c r="B36">
        <f t="shared" si="0"/>
        <v>52.799619579107464</v>
      </c>
      <c r="C36">
        <v>6</v>
      </c>
      <c r="D36">
        <f t="shared" si="1"/>
        <v>6000</v>
      </c>
      <c r="E36">
        <f t="shared" si="2"/>
        <v>310798</v>
      </c>
      <c r="F36">
        <f t="shared" si="3"/>
        <v>51</v>
      </c>
      <c r="G36">
        <f t="shared" si="4"/>
        <v>311</v>
      </c>
      <c r="H36">
        <f t="shared" si="5"/>
        <v>15</v>
      </c>
    </row>
    <row r="37" spans="1:8">
      <c r="A37">
        <v>36</v>
      </c>
      <c r="B37">
        <f t="shared" si="0"/>
        <v>59.135573928600358</v>
      </c>
      <c r="C37">
        <v>6</v>
      </c>
      <c r="D37">
        <f t="shared" si="1"/>
        <v>6000</v>
      </c>
      <c r="E37">
        <f t="shared" si="2"/>
        <v>348813</v>
      </c>
      <c r="F37">
        <f t="shared" si="3"/>
        <v>58</v>
      </c>
      <c r="G37">
        <f t="shared" si="4"/>
        <v>349</v>
      </c>
      <c r="H37">
        <f t="shared" si="5"/>
        <v>17</v>
      </c>
    </row>
    <row r="38" spans="1:8">
      <c r="A38">
        <v>37</v>
      </c>
      <c r="B38">
        <f t="shared" si="0"/>
        <v>66.23184280003241</v>
      </c>
      <c r="C38">
        <v>6</v>
      </c>
      <c r="D38">
        <f t="shared" si="1"/>
        <v>6000</v>
      </c>
      <c r="E38">
        <f t="shared" si="2"/>
        <v>391391</v>
      </c>
      <c r="F38">
        <f t="shared" si="3"/>
        <v>65</v>
      </c>
      <c r="G38">
        <f t="shared" si="4"/>
        <v>392</v>
      </c>
      <c r="H38">
        <f t="shared" si="5"/>
        <v>19</v>
      </c>
    </row>
    <row r="39" spans="1:8">
      <c r="A39">
        <v>38</v>
      </c>
      <c r="B39">
        <f t="shared" si="0"/>
        <v>74.179663936036306</v>
      </c>
      <c r="C39">
        <v>6</v>
      </c>
      <c r="D39">
        <f t="shared" si="1"/>
        <v>6000</v>
      </c>
      <c r="E39">
        <f t="shared" si="2"/>
        <v>439078</v>
      </c>
      <c r="F39">
        <f t="shared" si="3"/>
        <v>73</v>
      </c>
      <c r="G39">
        <f t="shared" si="4"/>
        <v>440</v>
      </c>
      <c r="H39">
        <f t="shared" si="5"/>
        <v>22</v>
      </c>
    </row>
    <row r="40" spans="1:8">
      <c r="A40">
        <v>39</v>
      </c>
      <c r="B40">
        <f t="shared" si="0"/>
        <v>83.081223608360659</v>
      </c>
      <c r="C40">
        <v>6</v>
      </c>
      <c r="D40">
        <f t="shared" si="1"/>
        <v>6000</v>
      </c>
      <c r="E40">
        <f t="shared" si="2"/>
        <v>492487</v>
      </c>
      <c r="F40">
        <f t="shared" si="3"/>
        <v>82</v>
      </c>
      <c r="G40">
        <f t="shared" si="4"/>
        <v>493</v>
      </c>
      <c r="H40">
        <f t="shared" si="5"/>
        <v>24</v>
      </c>
    </row>
    <row r="41" spans="1:8">
      <c r="A41">
        <v>40</v>
      </c>
      <c r="B41">
        <f t="shared" si="0"/>
        <v>93.050970441363958</v>
      </c>
      <c r="C41">
        <v>6</v>
      </c>
      <c r="D41">
        <f t="shared" si="1"/>
        <v>6000</v>
      </c>
      <c r="E41">
        <f t="shared" si="2"/>
        <v>552306</v>
      </c>
      <c r="F41">
        <f t="shared" si="3"/>
        <v>92</v>
      </c>
      <c r="G41">
        <f t="shared" si="4"/>
        <v>553</v>
      </c>
      <c r="H41">
        <f t="shared" si="5"/>
        <v>27</v>
      </c>
    </row>
    <row r="42" spans="1:8">
      <c r="A42">
        <v>41</v>
      </c>
      <c r="B42">
        <f t="shared" si="0"/>
        <v>104.21708689432762</v>
      </c>
      <c r="C42">
        <v>6</v>
      </c>
      <c r="D42">
        <f t="shared" si="1"/>
        <v>6000</v>
      </c>
      <c r="E42">
        <f t="shared" si="2"/>
        <v>619303</v>
      </c>
      <c r="F42">
        <f t="shared" si="3"/>
        <v>103</v>
      </c>
      <c r="G42">
        <f t="shared" si="4"/>
        <v>620</v>
      </c>
      <c r="H42">
        <f t="shared" si="5"/>
        <v>31</v>
      </c>
    </row>
    <row r="43" spans="1:8">
      <c r="A43">
        <v>42</v>
      </c>
      <c r="B43">
        <f t="shared" si="0"/>
        <v>116.72313732164696</v>
      </c>
      <c r="C43">
        <v>6</v>
      </c>
      <c r="D43">
        <f t="shared" si="1"/>
        <v>6000</v>
      </c>
      <c r="E43">
        <f t="shared" si="2"/>
        <v>694339</v>
      </c>
      <c r="F43">
        <f t="shared" si="3"/>
        <v>115</v>
      </c>
      <c r="G43">
        <f t="shared" si="4"/>
        <v>695</v>
      </c>
      <c r="H43">
        <f t="shared" si="5"/>
        <v>34</v>
      </c>
    </row>
    <row r="44" spans="1:8">
      <c r="A44">
        <v>43</v>
      </c>
      <c r="B44">
        <f t="shared" si="0"/>
        <v>130.72991380024462</v>
      </c>
      <c r="C44">
        <v>6</v>
      </c>
      <c r="D44">
        <f t="shared" si="1"/>
        <v>6000</v>
      </c>
      <c r="E44">
        <f t="shared" si="2"/>
        <v>778379</v>
      </c>
      <c r="F44">
        <f t="shared" si="3"/>
        <v>129</v>
      </c>
      <c r="G44">
        <f t="shared" si="4"/>
        <v>779</v>
      </c>
      <c r="H44">
        <f t="shared" si="5"/>
        <v>38</v>
      </c>
    </row>
    <row r="45" spans="1:8">
      <c r="A45">
        <v>44</v>
      </c>
      <c r="B45">
        <f t="shared" si="0"/>
        <v>146.41750345627395</v>
      </c>
      <c r="C45">
        <v>6</v>
      </c>
      <c r="D45">
        <f t="shared" si="1"/>
        <v>6000</v>
      </c>
      <c r="E45">
        <f t="shared" si="2"/>
        <v>872505</v>
      </c>
      <c r="F45">
        <f t="shared" si="3"/>
        <v>145</v>
      </c>
      <c r="G45">
        <f t="shared" si="4"/>
        <v>873</v>
      </c>
      <c r="H45">
        <f t="shared" si="5"/>
        <v>43</v>
      </c>
    </row>
    <row r="46" spans="1:8">
      <c r="A46">
        <v>45</v>
      </c>
      <c r="B46">
        <f t="shared" si="0"/>
        <v>163.98760387102686</v>
      </c>
      <c r="C46">
        <v>6</v>
      </c>
      <c r="D46">
        <f t="shared" si="1"/>
        <v>6000</v>
      </c>
      <c r="E46">
        <f t="shared" si="2"/>
        <v>977926</v>
      </c>
      <c r="F46">
        <f t="shared" si="3"/>
        <v>162</v>
      </c>
      <c r="G46">
        <f t="shared" si="4"/>
        <v>978</v>
      </c>
      <c r="H46">
        <f t="shared" si="5"/>
        <v>48</v>
      </c>
    </row>
    <row r="47" spans="1:8">
      <c r="A47">
        <v>46</v>
      </c>
      <c r="B47">
        <f t="shared" si="0"/>
        <v>183.6661163355501</v>
      </c>
      <c r="C47">
        <v>6</v>
      </c>
      <c r="D47">
        <f t="shared" si="1"/>
        <v>6000</v>
      </c>
      <c r="E47">
        <f t="shared" si="2"/>
        <v>1095997</v>
      </c>
      <c r="F47">
        <f t="shared" si="3"/>
        <v>182</v>
      </c>
      <c r="G47">
        <f t="shared" si="4"/>
        <v>1096</v>
      </c>
      <c r="H47">
        <f t="shared" si="5"/>
        <v>54</v>
      </c>
    </row>
    <row r="48" spans="1:8">
      <c r="A48">
        <v>47</v>
      </c>
      <c r="B48">
        <f t="shared" si="0"/>
        <v>205.70605029581608</v>
      </c>
      <c r="C48">
        <v>6</v>
      </c>
      <c r="D48">
        <f t="shared" si="1"/>
        <v>6000</v>
      </c>
      <c r="E48">
        <f t="shared" si="2"/>
        <v>1228236</v>
      </c>
      <c r="F48">
        <f t="shared" si="3"/>
        <v>204</v>
      </c>
      <c r="G48">
        <f t="shared" si="4"/>
        <v>1229</v>
      </c>
      <c r="H48">
        <f t="shared" si="5"/>
        <v>61</v>
      </c>
    </row>
    <row r="49" spans="1:8">
      <c r="A49">
        <v>48</v>
      </c>
      <c r="B49">
        <f t="shared" si="0"/>
        <v>230.39077633131407</v>
      </c>
      <c r="C49">
        <v>6</v>
      </c>
      <c r="D49">
        <f t="shared" si="1"/>
        <v>6000</v>
      </c>
      <c r="E49">
        <f t="shared" si="2"/>
        <v>1376345</v>
      </c>
      <c r="F49">
        <f t="shared" si="3"/>
        <v>229</v>
      </c>
      <c r="G49">
        <f t="shared" si="4"/>
        <v>1377</v>
      </c>
      <c r="H49">
        <f t="shared" si="5"/>
        <v>68</v>
      </c>
    </row>
    <row r="50" spans="1:8">
      <c r="A50">
        <v>49</v>
      </c>
      <c r="B50">
        <f t="shared" si="0"/>
        <v>258.03766949107177</v>
      </c>
      <c r="C50">
        <v>6</v>
      </c>
      <c r="D50">
        <f t="shared" si="1"/>
        <v>6000</v>
      </c>
      <c r="E50">
        <f t="shared" si="2"/>
        <v>1542226</v>
      </c>
      <c r="F50">
        <f t="shared" si="3"/>
        <v>257</v>
      </c>
      <c r="G50">
        <f t="shared" si="4"/>
        <v>1543</v>
      </c>
      <c r="H50">
        <f t="shared" si="5"/>
        <v>77</v>
      </c>
    </row>
    <row r="51" spans="1:8">
      <c r="A51">
        <v>50</v>
      </c>
      <c r="B51">
        <f t="shared" si="0"/>
        <v>289.00218983000042</v>
      </c>
      <c r="C51">
        <v>6</v>
      </c>
      <c r="D51">
        <f t="shared" si="1"/>
        <v>6000</v>
      </c>
      <c r="E51">
        <f t="shared" si="2"/>
        <v>1728013</v>
      </c>
      <c r="F51">
        <f t="shared" si="3"/>
        <v>288</v>
      </c>
      <c r="G51">
        <f t="shared" si="4"/>
        <v>1729</v>
      </c>
      <c r="H51">
        <f t="shared" si="5"/>
        <v>86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L5" sqref="L5:L24"/>
    </sheetView>
  </sheetViews>
  <sheetFormatPr defaultRowHeight="13.15"/>
  <cols>
    <col min="8" max="8" width="11.375" bestFit="1" customWidth="1"/>
    <col min="10" max="11" width="10.875" bestFit="1" customWidth="1"/>
  </cols>
  <sheetData>
    <row r="1" spans="1:13" ht="15.95">
      <c r="A1" s="47" t="s">
        <v>1169</v>
      </c>
      <c r="B1" s="47" t="s">
        <v>1170</v>
      </c>
      <c r="C1" s="47" t="s">
        <v>1171</v>
      </c>
      <c r="D1" s="47" t="s">
        <v>1171</v>
      </c>
      <c r="E1" s="47" t="s">
        <v>1172</v>
      </c>
      <c r="F1" s="47" t="s">
        <v>1172</v>
      </c>
      <c r="G1" s="47" t="s">
        <v>1173</v>
      </c>
      <c r="H1" s="47" t="s">
        <v>1174</v>
      </c>
      <c r="I1" s="47" t="s">
        <v>1175</v>
      </c>
      <c r="J1" s="47" t="s">
        <v>1175</v>
      </c>
      <c r="K1" s="47" t="s">
        <v>1198</v>
      </c>
    </row>
    <row r="2" spans="1:13" ht="14.55">
      <c r="A2" s="3" t="s">
        <v>1176</v>
      </c>
      <c r="B2" s="3" t="s">
        <v>1177</v>
      </c>
      <c r="C2" s="3" t="s">
        <v>1178</v>
      </c>
      <c r="D2" s="3" t="s">
        <v>1179</v>
      </c>
      <c r="E2" s="3" t="s">
        <v>1180</v>
      </c>
      <c r="F2" s="3" t="s">
        <v>1181</v>
      </c>
      <c r="G2" s="3" t="s">
        <v>1182</v>
      </c>
      <c r="H2" s="3" t="s">
        <v>1183</v>
      </c>
      <c r="I2" s="3" t="s">
        <v>1184</v>
      </c>
      <c r="J2" s="3" t="s">
        <v>1185</v>
      </c>
      <c r="K2" s="3" t="s">
        <v>1199</v>
      </c>
    </row>
    <row r="3" spans="1:13" ht="14.55">
      <c r="A3" s="3" t="s">
        <v>3</v>
      </c>
      <c r="B3" s="3" t="s">
        <v>361</v>
      </c>
      <c r="C3" s="3" t="s">
        <v>3</v>
      </c>
      <c r="D3" s="3" t="s">
        <v>361</v>
      </c>
      <c r="E3" s="3" t="s">
        <v>3</v>
      </c>
      <c r="F3" s="3" t="s">
        <v>361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1197</v>
      </c>
    </row>
    <row r="4" spans="1:13" ht="14.55">
      <c r="A4" s="3" t="s">
        <v>3</v>
      </c>
      <c r="B4" s="3" t="s">
        <v>1186</v>
      </c>
      <c r="C4" s="3" t="s">
        <v>3</v>
      </c>
      <c r="D4" s="3" t="s">
        <v>1186</v>
      </c>
      <c r="E4" s="3" t="s">
        <v>3</v>
      </c>
      <c r="F4" s="3" t="s">
        <v>1186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1197</v>
      </c>
    </row>
    <row r="5" spans="1:13" ht="15.95">
      <c r="A5" s="54">
        <v>155</v>
      </c>
      <c r="B5" s="48" t="s">
        <v>421</v>
      </c>
      <c r="C5" s="54">
        <v>159</v>
      </c>
      <c r="D5" s="48" t="s">
        <v>427</v>
      </c>
      <c r="E5" s="54">
        <v>153</v>
      </c>
      <c r="F5" s="49" t="s">
        <v>419</v>
      </c>
      <c r="G5" s="6">
        <v>1300055</v>
      </c>
      <c r="H5" s="50">
        <v>20</v>
      </c>
      <c r="I5" s="50">
        <v>2</v>
      </c>
      <c r="J5" s="50">
        <v>1000000</v>
      </c>
      <c r="K5" s="50"/>
      <c r="L5" s="59">
        <v>4</v>
      </c>
      <c r="M5" s="14"/>
    </row>
    <row r="6" spans="1:13" ht="15.95">
      <c r="A6" s="54">
        <v>156</v>
      </c>
      <c r="B6" s="48" t="s">
        <v>423</v>
      </c>
      <c r="C6" s="54">
        <v>160</v>
      </c>
      <c r="D6" s="48" t="s">
        <v>429</v>
      </c>
      <c r="E6" s="54">
        <v>170</v>
      </c>
      <c r="F6" s="51" t="s">
        <v>444</v>
      </c>
      <c r="G6" s="6">
        <v>1300056</v>
      </c>
      <c r="H6" s="50">
        <v>20</v>
      </c>
      <c r="I6" s="50">
        <v>2</v>
      </c>
      <c r="J6" s="50">
        <v>1000000</v>
      </c>
      <c r="K6" s="50"/>
      <c r="L6" s="59">
        <v>4</v>
      </c>
      <c r="M6" s="14"/>
    </row>
    <row r="7" spans="1:13" ht="15.95">
      <c r="A7" s="54">
        <v>157</v>
      </c>
      <c r="B7" s="48" t="s">
        <v>424</v>
      </c>
      <c r="C7" s="54">
        <v>164</v>
      </c>
      <c r="D7" s="48" t="s">
        <v>435</v>
      </c>
      <c r="E7" s="54">
        <v>177</v>
      </c>
      <c r="F7" s="51" t="s">
        <v>454</v>
      </c>
      <c r="G7" s="6">
        <v>1300057</v>
      </c>
      <c r="H7" s="50">
        <v>20</v>
      </c>
      <c r="I7" s="50">
        <v>2</v>
      </c>
      <c r="J7" s="50">
        <v>1000000</v>
      </c>
      <c r="K7" s="50" t="s">
        <v>1201</v>
      </c>
      <c r="L7" s="59">
        <v>4</v>
      </c>
      <c r="M7" s="14"/>
    </row>
    <row r="8" spans="1:13" ht="15.95">
      <c r="A8" s="54">
        <v>158</v>
      </c>
      <c r="B8" s="48" t="s">
        <v>426</v>
      </c>
      <c r="C8" s="54">
        <v>176</v>
      </c>
      <c r="D8" s="51" t="s">
        <v>453</v>
      </c>
      <c r="E8" s="54">
        <v>165</v>
      </c>
      <c r="F8" s="51" t="s">
        <v>436</v>
      </c>
      <c r="G8" s="6">
        <v>1300058</v>
      </c>
      <c r="H8" s="50">
        <v>20</v>
      </c>
      <c r="I8" s="50">
        <v>2</v>
      </c>
      <c r="J8" s="50">
        <v>1000000</v>
      </c>
      <c r="K8" s="50"/>
      <c r="L8" s="59">
        <v>4</v>
      </c>
      <c r="M8" s="14"/>
    </row>
    <row r="9" spans="1:13" ht="15.95">
      <c r="A9" s="54">
        <v>159</v>
      </c>
      <c r="B9" s="48" t="s">
        <v>427</v>
      </c>
      <c r="C9" s="54">
        <v>168</v>
      </c>
      <c r="D9" s="51" t="s">
        <v>441</v>
      </c>
      <c r="E9" s="54">
        <v>181</v>
      </c>
      <c r="F9" s="52" t="s">
        <v>460</v>
      </c>
      <c r="G9" s="6">
        <v>1300059</v>
      </c>
      <c r="H9" s="50">
        <v>20</v>
      </c>
      <c r="I9" s="50">
        <v>2</v>
      </c>
      <c r="J9" s="50">
        <v>1000000</v>
      </c>
      <c r="K9" s="50"/>
      <c r="L9" s="59">
        <v>4</v>
      </c>
      <c r="M9" s="14"/>
    </row>
    <row r="10" spans="1:13" ht="15.95">
      <c r="A10" s="54">
        <v>160</v>
      </c>
      <c r="B10" s="48" t="s">
        <v>429</v>
      </c>
      <c r="C10" s="54">
        <v>174</v>
      </c>
      <c r="D10" s="51" t="s">
        <v>450</v>
      </c>
      <c r="E10" s="54">
        <v>186</v>
      </c>
      <c r="F10" s="52" t="s">
        <v>468</v>
      </c>
      <c r="G10" s="6">
        <v>1300060</v>
      </c>
      <c r="H10" s="50">
        <v>20</v>
      </c>
      <c r="I10" s="50">
        <v>2</v>
      </c>
      <c r="J10" s="50">
        <v>1000000</v>
      </c>
      <c r="K10" s="50" t="s">
        <v>1200</v>
      </c>
      <c r="L10" s="59">
        <v>4</v>
      </c>
      <c r="M10" s="14"/>
    </row>
    <row r="11" spans="1:13" ht="15.95">
      <c r="A11" s="54">
        <v>161</v>
      </c>
      <c r="B11" s="48" t="s">
        <v>430</v>
      </c>
      <c r="C11" s="54">
        <v>173</v>
      </c>
      <c r="D11" s="51" t="s">
        <v>448</v>
      </c>
      <c r="E11" s="54">
        <v>180</v>
      </c>
      <c r="F11" s="51" t="s">
        <v>459</v>
      </c>
      <c r="G11" s="6">
        <v>1300061</v>
      </c>
      <c r="H11" s="50">
        <v>20</v>
      </c>
      <c r="I11" s="50">
        <v>2</v>
      </c>
      <c r="J11" s="50">
        <v>1000000</v>
      </c>
      <c r="K11" s="50"/>
      <c r="L11" s="59">
        <v>4</v>
      </c>
      <c r="M11" s="14"/>
    </row>
    <row r="12" spans="1:13" ht="15.95">
      <c r="A12" s="54">
        <v>162</v>
      </c>
      <c r="B12" s="48" t="s">
        <v>432</v>
      </c>
      <c r="C12" s="54">
        <v>172</v>
      </c>
      <c r="D12" s="51" t="s">
        <v>447</v>
      </c>
      <c r="E12" s="54">
        <v>171</v>
      </c>
      <c r="F12" s="51" t="s">
        <v>445</v>
      </c>
      <c r="G12" s="6">
        <v>1300062</v>
      </c>
      <c r="H12" s="50">
        <v>20</v>
      </c>
      <c r="I12" s="50">
        <v>2</v>
      </c>
      <c r="J12" s="50">
        <v>1000000</v>
      </c>
      <c r="K12" s="50"/>
      <c r="L12" s="59">
        <v>4</v>
      </c>
      <c r="M12" s="14"/>
    </row>
    <row r="13" spans="1:13" ht="15.95">
      <c r="A13" s="54">
        <v>163</v>
      </c>
      <c r="B13" s="48" t="s">
        <v>433</v>
      </c>
      <c r="C13" s="54">
        <v>167</v>
      </c>
      <c r="D13" s="51" t="s">
        <v>439</v>
      </c>
      <c r="E13" s="54">
        <v>187</v>
      </c>
      <c r="F13" s="52" t="s">
        <v>469</v>
      </c>
      <c r="G13" s="6">
        <v>1300063</v>
      </c>
      <c r="H13" s="50">
        <v>20</v>
      </c>
      <c r="I13" s="50">
        <v>2</v>
      </c>
      <c r="J13" s="50">
        <v>1000000</v>
      </c>
      <c r="K13" s="50"/>
      <c r="L13" s="59">
        <v>4</v>
      </c>
      <c r="M13" s="14"/>
    </row>
    <row r="14" spans="1:13" ht="15.95">
      <c r="A14" s="54">
        <v>164</v>
      </c>
      <c r="B14" s="48" t="s">
        <v>435</v>
      </c>
      <c r="C14" s="54">
        <v>166</v>
      </c>
      <c r="D14" s="51" t="s">
        <v>438</v>
      </c>
      <c r="E14" s="54">
        <v>200</v>
      </c>
      <c r="F14" s="53" t="s">
        <v>489</v>
      </c>
      <c r="G14" s="6">
        <v>1300064</v>
      </c>
      <c r="H14" s="50">
        <v>20</v>
      </c>
      <c r="I14" s="50">
        <v>2</v>
      </c>
      <c r="J14" s="50">
        <v>1000000</v>
      </c>
      <c r="K14" s="50"/>
      <c r="L14" s="59">
        <v>4</v>
      </c>
      <c r="M14" s="14"/>
    </row>
    <row r="15" spans="1:13" ht="15.95">
      <c r="A15" s="54">
        <v>101</v>
      </c>
      <c r="B15" s="48" t="s">
        <v>39</v>
      </c>
      <c r="C15" s="54">
        <v>105</v>
      </c>
      <c r="D15" s="48" t="s">
        <v>40</v>
      </c>
      <c r="E15" s="54">
        <v>124</v>
      </c>
      <c r="F15" s="51" t="s">
        <v>915</v>
      </c>
      <c r="G15" s="6">
        <v>1300001</v>
      </c>
      <c r="H15" s="50">
        <v>20</v>
      </c>
      <c r="I15" s="50">
        <v>2</v>
      </c>
      <c r="J15" s="50">
        <v>1000000</v>
      </c>
      <c r="K15" s="50"/>
      <c r="L15" s="59">
        <v>4</v>
      </c>
      <c r="M15" s="14"/>
    </row>
    <row r="16" spans="1:13" ht="15.95">
      <c r="A16" s="54">
        <v>102</v>
      </c>
      <c r="B16" s="48" t="s">
        <v>900</v>
      </c>
      <c r="C16" s="54">
        <v>107</v>
      </c>
      <c r="D16" s="48" t="s">
        <v>903</v>
      </c>
      <c r="E16" s="54">
        <v>115</v>
      </c>
      <c r="F16" s="51" t="s">
        <v>908</v>
      </c>
      <c r="G16" s="6">
        <v>1300002</v>
      </c>
      <c r="H16" s="50">
        <v>20</v>
      </c>
      <c r="I16" s="50">
        <v>2</v>
      </c>
      <c r="J16" s="50">
        <v>1000000</v>
      </c>
      <c r="K16" s="50"/>
      <c r="L16" s="59">
        <v>4</v>
      </c>
      <c r="M16" s="14"/>
    </row>
    <row r="17" spans="1:13" ht="15.95">
      <c r="A17" s="54">
        <v>103</v>
      </c>
      <c r="B17" s="48" t="s">
        <v>901</v>
      </c>
      <c r="C17" s="54">
        <v>109</v>
      </c>
      <c r="D17" s="48" t="s">
        <v>371</v>
      </c>
      <c r="E17" s="54">
        <v>116</v>
      </c>
      <c r="F17" s="51" t="s">
        <v>377</v>
      </c>
      <c r="G17" s="6">
        <v>1300003</v>
      </c>
      <c r="H17" s="50">
        <v>20</v>
      </c>
      <c r="I17" s="50">
        <v>2</v>
      </c>
      <c r="J17" s="50">
        <v>1000000</v>
      </c>
      <c r="K17" s="50"/>
      <c r="L17" s="59">
        <v>4</v>
      </c>
      <c r="M17" s="14"/>
    </row>
    <row r="18" spans="1:13" ht="15.95">
      <c r="A18" s="54">
        <v>104</v>
      </c>
      <c r="B18" s="48" t="s">
        <v>902</v>
      </c>
      <c r="C18" s="54">
        <v>126</v>
      </c>
      <c r="D18" s="51" t="s">
        <v>917</v>
      </c>
      <c r="E18" s="54">
        <v>133</v>
      </c>
      <c r="F18" s="52" t="s">
        <v>922</v>
      </c>
      <c r="G18" s="6">
        <v>1300004</v>
      </c>
      <c r="H18" s="50">
        <v>20</v>
      </c>
      <c r="I18" s="50">
        <v>2</v>
      </c>
      <c r="J18" s="50">
        <v>1000000</v>
      </c>
      <c r="K18" s="50"/>
      <c r="L18" s="59">
        <v>4</v>
      </c>
      <c r="M18" s="14"/>
    </row>
    <row r="19" spans="1:13" ht="15.95">
      <c r="A19" s="54">
        <v>105</v>
      </c>
      <c r="B19" s="48" t="s">
        <v>40</v>
      </c>
      <c r="C19" s="54">
        <v>125</v>
      </c>
      <c r="D19" s="51" t="s">
        <v>916</v>
      </c>
      <c r="E19" s="54">
        <v>139</v>
      </c>
      <c r="F19" s="52" t="s">
        <v>928</v>
      </c>
      <c r="G19" s="6">
        <v>1300005</v>
      </c>
      <c r="H19" s="50">
        <v>20</v>
      </c>
      <c r="I19" s="50">
        <v>2</v>
      </c>
      <c r="J19" s="50">
        <v>1000000</v>
      </c>
      <c r="K19" s="50"/>
      <c r="L19" s="59">
        <v>4</v>
      </c>
      <c r="M19" s="14"/>
    </row>
    <row r="20" spans="1:13" ht="15.95">
      <c r="A20" s="54">
        <v>106</v>
      </c>
      <c r="B20" s="48" t="s">
        <v>36</v>
      </c>
      <c r="C20" s="54">
        <v>119</v>
      </c>
      <c r="D20" s="51" t="s">
        <v>910</v>
      </c>
      <c r="E20" s="54">
        <v>128</v>
      </c>
      <c r="F20" s="52" t="s">
        <v>919</v>
      </c>
      <c r="G20" s="6">
        <v>1300006</v>
      </c>
      <c r="H20" s="50">
        <v>20</v>
      </c>
      <c r="I20" s="50">
        <v>2</v>
      </c>
      <c r="J20" s="50">
        <v>1000000</v>
      </c>
      <c r="K20" s="50"/>
      <c r="L20" s="59">
        <v>4</v>
      </c>
      <c r="M20" s="14"/>
    </row>
    <row r="21" spans="1:13" ht="15.95">
      <c r="A21" s="54">
        <v>107</v>
      </c>
      <c r="B21" s="48" t="s">
        <v>903</v>
      </c>
      <c r="C21" s="54">
        <v>113</v>
      </c>
      <c r="D21" s="51" t="s">
        <v>906</v>
      </c>
      <c r="E21" s="54">
        <v>114</v>
      </c>
      <c r="F21" s="51" t="s">
        <v>907</v>
      </c>
      <c r="G21" s="6">
        <v>1300007</v>
      </c>
      <c r="H21" s="50">
        <v>20</v>
      </c>
      <c r="I21" s="50">
        <v>2</v>
      </c>
      <c r="J21" s="50">
        <v>1000000</v>
      </c>
      <c r="K21" s="50"/>
      <c r="L21" s="59">
        <v>4</v>
      </c>
      <c r="M21" s="14"/>
    </row>
    <row r="22" spans="1:13" ht="15.95">
      <c r="A22" s="54">
        <v>108</v>
      </c>
      <c r="B22" s="48" t="s">
        <v>35</v>
      </c>
      <c r="C22" s="54">
        <v>123</v>
      </c>
      <c r="D22" s="51" t="s">
        <v>914</v>
      </c>
      <c r="E22" s="54">
        <v>121</v>
      </c>
      <c r="F22" s="51" t="s">
        <v>912</v>
      </c>
      <c r="G22" s="6">
        <v>1300008</v>
      </c>
      <c r="H22" s="50">
        <v>20</v>
      </c>
      <c r="I22" s="50">
        <v>2</v>
      </c>
      <c r="J22" s="50">
        <v>1000000</v>
      </c>
      <c r="K22" s="50"/>
      <c r="L22" s="59">
        <v>4</v>
      </c>
      <c r="M22" s="14"/>
    </row>
    <row r="23" spans="1:13" ht="15.95">
      <c r="A23" s="54">
        <v>109</v>
      </c>
      <c r="B23" s="48" t="s">
        <v>371</v>
      </c>
      <c r="C23" s="54">
        <v>112</v>
      </c>
      <c r="D23" s="51" t="s">
        <v>374</v>
      </c>
      <c r="E23" s="54">
        <v>136</v>
      </c>
      <c r="F23" s="52" t="s">
        <v>925</v>
      </c>
      <c r="G23" s="6">
        <v>1300009</v>
      </c>
      <c r="H23" s="50">
        <v>20</v>
      </c>
      <c r="I23" s="50">
        <v>2</v>
      </c>
      <c r="J23" s="50">
        <v>1000000</v>
      </c>
      <c r="K23" s="50"/>
      <c r="L23" s="59">
        <v>4</v>
      </c>
      <c r="M23" s="14"/>
    </row>
    <row r="24" spans="1:13" ht="15.95">
      <c r="A24" s="54">
        <v>110</v>
      </c>
      <c r="B24" s="48" t="s">
        <v>904</v>
      </c>
      <c r="C24" s="54">
        <v>111</v>
      </c>
      <c r="D24" s="51" t="s">
        <v>905</v>
      </c>
      <c r="E24" s="54">
        <v>130</v>
      </c>
      <c r="F24" s="52" t="s">
        <v>920</v>
      </c>
      <c r="G24" s="6">
        <v>1300010</v>
      </c>
      <c r="H24" s="50">
        <v>20</v>
      </c>
      <c r="I24" s="50">
        <v>2</v>
      </c>
      <c r="J24" s="50">
        <v>1000000</v>
      </c>
      <c r="K24" s="50"/>
      <c r="L24" s="59">
        <v>4</v>
      </c>
      <c r="M24" s="14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109"/>
  <sheetViews>
    <sheetView workbookViewId="0">
      <selection activeCell="I19" sqref="I19"/>
    </sheetView>
  </sheetViews>
  <sheetFormatPr defaultRowHeight="15.95"/>
  <cols>
    <col min="1" max="2" width="9.375" style="14" customWidth="1"/>
  </cols>
  <sheetData>
    <row r="1" spans="1:18" ht="14.55">
      <c r="A1" s="3" t="s">
        <v>333</v>
      </c>
      <c r="B1" s="3" t="s">
        <v>674</v>
      </c>
      <c r="C1" s="3" t="s">
        <v>1034</v>
      </c>
      <c r="D1" s="3" t="s">
        <v>1034</v>
      </c>
    </row>
    <row r="2" spans="1:18">
      <c r="A2" s="38" t="s">
        <v>39</v>
      </c>
      <c r="B2" s="38">
        <v>100</v>
      </c>
      <c r="C2" t="s">
        <v>1030</v>
      </c>
      <c r="D2" t="s">
        <v>1033</v>
      </c>
      <c r="E2" t="s">
        <v>1035</v>
      </c>
      <c r="F2" t="s">
        <v>1035</v>
      </c>
      <c r="G2">
        <v>15</v>
      </c>
      <c r="H2">
        <v>10</v>
      </c>
      <c r="I2" t="s">
        <v>1046</v>
      </c>
    </row>
    <row r="3" spans="1:18">
      <c r="A3" s="38" t="s">
        <v>421</v>
      </c>
      <c r="B3" s="38">
        <v>100</v>
      </c>
      <c r="C3" t="s">
        <v>1029</v>
      </c>
      <c r="D3" t="s">
        <v>1031</v>
      </c>
      <c r="E3" t="s">
        <v>1035</v>
      </c>
      <c r="F3" t="s">
        <v>1035</v>
      </c>
      <c r="G3">
        <v>15</v>
      </c>
      <c r="H3">
        <v>10</v>
      </c>
      <c r="I3" t="s">
        <v>1046</v>
      </c>
      <c r="Q3">
        <v>1</v>
      </c>
      <c r="R3" t="s">
        <v>1029</v>
      </c>
    </row>
    <row r="4" spans="1:18">
      <c r="A4" s="38" t="s">
        <v>900</v>
      </c>
      <c r="B4" s="38">
        <v>99</v>
      </c>
      <c r="C4" t="s">
        <v>1030</v>
      </c>
      <c r="D4" t="s">
        <v>1031</v>
      </c>
      <c r="E4" t="s">
        <v>1036</v>
      </c>
      <c r="F4" t="s">
        <v>1036</v>
      </c>
      <c r="G4">
        <v>15</v>
      </c>
      <c r="H4">
        <v>10</v>
      </c>
      <c r="I4" t="s">
        <v>1047</v>
      </c>
      <c r="Q4">
        <v>2</v>
      </c>
      <c r="R4" t="s">
        <v>1030</v>
      </c>
    </row>
    <row r="5" spans="1:18">
      <c r="A5" s="38" t="s">
        <v>423</v>
      </c>
      <c r="B5" s="38">
        <v>99</v>
      </c>
      <c r="C5" t="s">
        <v>1029</v>
      </c>
      <c r="D5" t="s">
        <v>1033</v>
      </c>
      <c r="E5" t="s">
        <v>1036</v>
      </c>
      <c r="F5" t="s">
        <v>1036</v>
      </c>
      <c r="G5">
        <v>15</v>
      </c>
      <c r="H5">
        <v>10</v>
      </c>
      <c r="I5" t="s">
        <v>1047</v>
      </c>
      <c r="Q5">
        <v>3</v>
      </c>
      <c r="R5" t="s">
        <v>1031</v>
      </c>
    </row>
    <row r="6" spans="1:18">
      <c r="A6" s="38" t="s">
        <v>901</v>
      </c>
      <c r="B6" s="38">
        <v>98</v>
      </c>
      <c r="C6" t="s">
        <v>1029</v>
      </c>
      <c r="D6" t="s">
        <v>1031</v>
      </c>
      <c r="E6" t="s">
        <v>1035</v>
      </c>
      <c r="F6" t="s">
        <v>1036</v>
      </c>
      <c r="G6">
        <v>14</v>
      </c>
      <c r="H6">
        <v>14</v>
      </c>
      <c r="I6" t="s">
        <v>1048</v>
      </c>
      <c r="L6" s="5">
        <v>11</v>
      </c>
      <c r="M6" s="6" t="s">
        <v>1045</v>
      </c>
      <c r="N6" s="5">
        <v>11</v>
      </c>
      <c r="Q6">
        <v>4</v>
      </c>
      <c r="R6" t="s">
        <v>1032</v>
      </c>
    </row>
    <row r="7" spans="1:18">
      <c r="A7" s="38" t="s">
        <v>424</v>
      </c>
      <c r="B7" s="38">
        <v>98</v>
      </c>
      <c r="C7" t="s">
        <v>1030</v>
      </c>
      <c r="D7" t="s">
        <v>1033</v>
      </c>
      <c r="E7" t="s">
        <v>1035</v>
      </c>
      <c r="F7" t="s">
        <v>1036</v>
      </c>
      <c r="G7">
        <v>14</v>
      </c>
      <c r="H7">
        <v>14</v>
      </c>
      <c r="I7" t="s">
        <v>1048</v>
      </c>
      <c r="L7" s="5">
        <v>12</v>
      </c>
      <c r="M7" s="6" t="s">
        <v>1038</v>
      </c>
      <c r="N7" s="5">
        <v>12</v>
      </c>
    </row>
    <row r="8" spans="1:18">
      <c r="A8" s="38" t="s">
        <v>902</v>
      </c>
      <c r="B8" s="38">
        <v>97</v>
      </c>
      <c r="C8" t="s">
        <v>1030</v>
      </c>
      <c r="D8" t="s">
        <v>1033</v>
      </c>
      <c r="E8" t="s">
        <v>1037</v>
      </c>
      <c r="F8" t="s">
        <v>1037</v>
      </c>
      <c r="G8">
        <v>15</v>
      </c>
      <c r="H8">
        <v>10</v>
      </c>
      <c r="I8" t="s">
        <v>1049</v>
      </c>
      <c r="L8" s="5">
        <v>13</v>
      </c>
      <c r="M8" s="6" t="s">
        <v>1039</v>
      </c>
      <c r="N8" s="5">
        <v>13</v>
      </c>
    </row>
    <row r="9" spans="1:18">
      <c r="A9" s="38" t="s">
        <v>426</v>
      </c>
      <c r="B9" s="38">
        <v>97</v>
      </c>
      <c r="C9" t="s">
        <v>1029</v>
      </c>
      <c r="D9" t="s">
        <v>1031</v>
      </c>
      <c r="E9" t="s">
        <v>1037</v>
      </c>
      <c r="F9" t="s">
        <v>1037</v>
      </c>
      <c r="G9">
        <v>15</v>
      </c>
      <c r="H9">
        <v>10</v>
      </c>
      <c r="I9" t="s">
        <v>1049</v>
      </c>
    </row>
    <row r="10" spans="1:18">
      <c r="A10" s="38" t="s">
        <v>40</v>
      </c>
      <c r="B10" s="38">
        <v>96</v>
      </c>
      <c r="C10" t="s">
        <v>1029</v>
      </c>
      <c r="D10" t="s">
        <v>1030</v>
      </c>
      <c r="E10" t="s">
        <v>1037</v>
      </c>
      <c r="F10" t="s">
        <v>1036</v>
      </c>
      <c r="G10">
        <v>14</v>
      </c>
      <c r="H10">
        <v>14</v>
      </c>
      <c r="I10" t="s">
        <v>1050</v>
      </c>
    </row>
    <row r="11" spans="1:18">
      <c r="A11" s="38" t="s">
        <v>427</v>
      </c>
      <c r="B11" s="38">
        <v>96</v>
      </c>
      <c r="C11" t="s">
        <v>1031</v>
      </c>
      <c r="D11" t="s">
        <v>1033</v>
      </c>
      <c r="E11" t="s">
        <v>1037</v>
      </c>
      <c r="F11" t="s">
        <v>1036</v>
      </c>
      <c r="G11">
        <v>14</v>
      </c>
      <c r="H11">
        <v>14</v>
      </c>
      <c r="I11" t="s">
        <v>1050</v>
      </c>
    </row>
    <row r="12" spans="1:18">
      <c r="A12" s="38" t="s">
        <v>36</v>
      </c>
      <c r="B12" s="38">
        <v>95</v>
      </c>
      <c r="C12" t="s">
        <v>1029</v>
      </c>
      <c r="D12" t="s">
        <v>1030</v>
      </c>
      <c r="E12" t="s">
        <v>1035</v>
      </c>
      <c r="F12" t="s">
        <v>1036</v>
      </c>
      <c r="G12">
        <v>13</v>
      </c>
      <c r="H12">
        <v>13</v>
      </c>
      <c r="I12" t="s">
        <v>1051</v>
      </c>
      <c r="L12" t="s">
        <v>1040</v>
      </c>
      <c r="M12" t="s">
        <v>1041</v>
      </c>
      <c r="N12" t="s">
        <v>1042</v>
      </c>
      <c r="O12" t="s">
        <v>1043</v>
      </c>
      <c r="P12" t="s">
        <v>1044</v>
      </c>
    </row>
    <row r="13" spans="1:18">
      <c r="A13" s="38" t="s">
        <v>429</v>
      </c>
      <c r="B13" s="38">
        <v>95</v>
      </c>
      <c r="C13" t="s">
        <v>1031</v>
      </c>
      <c r="D13" t="s">
        <v>1033</v>
      </c>
      <c r="E13" t="s">
        <v>1035</v>
      </c>
      <c r="F13" t="s">
        <v>1036</v>
      </c>
      <c r="G13">
        <v>13</v>
      </c>
      <c r="H13">
        <v>13</v>
      </c>
      <c r="I13" t="s">
        <v>1051</v>
      </c>
      <c r="L13">
        <v>15</v>
      </c>
      <c r="M13">
        <v>12</v>
      </c>
      <c r="N13">
        <v>9</v>
      </c>
      <c r="O13">
        <v>8</v>
      </c>
      <c r="P13">
        <v>5</v>
      </c>
    </row>
    <row r="14" spans="1:18">
      <c r="A14" s="38" t="s">
        <v>903</v>
      </c>
      <c r="B14" s="38">
        <v>94</v>
      </c>
      <c r="C14" t="s">
        <v>1030</v>
      </c>
      <c r="D14" t="s">
        <v>1033</v>
      </c>
      <c r="E14" t="s">
        <v>1035</v>
      </c>
      <c r="F14" t="s">
        <v>1037</v>
      </c>
      <c r="G14">
        <v>13</v>
      </c>
      <c r="H14">
        <v>13</v>
      </c>
      <c r="I14" t="s">
        <v>1052</v>
      </c>
      <c r="L14">
        <v>14</v>
      </c>
      <c r="M14">
        <v>11</v>
      </c>
      <c r="N14">
        <v>8</v>
      </c>
      <c r="O14">
        <v>7</v>
      </c>
    </row>
    <row r="15" spans="1:18">
      <c r="A15" s="38" t="s">
        <v>430</v>
      </c>
      <c r="B15" s="38">
        <v>94</v>
      </c>
      <c r="C15" t="s">
        <v>1029</v>
      </c>
      <c r="D15" t="s">
        <v>1031</v>
      </c>
      <c r="E15" t="s">
        <v>1035</v>
      </c>
      <c r="F15" t="s">
        <v>1037</v>
      </c>
      <c r="G15">
        <v>13</v>
      </c>
      <c r="H15">
        <v>13</v>
      </c>
      <c r="I15" t="s">
        <v>1052</v>
      </c>
      <c r="L15">
        <v>13</v>
      </c>
      <c r="M15">
        <v>10</v>
      </c>
    </row>
    <row r="16" spans="1:18">
      <c r="A16" s="38" t="s">
        <v>35</v>
      </c>
      <c r="B16" s="38">
        <v>93</v>
      </c>
      <c r="C16" t="s">
        <v>1029</v>
      </c>
      <c r="D16" t="s">
        <v>1033</v>
      </c>
      <c r="E16" t="s">
        <v>1037</v>
      </c>
      <c r="F16" t="s">
        <v>1037</v>
      </c>
      <c r="G16">
        <v>14</v>
      </c>
      <c r="H16">
        <v>14</v>
      </c>
      <c r="I16" t="s">
        <v>1053</v>
      </c>
    </row>
    <row r="17" spans="1:9">
      <c r="A17" s="38" t="s">
        <v>432</v>
      </c>
      <c r="B17" s="38">
        <v>93</v>
      </c>
      <c r="C17" t="s">
        <v>1030</v>
      </c>
      <c r="D17" t="s">
        <v>1031</v>
      </c>
      <c r="E17" t="s">
        <v>1037</v>
      </c>
      <c r="F17" t="s">
        <v>1037</v>
      </c>
      <c r="G17">
        <v>14</v>
      </c>
      <c r="H17">
        <v>14</v>
      </c>
      <c r="I17" t="s">
        <v>1053</v>
      </c>
    </row>
    <row r="18" spans="1:9">
      <c r="A18" s="38" t="s">
        <v>371</v>
      </c>
      <c r="B18" s="38">
        <v>92</v>
      </c>
      <c r="C18" t="s">
        <v>1029</v>
      </c>
      <c r="D18" t="s">
        <v>1031</v>
      </c>
      <c r="E18" t="s">
        <v>1037</v>
      </c>
      <c r="F18" t="s">
        <v>1036</v>
      </c>
      <c r="G18">
        <v>13</v>
      </c>
      <c r="H18">
        <v>13</v>
      </c>
      <c r="I18" t="s">
        <v>1054</v>
      </c>
    </row>
    <row r="19" spans="1:9">
      <c r="A19" s="38" t="s">
        <v>433</v>
      </c>
      <c r="B19" s="38">
        <v>92</v>
      </c>
      <c r="C19" t="s">
        <v>1030</v>
      </c>
      <c r="D19" t="s">
        <v>1033</v>
      </c>
      <c r="E19" t="s">
        <v>1037</v>
      </c>
      <c r="F19" t="s">
        <v>1036</v>
      </c>
      <c r="G19">
        <v>13</v>
      </c>
      <c r="H19">
        <v>13</v>
      </c>
      <c r="I19" t="s">
        <v>1054</v>
      </c>
    </row>
    <row r="20" spans="1:9">
      <c r="A20" s="38" t="s">
        <v>904</v>
      </c>
      <c r="B20" s="38">
        <v>90</v>
      </c>
      <c r="C20" t="s">
        <v>1030</v>
      </c>
      <c r="D20" t="s">
        <v>1033</v>
      </c>
      <c r="E20" t="s">
        <v>1035</v>
      </c>
      <c r="F20" t="s">
        <v>1037</v>
      </c>
      <c r="G20">
        <v>13</v>
      </c>
      <c r="H20">
        <v>13</v>
      </c>
      <c r="I20" t="s">
        <v>1052</v>
      </c>
    </row>
    <row r="21" spans="1:9">
      <c r="A21" s="38" t="s">
        <v>435</v>
      </c>
      <c r="B21" s="38">
        <v>90</v>
      </c>
      <c r="C21" t="s">
        <v>1029</v>
      </c>
      <c r="D21" t="s">
        <v>1031</v>
      </c>
      <c r="E21" t="s">
        <v>1035</v>
      </c>
      <c r="F21" t="s">
        <v>1037</v>
      </c>
      <c r="G21">
        <v>13</v>
      </c>
      <c r="H21">
        <v>13</v>
      </c>
      <c r="I21" t="s">
        <v>1052</v>
      </c>
    </row>
    <row r="22" spans="1:9">
      <c r="A22" s="19" t="s">
        <v>905</v>
      </c>
      <c r="B22" s="19">
        <v>86</v>
      </c>
      <c r="C22" t="s">
        <v>1030</v>
      </c>
      <c r="E22" t="s">
        <v>1035</v>
      </c>
      <c r="G22">
        <v>12</v>
      </c>
      <c r="I22" t="s">
        <v>1055</v>
      </c>
    </row>
    <row r="23" spans="1:9">
      <c r="A23" s="19" t="s">
        <v>436</v>
      </c>
      <c r="B23" s="19">
        <v>86</v>
      </c>
      <c r="C23" t="s">
        <v>1029</v>
      </c>
      <c r="E23" t="s">
        <v>1035</v>
      </c>
      <c r="G23">
        <v>12</v>
      </c>
      <c r="I23" t="s">
        <v>1055</v>
      </c>
    </row>
    <row r="24" spans="1:9">
      <c r="A24" s="19" t="s">
        <v>374</v>
      </c>
      <c r="B24" s="19">
        <v>85</v>
      </c>
      <c r="C24" t="s">
        <v>1031</v>
      </c>
      <c r="E24" t="s">
        <v>1035</v>
      </c>
      <c r="G24">
        <v>12</v>
      </c>
      <c r="I24" t="s">
        <v>1055</v>
      </c>
    </row>
    <row r="25" spans="1:9">
      <c r="A25" s="19" t="s">
        <v>438</v>
      </c>
      <c r="B25" s="19">
        <v>85</v>
      </c>
      <c r="C25" t="s">
        <v>1033</v>
      </c>
      <c r="E25" t="s">
        <v>1035</v>
      </c>
      <c r="G25">
        <v>12</v>
      </c>
      <c r="I25" t="s">
        <v>1055</v>
      </c>
    </row>
    <row r="26" spans="1:9">
      <c r="A26" s="19" t="s">
        <v>906</v>
      </c>
      <c r="B26" s="19">
        <v>84</v>
      </c>
      <c r="C26" t="s">
        <v>1033</v>
      </c>
      <c r="E26" t="s">
        <v>1036</v>
      </c>
      <c r="G26">
        <v>12</v>
      </c>
      <c r="I26" t="s">
        <v>1056</v>
      </c>
    </row>
    <row r="27" spans="1:9">
      <c r="A27" s="19" t="s">
        <v>439</v>
      </c>
      <c r="B27" s="19">
        <v>84</v>
      </c>
      <c r="C27" t="s">
        <v>1031</v>
      </c>
      <c r="E27" t="s">
        <v>1036</v>
      </c>
      <c r="G27">
        <v>12</v>
      </c>
      <c r="I27" t="s">
        <v>1056</v>
      </c>
    </row>
    <row r="28" spans="1:9">
      <c r="A28" s="19" t="s">
        <v>907</v>
      </c>
      <c r="B28" s="19">
        <v>83</v>
      </c>
      <c r="C28" t="s">
        <v>1030</v>
      </c>
      <c r="E28" t="s">
        <v>1036</v>
      </c>
      <c r="G28">
        <v>12</v>
      </c>
      <c r="I28" t="s">
        <v>1056</v>
      </c>
    </row>
    <row r="29" spans="1:9">
      <c r="A29" s="19" t="s">
        <v>441</v>
      </c>
      <c r="B29" s="19">
        <v>83</v>
      </c>
      <c r="C29" t="s">
        <v>1029</v>
      </c>
      <c r="E29" t="s">
        <v>1036</v>
      </c>
      <c r="G29">
        <v>12</v>
      </c>
      <c r="I29" t="s">
        <v>1056</v>
      </c>
    </row>
    <row r="30" spans="1:9">
      <c r="A30" s="19" t="s">
        <v>908</v>
      </c>
      <c r="B30" s="19">
        <v>82</v>
      </c>
      <c r="C30" t="s">
        <v>1030</v>
      </c>
      <c r="E30" t="s">
        <v>1037</v>
      </c>
      <c r="G30">
        <v>12</v>
      </c>
      <c r="I30" t="s">
        <v>1057</v>
      </c>
    </row>
    <row r="31" spans="1:9">
      <c r="A31" s="19" t="s">
        <v>442</v>
      </c>
      <c r="B31" s="19">
        <v>82</v>
      </c>
      <c r="C31" t="s">
        <v>1029</v>
      </c>
      <c r="E31" t="s">
        <v>1037</v>
      </c>
      <c r="G31">
        <v>12</v>
      </c>
      <c r="I31" t="s">
        <v>1057</v>
      </c>
    </row>
    <row r="32" spans="1:9">
      <c r="A32" s="19" t="s">
        <v>377</v>
      </c>
      <c r="B32" s="19">
        <v>81</v>
      </c>
      <c r="C32" t="s">
        <v>1031</v>
      </c>
      <c r="E32" t="s">
        <v>1037</v>
      </c>
      <c r="G32">
        <v>12</v>
      </c>
      <c r="I32" t="s">
        <v>1057</v>
      </c>
    </row>
    <row r="33" spans="1:9">
      <c r="A33" s="19" t="s">
        <v>444</v>
      </c>
      <c r="B33" s="19">
        <v>81</v>
      </c>
      <c r="C33" t="s">
        <v>1033</v>
      </c>
      <c r="E33" t="s">
        <v>1037</v>
      </c>
      <c r="G33">
        <v>12</v>
      </c>
      <c r="I33" t="s">
        <v>1057</v>
      </c>
    </row>
    <row r="34" spans="1:9">
      <c r="A34" s="19" t="s">
        <v>909</v>
      </c>
      <c r="B34" s="19">
        <v>80</v>
      </c>
      <c r="C34" t="s">
        <v>1030</v>
      </c>
      <c r="E34" t="s">
        <v>1035</v>
      </c>
      <c r="G34">
        <v>11</v>
      </c>
      <c r="I34" t="s">
        <v>1058</v>
      </c>
    </row>
    <row r="35" spans="1:9">
      <c r="A35" s="19" t="s">
        <v>445</v>
      </c>
      <c r="B35" s="19">
        <v>80</v>
      </c>
      <c r="C35" t="s">
        <v>1031</v>
      </c>
      <c r="E35" t="s">
        <v>1035</v>
      </c>
      <c r="G35">
        <v>11</v>
      </c>
      <c r="I35" t="s">
        <v>1058</v>
      </c>
    </row>
    <row r="36" spans="1:9">
      <c r="A36" s="19" t="s">
        <v>380</v>
      </c>
      <c r="B36" s="19">
        <v>79</v>
      </c>
      <c r="C36" t="s">
        <v>1030</v>
      </c>
      <c r="E36" t="s">
        <v>1035</v>
      </c>
      <c r="G36">
        <v>11</v>
      </c>
      <c r="I36" t="s">
        <v>1058</v>
      </c>
    </row>
    <row r="37" spans="1:9">
      <c r="A37" s="19" t="s">
        <v>447</v>
      </c>
      <c r="B37" s="19">
        <v>79</v>
      </c>
      <c r="C37" t="s">
        <v>1031</v>
      </c>
      <c r="E37" t="s">
        <v>1035</v>
      </c>
      <c r="G37">
        <v>11</v>
      </c>
      <c r="I37" t="s">
        <v>1058</v>
      </c>
    </row>
    <row r="38" spans="1:9">
      <c r="A38" s="19" t="s">
        <v>910</v>
      </c>
      <c r="B38" s="19">
        <v>78</v>
      </c>
      <c r="C38" t="s">
        <v>1029</v>
      </c>
      <c r="E38" t="s">
        <v>1036</v>
      </c>
      <c r="G38">
        <v>11</v>
      </c>
      <c r="I38" t="s">
        <v>1059</v>
      </c>
    </row>
    <row r="39" spans="1:9">
      <c r="A39" s="19" t="s">
        <v>448</v>
      </c>
      <c r="B39" s="19">
        <v>78</v>
      </c>
      <c r="C39" t="s">
        <v>1029</v>
      </c>
      <c r="E39" t="s">
        <v>1036</v>
      </c>
      <c r="G39">
        <v>11</v>
      </c>
      <c r="I39" t="s">
        <v>1059</v>
      </c>
    </row>
    <row r="40" spans="1:9">
      <c r="A40" s="19" t="s">
        <v>911</v>
      </c>
      <c r="B40" s="19">
        <v>77</v>
      </c>
      <c r="C40" t="s">
        <v>1033</v>
      </c>
      <c r="E40" t="s">
        <v>1036</v>
      </c>
      <c r="G40">
        <v>11</v>
      </c>
      <c r="I40" t="s">
        <v>1059</v>
      </c>
    </row>
    <row r="41" spans="1:9">
      <c r="A41" s="19" t="s">
        <v>450</v>
      </c>
      <c r="B41" s="19">
        <v>77</v>
      </c>
      <c r="C41" t="s">
        <v>1033</v>
      </c>
      <c r="E41" t="s">
        <v>1036</v>
      </c>
      <c r="G41">
        <v>11</v>
      </c>
      <c r="I41" t="s">
        <v>1059</v>
      </c>
    </row>
    <row r="42" spans="1:9">
      <c r="A42" s="19" t="s">
        <v>912</v>
      </c>
      <c r="B42" s="19">
        <v>76</v>
      </c>
      <c r="C42" t="s">
        <v>1030</v>
      </c>
      <c r="E42" t="s">
        <v>1037</v>
      </c>
      <c r="G42">
        <v>11</v>
      </c>
      <c r="I42" t="s">
        <v>1060</v>
      </c>
    </row>
    <row r="43" spans="1:9">
      <c r="A43" s="19" t="s">
        <v>451</v>
      </c>
      <c r="B43" s="19">
        <v>76</v>
      </c>
      <c r="C43" t="s">
        <v>1033</v>
      </c>
      <c r="E43" t="s">
        <v>1037</v>
      </c>
      <c r="G43">
        <v>11</v>
      </c>
      <c r="I43" t="s">
        <v>1060</v>
      </c>
    </row>
    <row r="44" spans="1:9">
      <c r="A44" s="19" t="s">
        <v>913</v>
      </c>
      <c r="B44" s="19">
        <v>74</v>
      </c>
      <c r="C44" t="s">
        <v>1029</v>
      </c>
      <c r="E44" t="s">
        <v>1037</v>
      </c>
      <c r="G44">
        <v>11</v>
      </c>
      <c r="I44" t="s">
        <v>1060</v>
      </c>
    </row>
    <row r="45" spans="1:9">
      <c r="A45" s="19" t="s">
        <v>453</v>
      </c>
      <c r="B45" s="19">
        <v>74</v>
      </c>
      <c r="C45" t="s">
        <v>1031</v>
      </c>
      <c r="E45" t="s">
        <v>1037</v>
      </c>
      <c r="G45">
        <v>11</v>
      </c>
      <c r="I45" t="s">
        <v>1060</v>
      </c>
    </row>
    <row r="46" spans="1:9">
      <c r="A46" s="19" t="s">
        <v>914</v>
      </c>
      <c r="B46" s="19">
        <v>73</v>
      </c>
      <c r="C46" t="s">
        <v>1030</v>
      </c>
      <c r="E46" t="s">
        <v>1037</v>
      </c>
      <c r="G46">
        <v>10</v>
      </c>
      <c r="I46" t="s">
        <v>1061</v>
      </c>
    </row>
    <row r="47" spans="1:9">
      <c r="A47" s="19" t="s">
        <v>454</v>
      </c>
      <c r="B47" s="19">
        <v>73</v>
      </c>
      <c r="C47" t="s">
        <v>1033</v>
      </c>
      <c r="E47" t="s">
        <v>1037</v>
      </c>
      <c r="G47">
        <v>10</v>
      </c>
      <c r="I47" t="s">
        <v>1061</v>
      </c>
    </row>
    <row r="48" spans="1:9">
      <c r="A48" s="19" t="s">
        <v>915</v>
      </c>
      <c r="B48" s="19">
        <v>72</v>
      </c>
      <c r="C48" t="s">
        <v>1029</v>
      </c>
      <c r="E48" t="s">
        <v>1037</v>
      </c>
      <c r="G48">
        <v>10</v>
      </c>
      <c r="I48" t="s">
        <v>1061</v>
      </c>
    </row>
    <row r="49" spans="1:9">
      <c r="A49" s="19" t="s">
        <v>456</v>
      </c>
      <c r="B49" s="19">
        <v>72</v>
      </c>
      <c r="C49" t="s">
        <v>1031</v>
      </c>
      <c r="E49" t="s">
        <v>1037</v>
      </c>
      <c r="G49">
        <v>10</v>
      </c>
      <c r="I49" t="s">
        <v>1061</v>
      </c>
    </row>
    <row r="50" spans="1:9">
      <c r="A50" s="19" t="s">
        <v>916</v>
      </c>
      <c r="B50" s="19">
        <v>71</v>
      </c>
      <c r="C50" t="s">
        <v>1030</v>
      </c>
      <c r="E50" t="s">
        <v>1035</v>
      </c>
      <c r="G50">
        <v>10</v>
      </c>
      <c r="I50" t="s">
        <v>1062</v>
      </c>
    </row>
    <row r="51" spans="1:9">
      <c r="A51" s="19" t="s">
        <v>457</v>
      </c>
      <c r="B51" s="19">
        <v>71</v>
      </c>
      <c r="C51" t="s">
        <v>1033</v>
      </c>
      <c r="E51" t="s">
        <v>1035</v>
      </c>
      <c r="G51">
        <v>10</v>
      </c>
      <c r="I51" t="s">
        <v>1062</v>
      </c>
    </row>
    <row r="52" spans="1:9">
      <c r="A52" s="19" t="s">
        <v>917</v>
      </c>
      <c r="B52" s="19">
        <v>70</v>
      </c>
      <c r="C52" t="s">
        <v>1029</v>
      </c>
      <c r="E52" t="s">
        <v>1035</v>
      </c>
      <c r="G52">
        <v>10</v>
      </c>
      <c r="I52" t="s">
        <v>1062</v>
      </c>
    </row>
    <row r="53" spans="1:9">
      <c r="A53" s="19" t="s">
        <v>459</v>
      </c>
      <c r="B53" s="19">
        <v>70</v>
      </c>
      <c r="C53" t="s">
        <v>1031</v>
      </c>
      <c r="E53" t="s">
        <v>1035</v>
      </c>
      <c r="G53">
        <v>10</v>
      </c>
      <c r="I53" t="s">
        <v>1062</v>
      </c>
    </row>
    <row r="54" spans="1:9">
      <c r="A54" s="17" t="s">
        <v>918</v>
      </c>
      <c r="B54" s="17">
        <v>68</v>
      </c>
      <c r="C54" t="s">
        <v>1030</v>
      </c>
      <c r="E54" t="s">
        <v>1035</v>
      </c>
      <c r="G54">
        <v>9</v>
      </c>
      <c r="I54" t="s">
        <v>1063</v>
      </c>
    </row>
    <row r="55" spans="1:9">
      <c r="A55" s="17" t="s">
        <v>460</v>
      </c>
      <c r="B55" s="17">
        <v>68</v>
      </c>
      <c r="C55" t="s">
        <v>1029</v>
      </c>
      <c r="E55" t="s">
        <v>1035</v>
      </c>
      <c r="G55">
        <v>9</v>
      </c>
      <c r="I55" t="s">
        <v>1063</v>
      </c>
    </row>
    <row r="56" spans="1:9">
      <c r="A56" s="17" t="s">
        <v>919</v>
      </c>
      <c r="B56" s="17">
        <v>67</v>
      </c>
      <c r="C56" t="s">
        <v>1033</v>
      </c>
      <c r="E56" t="s">
        <v>1035</v>
      </c>
      <c r="G56">
        <v>9</v>
      </c>
      <c r="I56" t="s">
        <v>1063</v>
      </c>
    </row>
    <row r="57" spans="1:9">
      <c r="A57" s="17" t="s">
        <v>462</v>
      </c>
      <c r="B57" s="17">
        <v>67</v>
      </c>
      <c r="C57" t="s">
        <v>1031</v>
      </c>
      <c r="E57" t="s">
        <v>1035</v>
      </c>
      <c r="G57">
        <v>9</v>
      </c>
      <c r="I57" t="s">
        <v>1063</v>
      </c>
    </row>
    <row r="58" spans="1:9">
      <c r="A58" s="17" t="s">
        <v>390</v>
      </c>
      <c r="B58" s="17">
        <v>66</v>
      </c>
      <c r="C58" t="s">
        <v>1033</v>
      </c>
      <c r="E58" t="s">
        <v>1037</v>
      </c>
      <c r="G58">
        <v>9</v>
      </c>
      <c r="I58" t="s">
        <v>1064</v>
      </c>
    </row>
    <row r="59" spans="1:9">
      <c r="A59" s="17" t="s">
        <v>463</v>
      </c>
      <c r="B59" s="17">
        <v>66</v>
      </c>
      <c r="C59" t="s">
        <v>1031</v>
      </c>
      <c r="E59" t="s">
        <v>1037</v>
      </c>
      <c r="G59">
        <v>9</v>
      </c>
      <c r="I59" t="s">
        <v>1064</v>
      </c>
    </row>
    <row r="60" spans="1:9">
      <c r="A60" s="17" t="s">
        <v>920</v>
      </c>
      <c r="B60" s="17">
        <v>65</v>
      </c>
      <c r="C60" t="s">
        <v>1029</v>
      </c>
      <c r="E60" t="s">
        <v>1037</v>
      </c>
      <c r="G60">
        <v>9</v>
      </c>
      <c r="I60" t="s">
        <v>1064</v>
      </c>
    </row>
    <row r="61" spans="1:9">
      <c r="A61" s="17" t="s">
        <v>465</v>
      </c>
      <c r="B61" s="17">
        <v>65</v>
      </c>
      <c r="C61" t="s">
        <v>1030</v>
      </c>
      <c r="E61" t="s">
        <v>1037</v>
      </c>
      <c r="G61">
        <v>9</v>
      </c>
      <c r="I61" t="s">
        <v>1064</v>
      </c>
    </row>
    <row r="62" spans="1:9">
      <c r="A62" s="17" t="s">
        <v>921</v>
      </c>
      <c r="B62" s="17">
        <v>64</v>
      </c>
      <c r="C62" t="s">
        <v>1033</v>
      </c>
      <c r="E62" t="s">
        <v>1035</v>
      </c>
      <c r="G62">
        <v>8</v>
      </c>
      <c r="I62" t="s">
        <v>1065</v>
      </c>
    </row>
    <row r="63" spans="1:9">
      <c r="A63" s="17" t="s">
        <v>466</v>
      </c>
      <c r="B63" s="17">
        <v>64</v>
      </c>
      <c r="C63" t="s">
        <v>1033</v>
      </c>
      <c r="E63" t="s">
        <v>1035</v>
      </c>
      <c r="G63">
        <v>8</v>
      </c>
      <c r="I63" t="s">
        <v>1065</v>
      </c>
    </row>
    <row r="64" spans="1:9">
      <c r="A64" s="17" t="s">
        <v>947</v>
      </c>
      <c r="B64" s="17">
        <v>62</v>
      </c>
      <c r="C64" t="s">
        <v>1029</v>
      </c>
      <c r="E64" t="s">
        <v>1035</v>
      </c>
      <c r="G64">
        <v>8</v>
      </c>
      <c r="I64" t="s">
        <v>1065</v>
      </c>
    </row>
    <row r="65" spans="1:9">
      <c r="A65" s="17" t="s">
        <v>922</v>
      </c>
      <c r="B65" s="17">
        <v>62</v>
      </c>
      <c r="C65" t="s">
        <v>1030</v>
      </c>
      <c r="E65" t="s">
        <v>1035</v>
      </c>
      <c r="G65">
        <v>8</v>
      </c>
      <c r="I65" t="s">
        <v>1065</v>
      </c>
    </row>
    <row r="66" spans="1:9">
      <c r="A66" s="17" t="s">
        <v>468</v>
      </c>
      <c r="B66" s="17">
        <v>62</v>
      </c>
      <c r="C66" t="s">
        <v>1033</v>
      </c>
      <c r="E66" t="s">
        <v>1036</v>
      </c>
      <c r="G66">
        <v>8</v>
      </c>
      <c r="I66" t="s">
        <v>1066</v>
      </c>
    </row>
    <row r="67" spans="1:9">
      <c r="A67" s="17" t="s">
        <v>469</v>
      </c>
      <c r="B67" s="17">
        <v>62</v>
      </c>
      <c r="C67" t="s">
        <v>1031</v>
      </c>
      <c r="E67" t="s">
        <v>1036</v>
      </c>
      <c r="G67">
        <v>8</v>
      </c>
      <c r="I67" t="s">
        <v>1066</v>
      </c>
    </row>
    <row r="68" spans="1:9">
      <c r="A68" s="17" t="s">
        <v>923</v>
      </c>
      <c r="B68" s="17">
        <v>61</v>
      </c>
      <c r="C68" t="s">
        <v>1029</v>
      </c>
      <c r="E68" t="s">
        <v>1036</v>
      </c>
      <c r="G68">
        <v>8</v>
      </c>
      <c r="I68" t="s">
        <v>1066</v>
      </c>
    </row>
    <row r="69" spans="1:9">
      <c r="A69" s="17" t="s">
        <v>924</v>
      </c>
      <c r="B69" s="17">
        <v>61</v>
      </c>
      <c r="C69" t="s">
        <v>1030</v>
      </c>
      <c r="E69" t="s">
        <v>1036</v>
      </c>
      <c r="G69">
        <v>8</v>
      </c>
      <c r="I69" t="s">
        <v>1066</v>
      </c>
    </row>
    <row r="70" spans="1:9">
      <c r="A70" s="17" t="s">
        <v>471</v>
      </c>
      <c r="B70" s="17">
        <v>61</v>
      </c>
      <c r="C70" t="s">
        <v>1029</v>
      </c>
      <c r="E70" t="s">
        <v>1036</v>
      </c>
      <c r="G70">
        <v>8</v>
      </c>
      <c r="I70" t="s">
        <v>1066</v>
      </c>
    </row>
    <row r="71" spans="1:9">
      <c r="A71" s="17" t="s">
        <v>472</v>
      </c>
      <c r="B71" s="17">
        <v>61</v>
      </c>
      <c r="C71" t="s">
        <v>1031</v>
      </c>
      <c r="E71" t="s">
        <v>1036</v>
      </c>
      <c r="G71">
        <v>8</v>
      </c>
      <c r="I71" t="s">
        <v>1066</v>
      </c>
    </row>
    <row r="72" spans="1:9">
      <c r="A72" s="17" t="s">
        <v>925</v>
      </c>
      <c r="B72" s="17">
        <v>60</v>
      </c>
      <c r="C72" t="s">
        <v>1030</v>
      </c>
      <c r="E72" t="s">
        <v>1036</v>
      </c>
      <c r="G72">
        <v>8</v>
      </c>
      <c r="I72" t="s">
        <v>1066</v>
      </c>
    </row>
    <row r="73" spans="1:9">
      <c r="A73" s="17" t="s">
        <v>926</v>
      </c>
      <c r="B73" s="17">
        <v>60</v>
      </c>
      <c r="C73" t="s">
        <v>1029</v>
      </c>
      <c r="E73" t="s">
        <v>1036</v>
      </c>
      <c r="G73">
        <v>8</v>
      </c>
      <c r="I73" t="s">
        <v>1066</v>
      </c>
    </row>
    <row r="74" spans="1:9">
      <c r="A74" s="17" t="s">
        <v>474</v>
      </c>
      <c r="B74" s="17">
        <v>60</v>
      </c>
      <c r="C74" t="s">
        <v>1033</v>
      </c>
      <c r="E74" t="s">
        <v>1035</v>
      </c>
      <c r="G74">
        <v>8</v>
      </c>
      <c r="I74" t="s">
        <v>1065</v>
      </c>
    </row>
    <row r="75" spans="1:9">
      <c r="A75" s="17" t="s">
        <v>475</v>
      </c>
      <c r="B75" s="17">
        <v>60</v>
      </c>
      <c r="C75" t="s">
        <v>1031</v>
      </c>
      <c r="E75" t="s">
        <v>1035</v>
      </c>
      <c r="G75">
        <v>8</v>
      </c>
      <c r="I75" t="s">
        <v>1065</v>
      </c>
    </row>
    <row r="76" spans="1:9">
      <c r="A76" s="17" t="s">
        <v>927</v>
      </c>
      <c r="B76" s="17">
        <v>59</v>
      </c>
      <c r="C76" t="s">
        <v>1030</v>
      </c>
      <c r="E76" t="s">
        <v>1035</v>
      </c>
      <c r="G76">
        <v>8</v>
      </c>
      <c r="I76" t="s">
        <v>1065</v>
      </c>
    </row>
    <row r="77" spans="1:9">
      <c r="A77" s="17" t="s">
        <v>928</v>
      </c>
      <c r="B77" s="17">
        <v>59</v>
      </c>
      <c r="C77" t="s">
        <v>1029</v>
      </c>
      <c r="E77" t="s">
        <v>1035</v>
      </c>
      <c r="G77">
        <v>8</v>
      </c>
      <c r="I77" t="s">
        <v>1065</v>
      </c>
    </row>
    <row r="78" spans="1:9">
      <c r="A78" s="17" t="s">
        <v>477</v>
      </c>
      <c r="B78" s="17">
        <v>59</v>
      </c>
      <c r="C78" t="s">
        <v>1030</v>
      </c>
      <c r="E78" t="s">
        <v>1037</v>
      </c>
      <c r="G78">
        <v>8</v>
      </c>
      <c r="I78" t="s">
        <v>1067</v>
      </c>
    </row>
    <row r="79" spans="1:9">
      <c r="A79" s="17" t="s">
        <v>478</v>
      </c>
      <c r="B79" s="17">
        <v>59</v>
      </c>
      <c r="C79" t="s">
        <v>1031</v>
      </c>
      <c r="E79" t="s">
        <v>1037</v>
      </c>
      <c r="G79">
        <v>8</v>
      </c>
      <c r="I79" t="s">
        <v>1067</v>
      </c>
    </row>
    <row r="80" spans="1:9">
      <c r="A80" s="17" t="s">
        <v>929</v>
      </c>
      <c r="B80" s="17">
        <v>58</v>
      </c>
      <c r="C80" t="s">
        <v>1033</v>
      </c>
      <c r="E80" t="s">
        <v>1037</v>
      </c>
      <c r="G80">
        <v>8</v>
      </c>
      <c r="I80" t="s">
        <v>1067</v>
      </c>
    </row>
    <row r="81" spans="1:9">
      <c r="A81" s="17" t="s">
        <v>407</v>
      </c>
      <c r="B81" s="17">
        <v>58</v>
      </c>
      <c r="C81" t="s">
        <v>1030</v>
      </c>
      <c r="E81" t="s">
        <v>1037</v>
      </c>
      <c r="G81">
        <v>8</v>
      </c>
      <c r="I81" t="s">
        <v>1067</v>
      </c>
    </row>
    <row r="82" spans="1:9">
      <c r="A82" s="17" t="s">
        <v>480</v>
      </c>
      <c r="B82" s="17">
        <v>58</v>
      </c>
      <c r="C82" t="s">
        <v>1029</v>
      </c>
      <c r="E82" t="s">
        <v>1037</v>
      </c>
      <c r="G82">
        <v>8</v>
      </c>
      <c r="I82" t="s">
        <v>1067</v>
      </c>
    </row>
    <row r="83" spans="1:9">
      <c r="A83" s="17" t="s">
        <v>481</v>
      </c>
      <c r="B83" s="17">
        <v>58</v>
      </c>
      <c r="C83" t="s">
        <v>1031</v>
      </c>
      <c r="E83" t="s">
        <v>1037</v>
      </c>
      <c r="G83">
        <v>8</v>
      </c>
      <c r="I83" t="s">
        <v>1067</v>
      </c>
    </row>
    <row r="84" spans="1:9">
      <c r="A84" s="40" t="s">
        <v>930</v>
      </c>
      <c r="B84" s="40">
        <v>56</v>
      </c>
      <c r="C84" t="s">
        <v>1029</v>
      </c>
      <c r="E84" t="s">
        <v>1035</v>
      </c>
      <c r="G84">
        <v>7</v>
      </c>
      <c r="I84" t="s">
        <v>1068</v>
      </c>
    </row>
    <row r="85" spans="1:9">
      <c r="A85" s="40" t="s">
        <v>483</v>
      </c>
      <c r="B85" s="40">
        <v>56</v>
      </c>
      <c r="C85" t="s">
        <v>1033</v>
      </c>
      <c r="E85" t="s">
        <v>1035</v>
      </c>
      <c r="G85">
        <v>7</v>
      </c>
      <c r="I85" t="s">
        <v>1068</v>
      </c>
    </row>
    <row r="86" spans="1:9">
      <c r="A86" s="40" t="s">
        <v>931</v>
      </c>
      <c r="B86" s="40">
        <v>55</v>
      </c>
      <c r="C86" t="s">
        <v>1033</v>
      </c>
      <c r="E86" t="s">
        <v>1035</v>
      </c>
      <c r="G86">
        <v>7</v>
      </c>
      <c r="I86" t="s">
        <v>1068</v>
      </c>
    </row>
    <row r="87" spans="1:9">
      <c r="A87" s="40" t="s">
        <v>484</v>
      </c>
      <c r="B87" s="40">
        <v>55</v>
      </c>
      <c r="C87" t="s">
        <v>1031</v>
      </c>
      <c r="E87" t="s">
        <v>1035</v>
      </c>
      <c r="G87">
        <v>7</v>
      </c>
      <c r="I87" t="s">
        <v>1068</v>
      </c>
    </row>
    <row r="88" spans="1:9">
      <c r="A88" s="40" t="s">
        <v>932</v>
      </c>
      <c r="B88" s="40">
        <v>54</v>
      </c>
      <c r="C88" t="s">
        <v>1030</v>
      </c>
      <c r="E88" t="s">
        <v>1037</v>
      </c>
      <c r="G88">
        <v>7</v>
      </c>
      <c r="I88" t="s">
        <v>1069</v>
      </c>
    </row>
    <row r="89" spans="1:9">
      <c r="A89" s="40" t="s">
        <v>486</v>
      </c>
      <c r="B89" s="40">
        <v>54</v>
      </c>
      <c r="C89" t="s">
        <v>1033</v>
      </c>
      <c r="E89" t="s">
        <v>1037</v>
      </c>
      <c r="G89">
        <v>7</v>
      </c>
      <c r="I89" t="s">
        <v>1069</v>
      </c>
    </row>
    <row r="90" spans="1:9">
      <c r="A90" s="40" t="s">
        <v>933</v>
      </c>
      <c r="B90" s="40">
        <v>52</v>
      </c>
      <c r="C90" t="s">
        <v>1029</v>
      </c>
      <c r="E90" t="s">
        <v>1037</v>
      </c>
      <c r="G90">
        <v>7</v>
      </c>
      <c r="I90" t="s">
        <v>1069</v>
      </c>
    </row>
    <row r="91" spans="1:9">
      <c r="A91" s="40" t="s">
        <v>487</v>
      </c>
      <c r="B91" s="40">
        <v>52</v>
      </c>
      <c r="C91" t="s">
        <v>1030</v>
      </c>
      <c r="E91" t="s">
        <v>1037</v>
      </c>
      <c r="G91">
        <v>7</v>
      </c>
      <c r="I91" t="s">
        <v>1069</v>
      </c>
    </row>
    <row r="92" spans="1:9">
      <c r="A92" s="40" t="s">
        <v>50</v>
      </c>
      <c r="B92" s="40">
        <v>51</v>
      </c>
      <c r="C92" t="s">
        <v>1029</v>
      </c>
      <c r="E92" t="s">
        <v>1035</v>
      </c>
      <c r="G92">
        <v>7</v>
      </c>
      <c r="I92" t="s">
        <v>1068</v>
      </c>
    </row>
    <row r="93" spans="1:9">
      <c r="A93" s="40" t="s">
        <v>489</v>
      </c>
      <c r="B93" s="40">
        <v>51</v>
      </c>
      <c r="C93" t="s">
        <v>1033</v>
      </c>
      <c r="E93" t="s">
        <v>1035</v>
      </c>
      <c r="G93">
        <v>7</v>
      </c>
      <c r="I93" t="s">
        <v>1068</v>
      </c>
    </row>
    <row r="94" spans="1:9">
      <c r="A94" s="40" t="s">
        <v>934</v>
      </c>
      <c r="B94" s="40">
        <v>50</v>
      </c>
      <c r="C94" t="s">
        <v>1029</v>
      </c>
      <c r="E94" t="s">
        <v>1035</v>
      </c>
      <c r="G94">
        <v>7</v>
      </c>
      <c r="I94" t="s">
        <v>1068</v>
      </c>
    </row>
    <row r="95" spans="1:9">
      <c r="A95" s="40" t="s">
        <v>490</v>
      </c>
      <c r="B95" s="40">
        <v>50</v>
      </c>
      <c r="C95" t="s">
        <v>1033</v>
      </c>
      <c r="E95" t="s">
        <v>1035</v>
      </c>
      <c r="G95">
        <v>7</v>
      </c>
      <c r="I95" t="s">
        <v>1068</v>
      </c>
    </row>
    <row r="96" spans="1:9">
      <c r="A96" s="40" t="s">
        <v>948</v>
      </c>
      <c r="B96" s="40">
        <v>49</v>
      </c>
      <c r="C96" t="s">
        <v>1033</v>
      </c>
      <c r="E96" t="s">
        <v>1036</v>
      </c>
      <c r="G96">
        <v>7</v>
      </c>
      <c r="I96" t="s">
        <v>1070</v>
      </c>
    </row>
    <row r="97" spans="1:9">
      <c r="A97" s="40" t="s">
        <v>492</v>
      </c>
      <c r="B97" s="40">
        <v>49</v>
      </c>
      <c r="C97" t="s">
        <v>1031</v>
      </c>
      <c r="E97" t="s">
        <v>1036</v>
      </c>
      <c r="G97">
        <v>7</v>
      </c>
      <c r="I97" t="s">
        <v>1070</v>
      </c>
    </row>
    <row r="98" spans="1:9">
      <c r="A98" s="40" t="s">
        <v>935</v>
      </c>
      <c r="B98" s="40">
        <v>48</v>
      </c>
      <c r="C98" t="s">
        <v>1030</v>
      </c>
      <c r="E98" t="s">
        <v>1036</v>
      </c>
      <c r="G98">
        <v>7</v>
      </c>
      <c r="I98" t="s">
        <v>1070</v>
      </c>
    </row>
    <row r="99" spans="1:9">
      <c r="A99" s="40" t="s">
        <v>493</v>
      </c>
      <c r="B99" s="40">
        <v>48</v>
      </c>
      <c r="C99" t="s">
        <v>1031</v>
      </c>
      <c r="E99" t="s">
        <v>1036</v>
      </c>
      <c r="G99">
        <v>7</v>
      </c>
      <c r="I99" t="s">
        <v>1070</v>
      </c>
    </row>
    <row r="100" spans="1:9">
      <c r="A100" s="16" t="s">
        <v>183</v>
      </c>
      <c r="B100" s="16">
        <v>46</v>
      </c>
      <c r="C100" t="s">
        <v>1030</v>
      </c>
      <c r="E100" t="s">
        <v>1035</v>
      </c>
      <c r="G100">
        <v>5</v>
      </c>
      <c r="I100" t="s">
        <v>1071</v>
      </c>
    </row>
    <row r="101" spans="1:9">
      <c r="A101" s="16" t="s">
        <v>495</v>
      </c>
      <c r="B101" s="16">
        <v>46</v>
      </c>
      <c r="C101" t="s">
        <v>1031</v>
      </c>
      <c r="E101" t="s">
        <v>1035</v>
      </c>
      <c r="G101">
        <v>5</v>
      </c>
      <c r="I101" t="s">
        <v>1071</v>
      </c>
    </row>
    <row r="102" spans="1:9">
      <c r="A102" s="16" t="s">
        <v>55</v>
      </c>
      <c r="B102" s="16">
        <v>44</v>
      </c>
      <c r="C102" t="s">
        <v>1029</v>
      </c>
      <c r="E102" t="s">
        <v>1035</v>
      </c>
      <c r="G102">
        <v>5</v>
      </c>
      <c r="I102" t="s">
        <v>1071</v>
      </c>
    </row>
    <row r="103" spans="1:9">
      <c r="A103" s="16" t="s">
        <v>496</v>
      </c>
      <c r="B103" s="16">
        <v>44</v>
      </c>
      <c r="C103" t="s">
        <v>1031</v>
      </c>
      <c r="E103" t="s">
        <v>1035</v>
      </c>
      <c r="G103">
        <v>5</v>
      </c>
      <c r="I103" t="s">
        <v>1071</v>
      </c>
    </row>
    <row r="104" spans="1:9">
      <c r="A104" s="16" t="s">
        <v>418</v>
      </c>
      <c r="B104" s="16">
        <v>43</v>
      </c>
      <c r="C104" t="s">
        <v>1030</v>
      </c>
      <c r="E104" t="s">
        <v>1036</v>
      </c>
      <c r="G104">
        <v>5</v>
      </c>
      <c r="I104" t="s">
        <v>1072</v>
      </c>
    </row>
    <row r="105" spans="1:9">
      <c r="A105" s="16" t="s">
        <v>497</v>
      </c>
      <c r="B105" s="16">
        <v>43</v>
      </c>
      <c r="C105" t="s">
        <v>1033</v>
      </c>
      <c r="E105" t="s">
        <v>1036</v>
      </c>
      <c r="G105">
        <v>5</v>
      </c>
      <c r="I105" t="s">
        <v>1072</v>
      </c>
    </row>
    <row r="106" spans="1:9">
      <c r="A106" s="16" t="s">
        <v>419</v>
      </c>
      <c r="B106" s="16">
        <v>42</v>
      </c>
      <c r="C106" t="s">
        <v>1029</v>
      </c>
      <c r="E106" t="s">
        <v>1036</v>
      </c>
      <c r="G106">
        <v>5</v>
      </c>
      <c r="I106" t="s">
        <v>1072</v>
      </c>
    </row>
    <row r="107" spans="1:9">
      <c r="A107" s="16" t="s">
        <v>498</v>
      </c>
      <c r="B107" s="16">
        <v>42</v>
      </c>
      <c r="C107" t="s">
        <v>1031</v>
      </c>
      <c r="E107" t="s">
        <v>1036</v>
      </c>
      <c r="G107">
        <v>5</v>
      </c>
      <c r="I107" t="s">
        <v>1072</v>
      </c>
    </row>
    <row r="108" spans="1:9">
      <c r="A108" s="16" t="s">
        <v>936</v>
      </c>
      <c r="B108" s="16">
        <v>41</v>
      </c>
      <c r="C108" t="s">
        <v>1033</v>
      </c>
      <c r="E108" t="s">
        <v>1037</v>
      </c>
      <c r="G108">
        <v>5</v>
      </c>
      <c r="I108" t="s">
        <v>1073</v>
      </c>
    </row>
    <row r="109" spans="1:9">
      <c r="A109" s="16" t="s">
        <v>499</v>
      </c>
      <c r="B109" s="16">
        <v>41</v>
      </c>
      <c r="C109" t="s">
        <v>1030</v>
      </c>
      <c r="E109" t="s">
        <v>1037</v>
      </c>
      <c r="G109">
        <v>5</v>
      </c>
      <c r="I109" t="s">
        <v>1073</v>
      </c>
    </row>
  </sheetData>
  <sortState ref="A1:F112">
    <sortCondition descending="1" ref="B1"/>
  </sortState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109"/>
  <sheetViews>
    <sheetView topLeftCell="C1" workbookViewId="0">
      <selection activeCell="K17" sqref="K17"/>
    </sheetView>
  </sheetViews>
  <sheetFormatPr defaultRowHeight="15.95"/>
  <cols>
    <col min="1" max="1" width="9.375" style="14" customWidth="1"/>
    <col min="2" max="4" width="9.125" style="14" customWidth="1"/>
    <col min="5" max="6" width="9.25" style="14" customWidth="1"/>
  </cols>
  <sheetData>
    <row r="1" spans="1:22" ht="14.55">
      <c r="A1" s="3" t="s">
        <v>333</v>
      </c>
      <c r="B1" s="3" t="s">
        <v>668</v>
      </c>
      <c r="C1" s="3" t="s">
        <v>669</v>
      </c>
      <c r="D1" s="3" t="s">
        <v>670</v>
      </c>
      <c r="E1" s="3" t="s">
        <v>674</v>
      </c>
      <c r="F1" s="31"/>
    </row>
    <row r="2" spans="1:22">
      <c r="A2" s="38" t="s">
        <v>39</v>
      </c>
      <c r="B2" s="14">
        <v>749</v>
      </c>
      <c r="C2" s="14">
        <v>596</v>
      </c>
      <c r="D2" s="14">
        <v>2238</v>
      </c>
      <c r="E2" s="38">
        <v>100</v>
      </c>
      <c r="F2" s="45" t="s">
        <v>1046</v>
      </c>
    </row>
    <row r="3" spans="1:22">
      <c r="A3" s="38" t="s">
        <v>421</v>
      </c>
      <c r="B3" s="14">
        <v>746</v>
      </c>
      <c r="C3" s="14">
        <v>598</v>
      </c>
      <c r="D3" s="14">
        <v>2238</v>
      </c>
      <c r="E3" s="38">
        <v>100</v>
      </c>
      <c r="F3" s="45" t="s">
        <v>1046</v>
      </c>
    </row>
    <row r="4" spans="1:22">
      <c r="A4" s="38" t="s">
        <v>900</v>
      </c>
      <c r="B4" s="14">
        <v>729</v>
      </c>
      <c r="C4" s="14">
        <v>585</v>
      </c>
      <c r="D4" s="14">
        <v>2188</v>
      </c>
      <c r="E4" s="38">
        <v>99</v>
      </c>
      <c r="F4" s="45" t="s">
        <v>1047</v>
      </c>
      <c r="O4" s="43" t="s">
        <v>1135</v>
      </c>
      <c r="P4" s="56" t="s">
        <v>1136</v>
      </c>
      <c r="Q4" s="56"/>
      <c r="R4" s="56"/>
      <c r="S4" s="56"/>
      <c r="T4" s="56"/>
      <c r="U4" s="56"/>
      <c r="V4" s="56"/>
    </row>
    <row r="5" spans="1:22">
      <c r="A5" s="38" t="s">
        <v>423</v>
      </c>
      <c r="B5" s="14">
        <v>732</v>
      </c>
      <c r="C5" s="14">
        <v>583</v>
      </c>
      <c r="D5" s="14">
        <v>2188</v>
      </c>
      <c r="E5" s="38">
        <v>99</v>
      </c>
      <c r="F5" s="45" t="s">
        <v>1047</v>
      </c>
      <c r="O5" s="43" t="s">
        <v>1137</v>
      </c>
      <c r="P5" s="56" t="s">
        <v>1138</v>
      </c>
      <c r="Q5" s="56"/>
      <c r="R5" s="56"/>
      <c r="S5" s="56"/>
      <c r="T5" s="56"/>
      <c r="U5" s="56"/>
      <c r="V5" s="56"/>
    </row>
    <row r="6" spans="1:22">
      <c r="A6" s="38" t="s">
        <v>901</v>
      </c>
      <c r="B6" s="14">
        <v>716</v>
      </c>
      <c r="C6" s="14">
        <v>570</v>
      </c>
      <c r="D6" s="14">
        <v>2140</v>
      </c>
      <c r="E6" s="38">
        <v>98</v>
      </c>
      <c r="F6" s="45" t="s">
        <v>1048</v>
      </c>
      <c r="O6" s="43" t="s">
        <v>1139</v>
      </c>
      <c r="P6" s="56" t="s">
        <v>1140</v>
      </c>
      <c r="Q6" s="56"/>
      <c r="R6" s="56"/>
      <c r="S6" s="56"/>
      <c r="T6" s="56"/>
      <c r="U6" s="56"/>
      <c r="V6" s="56"/>
    </row>
    <row r="7" spans="1:22">
      <c r="A7" s="38" t="s">
        <v>424</v>
      </c>
      <c r="B7" s="14">
        <v>713</v>
      </c>
      <c r="C7" s="14">
        <v>572</v>
      </c>
      <c r="D7" s="14">
        <v>2140</v>
      </c>
      <c r="E7" s="38">
        <v>98</v>
      </c>
      <c r="F7" s="45" t="s">
        <v>1048</v>
      </c>
      <c r="H7" t="s">
        <v>1153</v>
      </c>
      <c r="I7">
        <v>2</v>
      </c>
    </row>
    <row r="8" spans="1:22">
      <c r="A8" s="38" t="s">
        <v>902</v>
      </c>
      <c r="B8" s="14">
        <v>697</v>
      </c>
      <c r="C8" s="14">
        <v>560</v>
      </c>
      <c r="D8" s="14">
        <v>2093</v>
      </c>
      <c r="E8" s="38">
        <v>97</v>
      </c>
      <c r="F8" s="45" t="s">
        <v>1049</v>
      </c>
    </row>
    <row r="9" spans="1:22">
      <c r="A9" s="38" t="s">
        <v>426</v>
      </c>
      <c r="B9" s="14">
        <v>700</v>
      </c>
      <c r="C9" s="14">
        <v>558</v>
      </c>
      <c r="D9" s="14">
        <v>2093</v>
      </c>
      <c r="E9" s="38">
        <v>97</v>
      </c>
      <c r="F9" s="45" t="s">
        <v>1049</v>
      </c>
      <c r="H9" t="s">
        <v>893</v>
      </c>
      <c r="I9" t="s">
        <v>995</v>
      </c>
      <c r="J9" t="s">
        <v>1035</v>
      </c>
      <c r="K9">
        <f>ROUND((VLOOKUP(H10,A:E,2,0)+VLOOKUP(H10,A:E,2,0)*(I10-1)/50*(0.2+60/90*(I12-10)+MAX(I12-70,0)*0.5+MAX(I12-90,0)*1)+(I10-1)*80+(I12-10)*80 + IF(OR(VLOOKUP(H10,Sheet4!A:G,6,0)=I7,VLOOKUP(H10,Sheet4!A:G,7,0)=I7),I13,0))*(1+IF(OR(VLOOKUP(H10,Sheet4!A:G,6,0)=I7,VLOOKUP(H10,Sheet4!A:G,7,0)=I7),I16,0))+I19,0)</f>
        <v>93009</v>
      </c>
    </row>
    <row r="10" spans="1:22">
      <c r="A10" s="38" t="s">
        <v>40</v>
      </c>
      <c r="B10" s="14">
        <v>685</v>
      </c>
      <c r="C10" s="14">
        <v>545</v>
      </c>
      <c r="D10" s="14">
        <v>2047</v>
      </c>
      <c r="E10" s="38">
        <v>96</v>
      </c>
      <c r="F10" s="45" t="s">
        <v>1050</v>
      </c>
      <c r="H10" s="44" t="s">
        <v>1155</v>
      </c>
      <c r="I10" s="44">
        <v>50</v>
      </c>
      <c r="J10" t="s">
        <v>1036</v>
      </c>
      <c r="K10">
        <f>ROUND((VLOOKUP(H10,A:E,3,0)+VLOOKUP(H10,A:E,3,0)*(I10-1)/50*(0.2+60/90*(I12-10)+MAX(I12-70,0)*0.5+MAX(I12-90,0)*1)+(I10-1)*80+(I12-10)*80 + IF(OR(VLOOKUP(H10,Sheet4!A:G,6,0)=I7,VLOOKUP(H10,Sheet4!A:G,7,0)=I7),I14,0))*(1+IF(OR(VLOOKUP(H10,Sheet4!A:G,6,0)=I7,VLOOKUP(H10,Sheet4!A:G,7,0)=I7),I17,0))+I20,0)</f>
        <v>61480</v>
      </c>
      <c r="L10" t="s">
        <v>1152</v>
      </c>
      <c r="M10">
        <f>INT(K9)+INT(K10*0.8)+INT(K11*0.12)</f>
        <v>168888</v>
      </c>
    </row>
    <row r="11" spans="1:22">
      <c r="A11" s="38" t="s">
        <v>427</v>
      </c>
      <c r="B11" s="14">
        <v>682</v>
      </c>
      <c r="C11" s="14">
        <v>547</v>
      </c>
      <c r="D11" s="14">
        <v>2047</v>
      </c>
      <c r="E11" s="38">
        <v>96</v>
      </c>
      <c r="F11" s="45" t="s">
        <v>1050</v>
      </c>
      <c r="I11" t="s">
        <v>1154</v>
      </c>
      <c r="J11" t="s">
        <v>1037</v>
      </c>
      <c r="K11">
        <f>ROUND((VLOOKUP(H10,A:E,4,0)+VLOOKUP(H10,A:E,4,0)*(I10-1)/50*(0.2+60/90*(I12-10)+MAX(I12-70,0)*0.5+MAX(I12-90,0)*1)+(I10-1)*240+(I12-10)*240 + IF(OR(VLOOKUP(H10,Sheet4!A:G,6,0)=I7,VLOOKUP(H10,Sheet4!A:G,7,0)=I7),I15,0))*(1+IF(OR(VLOOKUP(H10,Sheet4!A:G,6,0)=I7,VLOOKUP(H10,Sheet4!A:G,7,0)=I7),I18,0))+I21,0)</f>
        <v>222462</v>
      </c>
    </row>
    <row r="12" spans="1:22">
      <c r="A12" s="38" t="s">
        <v>36</v>
      </c>
      <c r="B12" s="14">
        <v>667</v>
      </c>
      <c r="C12" s="14">
        <v>535</v>
      </c>
      <c r="D12" s="14">
        <v>2002</v>
      </c>
      <c r="E12" s="38">
        <v>95</v>
      </c>
      <c r="F12" s="45" t="s">
        <v>1051</v>
      </c>
      <c r="H12" t="s">
        <v>1141</v>
      </c>
      <c r="I12" s="44">
        <v>100</v>
      </c>
    </row>
    <row r="13" spans="1:22">
      <c r="A13" s="38" t="s">
        <v>429</v>
      </c>
      <c r="B13" s="14">
        <v>670</v>
      </c>
      <c r="C13" s="14">
        <v>533</v>
      </c>
      <c r="D13" s="14">
        <v>2002</v>
      </c>
      <c r="E13" s="38">
        <v>95</v>
      </c>
      <c r="F13" s="45" t="s">
        <v>1051</v>
      </c>
      <c r="H13" t="s">
        <v>1142</v>
      </c>
      <c r="I13">
        <f>IF(VLOOKUP(H10,Sheet4!A:E,2,0)=2,VLOOKUP(H10,Sheet4!A:E,3,0),0)+IF(VLOOKUP(H10,Sheet4!A:E,4,0)=2,VLOOKUP(H10,Sheet4!A:E,5,0),0)</f>
        <v>0</v>
      </c>
    </row>
    <row r="14" spans="1:22">
      <c r="A14" s="38" t="s">
        <v>903</v>
      </c>
      <c r="B14" s="14">
        <v>655</v>
      </c>
      <c r="C14" s="14">
        <v>522</v>
      </c>
      <c r="D14" s="14">
        <v>1957</v>
      </c>
      <c r="E14" s="38">
        <v>94</v>
      </c>
      <c r="F14" s="45" t="s">
        <v>1052</v>
      </c>
      <c r="H14" t="s">
        <v>1143</v>
      </c>
      <c r="I14">
        <f>IF(VLOOKUP(H10,Sheet4!A:E,2,0)=3,VLOOKUP(H10,Sheet4!A:E,3,0),0)+IF(VLOOKUP(H10,Sheet4!A:E,4,0)=3,VLOOKUP(H10,Sheet4!A:E,5,0),0)</f>
        <v>0</v>
      </c>
      <c r="M14" t="s">
        <v>1035</v>
      </c>
      <c r="N14">
        <f>ROUND((VLOOKUP(H10,A:E,2,0)+VLOOKUP(H10,A:E,2,0)*(I10+1-1)/50*(0.2+60/90*(I12-10)+MAX(I12-70,0)*0.5+MAX(I12-90,0)*1)+(I10+1-1)*80+(I12-10)*80 + IF(OR(VLOOKUP(H10,Sheet4!A:G,6,0)=I7,VLOOKUP(H10,Sheet4!A:G,7,0)=I7),I13,0))*(1+IF(OR(VLOOKUP(H10,Sheet4!A:G,6,0)=I7,VLOOKUP(H10,Sheet4!A:G,7,0)=I7),I16,0))+I19,0)</f>
        <v>94705</v>
      </c>
      <c r="O14">
        <f>N14-K9</f>
        <v>1696</v>
      </c>
    </row>
    <row r="15" spans="1:22">
      <c r="A15" s="38" t="s">
        <v>430</v>
      </c>
      <c r="B15" s="14">
        <v>652</v>
      </c>
      <c r="C15" s="14">
        <v>524</v>
      </c>
      <c r="D15" s="14">
        <v>1957</v>
      </c>
      <c r="E15" s="38">
        <v>94</v>
      </c>
      <c r="F15" s="45" t="s">
        <v>1052</v>
      </c>
      <c r="H15" t="s">
        <v>1144</v>
      </c>
      <c r="I15">
        <f>IF(VLOOKUP(H10,Sheet4!A:E,2,0)=1,VLOOKUP(H10,Sheet4!A:E,3,0),0)+IF(VLOOKUP(H10,Sheet4!A:E,4,0)=1,VLOOKUP(H10,Sheet4!A:E,5,0),0)</f>
        <v>0</v>
      </c>
      <c r="M15" t="s">
        <v>1036</v>
      </c>
      <c r="N15">
        <f>ROUND((VLOOKUP(H10,A:E,3,0)+VLOOKUP(H10,A:E,3,0)*(I10+1-1)/50*(0.2+60/90*(I12-10)+MAX(I12-70,0)*0.5+MAX(I12-90,0)*1)+(I10+1-1)*80+(I12-10)*80 + IF(OR(VLOOKUP(H10,Sheet4!A:G,6,0)=I7,VLOOKUP(H10,Sheet4!A:G,7,0)=I7),I14,0))*(1+IF(OR(VLOOKUP(H10,Sheet4!A:G,6,0)=I7,VLOOKUP(H10,Sheet4!A:G,7,0)=I7),I17,0))+I20,0)</f>
        <v>62575</v>
      </c>
      <c r="O15">
        <f t="shared" ref="O15:O16" si="0">N15-K10</f>
        <v>1095</v>
      </c>
    </row>
    <row r="16" spans="1:22">
      <c r="A16" s="38" t="s">
        <v>35</v>
      </c>
      <c r="B16" s="14">
        <v>638</v>
      </c>
      <c r="C16" s="14">
        <v>512</v>
      </c>
      <c r="D16" s="14">
        <v>1914</v>
      </c>
      <c r="E16" s="38">
        <v>93</v>
      </c>
      <c r="F16" s="45" t="s">
        <v>1053</v>
      </c>
      <c r="H16" t="s">
        <v>1145</v>
      </c>
      <c r="I16">
        <f>IF(VLOOKUP(H10,Sheet4!A:E,2,0)=12,VLOOKUP(H10,Sheet4!A:E,3,0),0)/100000+IF(VLOOKUP(H10,Sheet4!A:E,4,0)=12,VLOOKUP(H10,Sheet4!A:E,5,0)/100000,0)</f>
        <v>0.25</v>
      </c>
      <c r="M16" t="s">
        <v>1037</v>
      </c>
      <c r="N16">
        <f>ROUND((VLOOKUP(H10,A:E,4,0)+VLOOKUP(H10,A:E,4,0)*(I10+1-1)/50*(0.2+60/90*(I12-10)+MAX(I12-70,0)*0.5+MAX(I12-90,0)*1)+(I10+1-1)*240+(I12-10)*240 + IF(OR(VLOOKUP(H10,Sheet4!A:G,6,0)=I7,VLOOKUP(H10,Sheet4!A:G,7,0)=I7),I15,0))*(1+IF(OR(VLOOKUP(H10,Sheet4!A:G,6,0)=I7,VLOOKUP(H10,Sheet4!A:G,7,0)=I7),I18,0))+I21,0)</f>
        <v>226516</v>
      </c>
      <c r="O16">
        <f t="shared" si="0"/>
        <v>4054</v>
      </c>
    </row>
    <row r="17" spans="1:9">
      <c r="A17" s="38" t="s">
        <v>432</v>
      </c>
      <c r="B17" s="14">
        <v>641</v>
      </c>
      <c r="C17" s="14">
        <v>510</v>
      </c>
      <c r="D17" s="14">
        <v>1914</v>
      </c>
      <c r="E17" s="38">
        <v>93</v>
      </c>
      <c r="F17" s="45" t="s">
        <v>1053</v>
      </c>
      <c r="H17" t="s">
        <v>1146</v>
      </c>
      <c r="I17">
        <f>IF(VLOOKUP(H10,Sheet4!A:E,2,0)=13,VLOOKUP(H10,Sheet4!A:E,3,0),0)/100000+IF(VLOOKUP(H10,Sheet4!A:E,4,0)=13,VLOOKUP(H10,Sheet4!A:E,5,0)/100000,0)</f>
        <v>0</v>
      </c>
    </row>
    <row r="18" spans="1:9">
      <c r="A18" s="38" t="s">
        <v>371</v>
      </c>
      <c r="B18" s="14">
        <v>627</v>
      </c>
      <c r="C18" s="14">
        <v>499</v>
      </c>
      <c r="D18" s="14">
        <v>1872</v>
      </c>
      <c r="E18" s="38">
        <v>92</v>
      </c>
      <c r="F18" s="45" t="s">
        <v>1054</v>
      </c>
      <c r="H18" t="s">
        <v>1147</v>
      </c>
      <c r="I18">
        <f>IF(VLOOKUP(H10,Sheet4!A:E,2,0)=11,VLOOKUP(H10,Sheet4!A:E,3,0),0)/100000+IF(VLOOKUP(H10,Sheet4!A:E,4,0)=11,VLOOKUP(H10,Sheet4!A:E,5,0)/100000,0)</f>
        <v>0</v>
      </c>
    </row>
    <row r="19" spans="1:9">
      <c r="A19" s="38" t="s">
        <v>433</v>
      </c>
      <c r="B19" s="14">
        <v>624</v>
      </c>
      <c r="C19" s="14">
        <v>501</v>
      </c>
      <c r="D19" s="14">
        <v>1872</v>
      </c>
      <c r="E19" s="38">
        <v>92</v>
      </c>
      <c r="F19" s="45" t="s">
        <v>1054</v>
      </c>
      <c r="H19" t="s">
        <v>1148</v>
      </c>
    </row>
    <row r="20" spans="1:9">
      <c r="A20" s="38" t="s">
        <v>904</v>
      </c>
      <c r="B20" s="14">
        <v>610</v>
      </c>
      <c r="C20" s="14">
        <v>490</v>
      </c>
      <c r="D20" s="14">
        <v>1831</v>
      </c>
      <c r="E20" s="38">
        <v>90</v>
      </c>
      <c r="F20" s="45" t="s">
        <v>1052</v>
      </c>
      <c r="H20" t="s">
        <v>1149</v>
      </c>
    </row>
    <row r="21" spans="1:9">
      <c r="A21" s="38" t="s">
        <v>435</v>
      </c>
      <c r="B21" s="14">
        <v>613</v>
      </c>
      <c r="C21" s="14">
        <v>488</v>
      </c>
      <c r="D21" s="14">
        <v>1831</v>
      </c>
      <c r="E21" s="38">
        <v>90</v>
      </c>
      <c r="F21" s="45" t="s">
        <v>1052</v>
      </c>
      <c r="H21" t="s">
        <v>1150</v>
      </c>
    </row>
    <row r="22" spans="1:9">
      <c r="A22" s="19" t="s">
        <v>905</v>
      </c>
      <c r="B22" s="14">
        <v>560</v>
      </c>
      <c r="C22" s="14">
        <v>446</v>
      </c>
      <c r="D22" s="14">
        <v>1674</v>
      </c>
      <c r="E22" s="19">
        <v>86</v>
      </c>
      <c r="F22" s="45" t="s">
        <v>1055</v>
      </c>
    </row>
    <row r="23" spans="1:9">
      <c r="A23" s="19" t="s">
        <v>436</v>
      </c>
      <c r="B23" s="14">
        <v>558</v>
      </c>
      <c r="C23" s="14">
        <v>448</v>
      </c>
      <c r="D23" s="14">
        <v>1674</v>
      </c>
      <c r="E23" s="19">
        <v>86</v>
      </c>
      <c r="F23" s="45" t="s">
        <v>1055</v>
      </c>
    </row>
    <row r="24" spans="1:9">
      <c r="A24" s="19" t="s">
        <v>374</v>
      </c>
      <c r="B24" s="14">
        <v>545</v>
      </c>
      <c r="C24" s="14">
        <v>438</v>
      </c>
      <c r="D24" s="14">
        <v>1637</v>
      </c>
      <c r="E24" s="19">
        <v>85</v>
      </c>
      <c r="F24" s="45" t="s">
        <v>1055</v>
      </c>
    </row>
    <row r="25" spans="1:9">
      <c r="A25" s="19" t="s">
        <v>438</v>
      </c>
      <c r="B25" s="14">
        <v>547</v>
      </c>
      <c r="C25" s="14">
        <v>436</v>
      </c>
      <c r="D25" s="14">
        <v>1637</v>
      </c>
      <c r="E25" s="19">
        <v>85</v>
      </c>
      <c r="F25" s="45" t="s">
        <v>1055</v>
      </c>
    </row>
    <row r="26" spans="1:9">
      <c r="A26" s="19" t="s">
        <v>906</v>
      </c>
      <c r="B26" s="14">
        <v>535</v>
      </c>
      <c r="C26" s="14">
        <v>427</v>
      </c>
      <c r="D26" s="14">
        <v>1601</v>
      </c>
      <c r="E26" s="19">
        <v>84</v>
      </c>
      <c r="F26" s="45" t="s">
        <v>1056</v>
      </c>
    </row>
    <row r="27" spans="1:9">
      <c r="A27" s="19" t="s">
        <v>439</v>
      </c>
      <c r="B27" s="14">
        <v>533</v>
      </c>
      <c r="C27" s="14">
        <v>429</v>
      </c>
      <c r="D27" s="14">
        <v>1601</v>
      </c>
      <c r="E27" s="19">
        <v>84</v>
      </c>
      <c r="F27" s="45" t="s">
        <v>1056</v>
      </c>
    </row>
    <row r="28" spans="1:9">
      <c r="A28" s="19" t="s">
        <v>907</v>
      </c>
      <c r="B28" s="14">
        <v>522</v>
      </c>
      <c r="C28" s="14">
        <v>419</v>
      </c>
      <c r="D28" s="14">
        <v>1566</v>
      </c>
      <c r="E28" s="19">
        <v>83</v>
      </c>
      <c r="F28" s="45" t="s">
        <v>1056</v>
      </c>
    </row>
    <row r="29" spans="1:9">
      <c r="A29" s="19" t="s">
        <v>441</v>
      </c>
      <c r="B29" s="14">
        <v>524</v>
      </c>
      <c r="C29" s="14">
        <v>417</v>
      </c>
      <c r="D29" s="14">
        <v>1566</v>
      </c>
      <c r="E29" s="19">
        <v>83</v>
      </c>
      <c r="F29" s="45" t="s">
        <v>1056</v>
      </c>
    </row>
    <row r="30" spans="1:9">
      <c r="A30" s="19" t="s">
        <v>908</v>
      </c>
      <c r="B30" s="14">
        <v>512</v>
      </c>
      <c r="C30" s="14">
        <v>408</v>
      </c>
      <c r="D30" s="14">
        <v>1531</v>
      </c>
      <c r="E30" s="19">
        <v>82</v>
      </c>
      <c r="F30" s="45" t="s">
        <v>1057</v>
      </c>
    </row>
    <row r="31" spans="1:9">
      <c r="A31" s="19" t="s">
        <v>442</v>
      </c>
      <c r="B31" s="14">
        <v>510</v>
      </c>
      <c r="C31" s="14">
        <v>410</v>
      </c>
      <c r="D31" s="14">
        <v>1531</v>
      </c>
      <c r="E31" s="19">
        <v>82</v>
      </c>
      <c r="F31" s="45" t="s">
        <v>1057</v>
      </c>
    </row>
    <row r="32" spans="1:9">
      <c r="A32" s="19" t="s">
        <v>377</v>
      </c>
      <c r="B32" s="14">
        <v>499</v>
      </c>
      <c r="C32" s="14">
        <v>400</v>
      </c>
      <c r="D32" s="14">
        <v>1497</v>
      </c>
      <c r="E32" s="19">
        <v>81</v>
      </c>
      <c r="F32" s="45" t="s">
        <v>1057</v>
      </c>
    </row>
    <row r="33" spans="1:6">
      <c r="A33" s="19" t="s">
        <v>444</v>
      </c>
      <c r="B33" s="14">
        <v>501</v>
      </c>
      <c r="C33" s="14">
        <v>399</v>
      </c>
      <c r="D33" s="14">
        <v>1497</v>
      </c>
      <c r="E33" s="19">
        <v>81</v>
      </c>
      <c r="F33" s="45" t="s">
        <v>1057</v>
      </c>
    </row>
    <row r="34" spans="1:6">
      <c r="A34" s="19" t="s">
        <v>909</v>
      </c>
      <c r="B34" s="14">
        <v>490</v>
      </c>
      <c r="C34" s="14">
        <v>390</v>
      </c>
      <c r="D34" s="14">
        <v>1464</v>
      </c>
      <c r="E34" s="19">
        <v>80</v>
      </c>
      <c r="F34" s="45" t="s">
        <v>1058</v>
      </c>
    </row>
    <row r="35" spans="1:6">
      <c r="A35" s="19" t="s">
        <v>445</v>
      </c>
      <c r="B35" s="14">
        <v>488</v>
      </c>
      <c r="C35" s="14">
        <v>391</v>
      </c>
      <c r="D35" s="14">
        <v>1464</v>
      </c>
      <c r="E35" s="19">
        <v>80</v>
      </c>
      <c r="F35" s="45" t="s">
        <v>1058</v>
      </c>
    </row>
    <row r="36" spans="1:6">
      <c r="A36" s="19" t="s">
        <v>380</v>
      </c>
      <c r="B36" s="14">
        <v>477</v>
      </c>
      <c r="C36" s="14">
        <v>383</v>
      </c>
      <c r="D36" s="14">
        <v>1432</v>
      </c>
      <c r="E36" s="19">
        <v>79</v>
      </c>
      <c r="F36" s="45" t="s">
        <v>1058</v>
      </c>
    </row>
    <row r="37" spans="1:6">
      <c r="A37" s="19" t="s">
        <v>447</v>
      </c>
      <c r="B37" s="14">
        <v>479</v>
      </c>
      <c r="C37" s="14">
        <v>382</v>
      </c>
      <c r="D37" s="14">
        <v>1432</v>
      </c>
      <c r="E37" s="19">
        <v>79</v>
      </c>
      <c r="F37" s="45" t="s">
        <v>1058</v>
      </c>
    </row>
    <row r="38" spans="1:6">
      <c r="A38" s="19" t="s">
        <v>910</v>
      </c>
      <c r="B38" s="14">
        <v>468</v>
      </c>
      <c r="C38" s="14">
        <v>373</v>
      </c>
      <c r="D38" s="14">
        <v>1400</v>
      </c>
      <c r="E38" s="19">
        <v>78</v>
      </c>
      <c r="F38" s="45" t="s">
        <v>1059</v>
      </c>
    </row>
    <row r="39" spans="1:6">
      <c r="A39" s="19" t="s">
        <v>448</v>
      </c>
      <c r="B39" s="14">
        <v>466</v>
      </c>
      <c r="C39" s="14">
        <v>374</v>
      </c>
      <c r="D39" s="14">
        <v>1400</v>
      </c>
      <c r="E39" s="19">
        <v>78</v>
      </c>
      <c r="F39" s="45" t="s">
        <v>1059</v>
      </c>
    </row>
    <row r="40" spans="1:6">
      <c r="A40" s="19" t="s">
        <v>911</v>
      </c>
      <c r="B40" s="14">
        <v>456</v>
      </c>
      <c r="C40" s="14">
        <v>366</v>
      </c>
      <c r="D40" s="14">
        <v>1369</v>
      </c>
      <c r="E40" s="19">
        <v>77</v>
      </c>
      <c r="F40" s="45" t="s">
        <v>1059</v>
      </c>
    </row>
    <row r="41" spans="1:6">
      <c r="A41" s="19" t="s">
        <v>450</v>
      </c>
      <c r="B41" s="14">
        <v>458</v>
      </c>
      <c r="C41" s="14">
        <v>365</v>
      </c>
      <c r="D41" s="14">
        <v>1369</v>
      </c>
      <c r="E41" s="19">
        <v>77</v>
      </c>
      <c r="F41" s="45" t="s">
        <v>1059</v>
      </c>
    </row>
    <row r="42" spans="1:6">
      <c r="A42" s="19" t="s">
        <v>912</v>
      </c>
      <c r="B42" s="14">
        <v>448</v>
      </c>
      <c r="C42" s="14">
        <v>357</v>
      </c>
      <c r="D42" s="14">
        <v>1339</v>
      </c>
      <c r="E42" s="19">
        <v>76</v>
      </c>
      <c r="F42" s="45" t="s">
        <v>1060</v>
      </c>
    </row>
    <row r="43" spans="1:6">
      <c r="A43" s="19" t="s">
        <v>451</v>
      </c>
      <c r="B43" s="14">
        <v>446</v>
      </c>
      <c r="C43" s="14">
        <v>358</v>
      </c>
      <c r="D43" s="14">
        <v>1339</v>
      </c>
      <c r="E43" s="19">
        <v>76</v>
      </c>
      <c r="F43" s="45" t="s">
        <v>1060</v>
      </c>
    </row>
    <row r="44" spans="1:6">
      <c r="A44" s="19" t="s">
        <v>913</v>
      </c>
      <c r="B44" s="14">
        <v>436</v>
      </c>
      <c r="C44" s="14">
        <v>350</v>
      </c>
      <c r="D44" s="14">
        <v>1310</v>
      </c>
      <c r="E44" s="19">
        <v>74</v>
      </c>
      <c r="F44" s="45" t="s">
        <v>1060</v>
      </c>
    </row>
    <row r="45" spans="1:6">
      <c r="A45" s="19" t="s">
        <v>453</v>
      </c>
      <c r="B45" s="14">
        <v>438</v>
      </c>
      <c r="C45" s="14">
        <v>349</v>
      </c>
      <c r="D45" s="14">
        <v>1310</v>
      </c>
      <c r="E45" s="19">
        <v>74</v>
      </c>
      <c r="F45" s="45" t="s">
        <v>1060</v>
      </c>
    </row>
    <row r="46" spans="1:6">
      <c r="A46" s="19" t="s">
        <v>914</v>
      </c>
      <c r="B46" s="14">
        <v>429</v>
      </c>
      <c r="C46" s="14">
        <v>341</v>
      </c>
      <c r="D46" s="14">
        <v>1281</v>
      </c>
      <c r="E46" s="19">
        <v>73</v>
      </c>
      <c r="F46" s="45" t="s">
        <v>1061</v>
      </c>
    </row>
    <row r="47" spans="1:6">
      <c r="A47" s="19" t="s">
        <v>454</v>
      </c>
      <c r="B47" s="14">
        <v>427</v>
      </c>
      <c r="C47" s="14">
        <v>342</v>
      </c>
      <c r="D47" s="14">
        <v>1281</v>
      </c>
      <c r="E47" s="19">
        <v>73</v>
      </c>
      <c r="F47" s="45" t="s">
        <v>1061</v>
      </c>
    </row>
    <row r="48" spans="1:6">
      <c r="A48" s="19" t="s">
        <v>915</v>
      </c>
      <c r="B48" s="14">
        <v>417</v>
      </c>
      <c r="C48" s="14">
        <v>335</v>
      </c>
      <c r="D48" s="14">
        <v>1253</v>
      </c>
      <c r="E48" s="19">
        <v>72</v>
      </c>
      <c r="F48" s="45" t="s">
        <v>1061</v>
      </c>
    </row>
    <row r="49" spans="1:6">
      <c r="A49" s="19" t="s">
        <v>456</v>
      </c>
      <c r="B49" s="14">
        <v>419</v>
      </c>
      <c r="C49" s="14">
        <v>334</v>
      </c>
      <c r="D49" s="14">
        <v>1253</v>
      </c>
      <c r="E49" s="19">
        <v>72</v>
      </c>
      <c r="F49" s="45" t="s">
        <v>1061</v>
      </c>
    </row>
    <row r="50" spans="1:6">
      <c r="A50" s="19" t="s">
        <v>916</v>
      </c>
      <c r="B50" s="14">
        <v>410</v>
      </c>
      <c r="C50" s="14">
        <v>326</v>
      </c>
      <c r="D50" s="14">
        <v>1225</v>
      </c>
      <c r="E50" s="19">
        <v>71</v>
      </c>
      <c r="F50" s="45" t="s">
        <v>1062</v>
      </c>
    </row>
    <row r="51" spans="1:6">
      <c r="A51" s="19" t="s">
        <v>457</v>
      </c>
      <c r="B51" s="14">
        <v>408</v>
      </c>
      <c r="C51" s="14">
        <v>327</v>
      </c>
      <c r="D51" s="14">
        <v>1225</v>
      </c>
      <c r="E51" s="19">
        <v>71</v>
      </c>
      <c r="F51" s="45" t="s">
        <v>1062</v>
      </c>
    </row>
    <row r="52" spans="1:6">
      <c r="A52" s="19" t="s">
        <v>917</v>
      </c>
      <c r="B52" s="14">
        <v>399</v>
      </c>
      <c r="C52" s="14">
        <v>320</v>
      </c>
      <c r="D52" s="14">
        <v>1198</v>
      </c>
      <c r="E52" s="19">
        <v>70</v>
      </c>
      <c r="F52" s="45" t="s">
        <v>1062</v>
      </c>
    </row>
    <row r="53" spans="1:6">
      <c r="A53" s="19" t="s">
        <v>459</v>
      </c>
      <c r="B53" s="14">
        <v>400</v>
      </c>
      <c r="C53" s="14">
        <v>319</v>
      </c>
      <c r="D53" s="14">
        <v>1198</v>
      </c>
      <c r="E53" s="19">
        <v>70</v>
      </c>
      <c r="F53" s="45" t="s">
        <v>1062</v>
      </c>
    </row>
    <row r="54" spans="1:6">
      <c r="A54" s="17" t="s">
        <v>918</v>
      </c>
      <c r="B54" s="14">
        <v>383</v>
      </c>
      <c r="C54" s="14">
        <v>305</v>
      </c>
      <c r="D54" s="14">
        <v>1146</v>
      </c>
      <c r="E54" s="17">
        <v>68</v>
      </c>
      <c r="F54" s="45" t="s">
        <v>1063</v>
      </c>
    </row>
    <row r="55" spans="1:6">
      <c r="A55" s="17" t="s">
        <v>460</v>
      </c>
      <c r="B55" s="14">
        <v>382</v>
      </c>
      <c r="C55" s="14">
        <v>306</v>
      </c>
      <c r="D55" s="14">
        <v>1146</v>
      </c>
      <c r="E55" s="17">
        <v>68</v>
      </c>
      <c r="F55" s="45" t="s">
        <v>1063</v>
      </c>
    </row>
    <row r="56" spans="1:6">
      <c r="A56" s="17" t="s">
        <v>919</v>
      </c>
      <c r="B56" s="14">
        <v>373</v>
      </c>
      <c r="C56" s="14">
        <v>299</v>
      </c>
      <c r="D56" s="14">
        <v>1120</v>
      </c>
      <c r="E56" s="17">
        <v>67</v>
      </c>
      <c r="F56" s="45" t="s">
        <v>1063</v>
      </c>
    </row>
    <row r="57" spans="1:6">
      <c r="A57" s="17" t="s">
        <v>462</v>
      </c>
      <c r="B57" s="14">
        <v>374</v>
      </c>
      <c r="C57" s="14">
        <v>298</v>
      </c>
      <c r="D57" s="14">
        <v>1120</v>
      </c>
      <c r="E57" s="17">
        <v>67</v>
      </c>
      <c r="F57" s="45" t="s">
        <v>1063</v>
      </c>
    </row>
    <row r="58" spans="1:6">
      <c r="A58" s="17" t="s">
        <v>390</v>
      </c>
      <c r="B58" s="14">
        <v>366</v>
      </c>
      <c r="C58" s="14">
        <v>292</v>
      </c>
      <c r="D58" s="14">
        <v>1095</v>
      </c>
      <c r="E58" s="17">
        <v>66</v>
      </c>
      <c r="F58" s="45" t="s">
        <v>1064</v>
      </c>
    </row>
    <row r="59" spans="1:6">
      <c r="A59" s="17" t="s">
        <v>463</v>
      </c>
      <c r="B59" s="14">
        <v>365</v>
      </c>
      <c r="C59" s="14">
        <v>293</v>
      </c>
      <c r="D59" s="14">
        <v>1095</v>
      </c>
      <c r="E59" s="17">
        <v>66</v>
      </c>
      <c r="F59" s="45" t="s">
        <v>1064</v>
      </c>
    </row>
    <row r="60" spans="1:6">
      <c r="A60" s="17" t="s">
        <v>920</v>
      </c>
      <c r="B60" s="14">
        <v>357</v>
      </c>
      <c r="C60" s="14">
        <v>286</v>
      </c>
      <c r="D60" s="14">
        <v>1071</v>
      </c>
      <c r="E60" s="17">
        <v>65</v>
      </c>
      <c r="F60" s="45" t="s">
        <v>1064</v>
      </c>
    </row>
    <row r="61" spans="1:6">
      <c r="A61" s="17" t="s">
        <v>465</v>
      </c>
      <c r="B61" s="14">
        <v>358</v>
      </c>
      <c r="C61" s="14">
        <v>285</v>
      </c>
      <c r="D61" s="14">
        <v>1071</v>
      </c>
      <c r="E61" s="17">
        <v>65</v>
      </c>
      <c r="F61" s="45" t="s">
        <v>1064</v>
      </c>
    </row>
    <row r="62" spans="1:6">
      <c r="A62" s="17" t="s">
        <v>921</v>
      </c>
      <c r="B62" s="14">
        <v>350</v>
      </c>
      <c r="C62" s="14">
        <v>279</v>
      </c>
      <c r="D62" s="14">
        <v>1048</v>
      </c>
      <c r="E62" s="17">
        <v>64</v>
      </c>
      <c r="F62" s="45" t="s">
        <v>1065</v>
      </c>
    </row>
    <row r="63" spans="1:6">
      <c r="A63" s="17" t="s">
        <v>466</v>
      </c>
      <c r="B63" s="14">
        <v>349</v>
      </c>
      <c r="C63" s="14">
        <v>280</v>
      </c>
      <c r="D63" s="14">
        <v>1048</v>
      </c>
      <c r="E63" s="17">
        <v>64</v>
      </c>
      <c r="F63" s="45" t="s">
        <v>1065</v>
      </c>
    </row>
    <row r="64" spans="1:6">
      <c r="A64" s="17" t="s">
        <v>938</v>
      </c>
      <c r="B64" s="14">
        <v>341</v>
      </c>
      <c r="C64" s="14">
        <v>281</v>
      </c>
      <c r="D64" s="14">
        <v>1127</v>
      </c>
      <c r="E64" s="17">
        <v>62</v>
      </c>
      <c r="F64" s="45" t="s">
        <v>1065</v>
      </c>
    </row>
    <row r="65" spans="1:6">
      <c r="A65" s="17" t="s">
        <v>922</v>
      </c>
      <c r="B65" s="14">
        <v>351</v>
      </c>
      <c r="C65" s="14">
        <v>273</v>
      </c>
      <c r="D65" s="14">
        <v>1025</v>
      </c>
      <c r="E65" s="17">
        <v>62</v>
      </c>
      <c r="F65" s="45" t="s">
        <v>1065</v>
      </c>
    </row>
    <row r="66" spans="1:6">
      <c r="A66" s="17" t="s">
        <v>468</v>
      </c>
      <c r="B66" s="14">
        <v>347</v>
      </c>
      <c r="C66" s="14">
        <v>281</v>
      </c>
      <c r="D66" s="14">
        <v>1050</v>
      </c>
      <c r="E66" s="17">
        <v>62</v>
      </c>
      <c r="F66" s="45" t="s">
        <v>1066</v>
      </c>
    </row>
    <row r="67" spans="1:6">
      <c r="A67" s="17" t="s">
        <v>469</v>
      </c>
      <c r="B67" s="14">
        <v>344</v>
      </c>
      <c r="C67" s="14">
        <v>283</v>
      </c>
      <c r="D67" s="14">
        <v>1035</v>
      </c>
      <c r="E67" s="17">
        <v>62</v>
      </c>
      <c r="F67" s="45" t="s">
        <v>1066</v>
      </c>
    </row>
    <row r="68" spans="1:6">
      <c r="A68" s="17" t="s">
        <v>923</v>
      </c>
      <c r="B68" s="14">
        <v>334</v>
      </c>
      <c r="C68" s="14">
        <v>275</v>
      </c>
      <c r="D68" s="14">
        <v>1102</v>
      </c>
      <c r="E68" s="17">
        <v>61</v>
      </c>
      <c r="F68" s="45" t="s">
        <v>1066</v>
      </c>
    </row>
    <row r="69" spans="1:6">
      <c r="A69" s="17" t="s">
        <v>924</v>
      </c>
      <c r="B69" s="14">
        <v>344</v>
      </c>
      <c r="C69" s="14">
        <v>267</v>
      </c>
      <c r="D69" s="14">
        <v>1002</v>
      </c>
      <c r="E69" s="17">
        <v>61</v>
      </c>
      <c r="F69" s="45" t="s">
        <v>1066</v>
      </c>
    </row>
    <row r="70" spans="1:6">
      <c r="A70" s="17" t="s">
        <v>471</v>
      </c>
      <c r="B70" s="14">
        <v>340</v>
      </c>
      <c r="C70" s="14">
        <v>275</v>
      </c>
      <c r="D70" s="14">
        <v>1027</v>
      </c>
      <c r="E70" s="17">
        <v>61</v>
      </c>
      <c r="F70" s="45" t="s">
        <v>1066</v>
      </c>
    </row>
    <row r="71" spans="1:6">
      <c r="A71" s="17" t="s">
        <v>472</v>
      </c>
      <c r="B71" s="14">
        <v>337</v>
      </c>
      <c r="C71" s="14">
        <v>277</v>
      </c>
      <c r="D71" s="14">
        <v>1012</v>
      </c>
      <c r="E71" s="17">
        <v>61</v>
      </c>
      <c r="F71" s="45" t="s">
        <v>1066</v>
      </c>
    </row>
    <row r="72" spans="1:6">
      <c r="A72" s="17" t="s">
        <v>925</v>
      </c>
      <c r="B72" s="14">
        <v>326</v>
      </c>
      <c r="C72" s="14">
        <v>268</v>
      </c>
      <c r="D72" s="14">
        <v>1078</v>
      </c>
      <c r="E72" s="17">
        <v>60</v>
      </c>
      <c r="F72" s="45" t="s">
        <v>1066</v>
      </c>
    </row>
    <row r="73" spans="1:6">
      <c r="A73" s="17" t="s">
        <v>926</v>
      </c>
      <c r="B73" s="14">
        <v>335</v>
      </c>
      <c r="C73" s="14">
        <v>261</v>
      </c>
      <c r="D73" s="14">
        <v>980</v>
      </c>
      <c r="E73" s="17">
        <v>60</v>
      </c>
      <c r="F73" s="45" t="s">
        <v>1066</v>
      </c>
    </row>
    <row r="74" spans="1:6">
      <c r="A74" s="17" t="s">
        <v>474</v>
      </c>
      <c r="B74" s="14">
        <v>332</v>
      </c>
      <c r="C74" s="14">
        <v>268</v>
      </c>
      <c r="D74" s="14">
        <v>1004</v>
      </c>
      <c r="E74" s="17">
        <v>60</v>
      </c>
      <c r="F74" s="45" t="s">
        <v>1065</v>
      </c>
    </row>
    <row r="75" spans="1:6">
      <c r="A75" s="17" t="s">
        <v>475</v>
      </c>
      <c r="B75" s="14">
        <v>329</v>
      </c>
      <c r="C75" s="14">
        <v>271</v>
      </c>
      <c r="D75" s="14">
        <v>989</v>
      </c>
      <c r="E75" s="17">
        <v>60</v>
      </c>
      <c r="F75" s="45" t="s">
        <v>1065</v>
      </c>
    </row>
    <row r="76" spans="1:6">
      <c r="A76" s="17" t="s">
        <v>927</v>
      </c>
      <c r="B76" s="14">
        <v>319</v>
      </c>
      <c r="C76" s="14">
        <v>262</v>
      </c>
      <c r="D76" s="14">
        <v>1053</v>
      </c>
      <c r="E76" s="17">
        <v>59</v>
      </c>
      <c r="F76" s="45" t="s">
        <v>1065</v>
      </c>
    </row>
    <row r="77" spans="1:6">
      <c r="A77" s="17" t="s">
        <v>928</v>
      </c>
      <c r="B77" s="14">
        <v>328</v>
      </c>
      <c r="C77" s="14">
        <v>255</v>
      </c>
      <c r="D77" s="14">
        <v>958</v>
      </c>
      <c r="E77" s="17">
        <v>59</v>
      </c>
      <c r="F77" s="45" t="s">
        <v>1065</v>
      </c>
    </row>
    <row r="78" spans="1:6">
      <c r="A78" s="17" t="s">
        <v>477</v>
      </c>
      <c r="B78" s="14">
        <v>325</v>
      </c>
      <c r="C78" s="14">
        <v>262</v>
      </c>
      <c r="D78" s="14">
        <v>981</v>
      </c>
      <c r="E78" s="17">
        <v>59</v>
      </c>
      <c r="F78" s="45" t="s">
        <v>1067</v>
      </c>
    </row>
    <row r="79" spans="1:6">
      <c r="A79" s="17" t="s">
        <v>478</v>
      </c>
      <c r="B79" s="14">
        <v>322</v>
      </c>
      <c r="C79" s="14">
        <v>265</v>
      </c>
      <c r="D79" s="14">
        <v>967</v>
      </c>
      <c r="E79" s="17">
        <v>59</v>
      </c>
      <c r="F79" s="45" t="s">
        <v>1067</v>
      </c>
    </row>
    <row r="80" spans="1:6">
      <c r="A80" s="17" t="s">
        <v>929</v>
      </c>
      <c r="B80" s="14">
        <v>312</v>
      </c>
      <c r="C80" s="14">
        <v>257</v>
      </c>
      <c r="D80" s="14">
        <v>1030</v>
      </c>
      <c r="E80" s="17">
        <v>58</v>
      </c>
      <c r="F80" s="45" t="s">
        <v>1067</v>
      </c>
    </row>
    <row r="81" spans="1:6">
      <c r="A81" s="17" t="s">
        <v>407</v>
      </c>
      <c r="B81" s="14">
        <v>321</v>
      </c>
      <c r="C81" s="14">
        <v>250</v>
      </c>
      <c r="D81" s="14">
        <v>937</v>
      </c>
      <c r="E81" s="17">
        <v>58</v>
      </c>
      <c r="F81" s="45" t="s">
        <v>1067</v>
      </c>
    </row>
    <row r="82" spans="1:6">
      <c r="A82" s="17" t="s">
        <v>480</v>
      </c>
      <c r="B82" s="14">
        <v>318</v>
      </c>
      <c r="C82" s="14">
        <v>257</v>
      </c>
      <c r="D82" s="14">
        <v>960</v>
      </c>
      <c r="E82" s="17">
        <v>58</v>
      </c>
      <c r="F82" s="45" t="s">
        <v>1067</v>
      </c>
    </row>
    <row r="83" spans="1:6">
      <c r="A83" s="17" t="s">
        <v>481</v>
      </c>
      <c r="B83" s="14">
        <v>315</v>
      </c>
      <c r="C83" s="14">
        <v>260</v>
      </c>
      <c r="D83" s="14">
        <v>946</v>
      </c>
      <c r="E83" s="17">
        <v>58</v>
      </c>
      <c r="F83" s="45" t="s">
        <v>1067</v>
      </c>
    </row>
    <row r="84" spans="1:6">
      <c r="A84" s="40" t="s">
        <v>930</v>
      </c>
      <c r="B84" s="14">
        <v>298</v>
      </c>
      <c r="C84" s="14">
        <v>240</v>
      </c>
      <c r="D84" s="14">
        <v>896</v>
      </c>
      <c r="E84" s="40">
        <v>56</v>
      </c>
      <c r="F84" s="45" t="s">
        <v>1068</v>
      </c>
    </row>
    <row r="85" spans="1:6">
      <c r="A85" s="40" t="s">
        <v>483</v>
      </c>
      <c r="B85" s="14">
        <v>299</v>
      </c>
      <c r="C85" s="14">
        <v>239</v>
      </c>
      <c r="D85" s="14">
        <v>896</v>
      </c>
      <c r="E85" s="40">
        <v>56</v>
      </c>
      <c r="F85" s="45" t="s">
        <v>1068</v>
      </c>
    </row>
    <row r="86" spans="1:6">
      <c r="A86" s="40" t="s">
        <v>931</v>
      </c>
      <c r="B86" s="14">
        <v>293</v>
      </c>
      <c r="C86" s="14">
        <v>233</v>
      </c>
      <c r="D86" s="14">
        <v>876</v>
      </c>
      <c r="E86" s="40">
        <v>55</v>
      </c>
      <c r="F86" s="45" t="s">
        <v>1068</v>
      </c>
    </row>
    <row r="87" spans="1:6">
      <c r="A87" s="40" t="s">
        <v>484</v>
      </c>
      <c r="B87" s="14">
        <v>292</v>
      </c>
      <c r="C87" s="14">
        <v>234</v>
      </c>
      <c r="D87" s="14">
        <v>876</v>
      </c>
      <c r="E87" s="40">
        <v>55</v>
      </c>
      <c r="F87" s="45" t="s">
        <v>1068</v>
      </c>
    </row>
    <row r="88" spans="1:6">
      <c r="A88" s="40" t="s">
        <v>932</v>
      </c>
      <c r="B88" s="14">
        <v>285</v>
      </c>
      <c r="C88" s="14">
        <v>229</v>
      </c>
      <c r="D88" s="14">
        <v>857</v>
      </c>
      <c r="E88" s="40">
        <v>54</v>
      </c>
      <c r="F88" s="45" t="s">
        <v>1069</v>
      </c>
    </row>
    <row r="89" spans="1:6">
      <c r="A89" s="40" t="s">
        <v>486</v>
      </c>
      <c r="B89" s="14">
        <v>286</v>
      </c>
      <c r="C89" s="14">
        <v>228</v>
      </c>
      <c r="D89" s="14">
        <v>857</v>
      </c>
      <c r="E89" s="40">
        <v>54</v>
      </c>
      <c r="F89" s="45" t="s">
        <v>1069</v>
      </c>
    </row>
    <row r="90" spans="1:6">
      <c r="A90" s="40" t="s">
        <v>933</v>
      </c>
      <c r="B90" s="14">
        <v>280</v>
      </c>
      <c r="C90" s="14">
        <v>223</v>
      </c>
      <c r="D90" s="14">
        <v>838</v>
      </c>
      <c r="E90" s="40">
        <v>52</v>
      </c>
      <c r="F90" s="45" t="s">
        <v>1069</v>
      </c>
    </row>
    <row r="91" spans="1:6">
      <c r="A91" s="40" t="s">
        <v>487</v>
      </c>
      <c r="B91" s="14">
        <v>279</v>
      </c>
      <c r="C91" s="14">
        <v>224</v>
      </c>
      <c r="D91" s="14">
        <v>838</v>
      </c>
      <c r="E91" s="40">
        <v>52</v>
      </c>
      <c r="F91" s="45" t="s">
        <v>1069</v>
      </c>
    </row>
    <row r="92" spans="1:6">
      <c r="A92" s="40" t="s">
        <v>50</v>
      </c>
      <c r="B92" s="14">
        <v>273</v>
      </c>
      <c r="C92" s="14">
        <v>219</v>
      </c>
      <c r="D92" s="14">
        <v>820</v>
      </c>
      <c r="E92" s="40">
        <v>51</v>
      </c>
      <c r="F92" s="45" t="s">
        <v>1068</v>
      </c>
    </row>
    <row r="93" spans="1:6">
      <c r="A93" s="40" t="s">
        <v>489</v>
      </c>
      <c r="B93" s="14">
        <v>274</v>
      </c>
      <c r="C93" s="14">
        <v>218</v>
      </c>
      <c r="D93" s="14">
        <v>820</v>
      </c>
      <c r="E93" s="40">
        <v>51</v>
      </c>
      <c r="F93" s="45" t="s">
        <v>1068</v>
      </c>
    </row>
    <row r="94" spans="1:6">
      <c r="A94" s="40" t="s">
        <v>934</v>
      </c>
      <c r="B94" s="14">
        <v>268</v>
      </c>
      <c r="C94" s="14">
        <v>213</v>
      </c>
      <c r="D94" s="14">
        <v>801</v>
      </c>
      <c r="E94" s="40">
        <v>50</v>
      </c>
      <c r="F94" s="45" t="s">
        <v>1068</v>
      </c>
    </row>
    <row r="95" spans="1:6">
      <c r="A95" s="40" t="s">
        <v>490</v>
      </c>
      <c r="B95" s="14">
        <v>267</v>
      </c>
      <c r="C95" s="14">
        <v>214</v>
      </c>
      <c r="D95" s="14">
        <v>801</v>
      </c>
      <c r="E95" s="40">
        <v>50</v>
      </c>
      <c r="F95" s="45" t="s">
        <v>1068</v>
      </c>
    </row>
    <row r="96" spans="1:6">
      <c r="A96" s="40" t="s">
        <v>948</v>
      </c>
      <c r="B96" s="14">
        <v>261</v>
      </c>
      <c r="C96" s="14">
        <v>209</v>
      </c>
      <c r="D96" s="14">
        <v>785</v>
      </c>
      <c r="E96" s="40">
        <v>49</v>
      </c>
      <c r="F96" s="45" t="s">
        <v>1070</v>
      </c>
    </row>
    <row r="97" spans="1:6">
      <c r="A97" s="40" t="s">
        <v>492</v>
      </c>
      <c r="B97" s="14">
        <v>262</v>
      </c>
      <c r="C97" s="14">
        <v>209</v>
      </c>
      <c r="D97" s="14">
        <v>784</v>
      </c>
      <c r="E97" s="40">
        <v>49</v>
      </c>
      <c r="F97" s="45" t="s">
        <v>1070</v>
      </c>
    </row>
    <row r="98" spans="1:6">
      <c r="A98" s="40" t="s">
        <v>935</v>
      </c>
      <c r="B98" s="14">
        <v>255</v>
      </c>
      <c r="C98" s="14">
        <v>204</v>
      </c>
      <c r="D98" s="14">
        <v>766</v>
      </c>
      <c r="E98" s="40">
        <v>48</v>
      </c>
      <c r="F98" s="45" t="s">
        <v>1070</v>
      </c>
    </row>
    <row r="99" spans="1:6">
      <c r="A99" s="40" t="s">
        <v>493</v>
      </c>
      <c r="B99" s="14">
        <v>255</v>
      </c>
      <c r="C99" s="14">
        <v>205</v>
      </c>
      <c r="D99" s="14">
        <v>766</v>
      </c>
      <c r="E99" s="40">
        <v>48</v>
      </c>
      <c r="F99" s="45" t="s">
        <v>1070</v>
      </c>
    </row>
    <row r="100" spans="1:6">
      <c r="A100" s="16" t="s">
        <v>183</v>
      </c>
      <c r="B100" s="14">
        <v>244</v>
      </c>
      <c r="C100" s="14">
        <v>195</v>
      </c>
      <c r="D100" s="14">
        <v>733</v>
      </c>
      <c r="E100" s="16">
        <v>46</v>
      </c>
      <c r="F100" s="45" t="s">
        <v>1071</v>
      </c>
    </row>
    <row r="101" spans="1:6">
      <c r="A101" s="16" t="s">
        <v>495</v>
      </c>
      <c r="B101" s="14">
        <v>245</v>
      </c>
      <c r="C101" s="14">
        <v>195</v>
      </c>
      <c r="D101" s="14">
        <v>733</v>
      </c>
      <c r="E101" s="16">
        <v>46</v>
      </c>
      <c r="F101" s="45" t="s">
        <v>1071</v>
      </c>
    </row>
    <row r="102" spans="1:6">
      <c r="A102" s="16" t="s">
        <v>55</v>
      </c>
      <c r="B102" s="14">
        <v>240</v>
      </c>
      <c r="C102" s="14">
        <v>191</v>
      </c>
      <c r="D102" s="14">
        <v>717</v>
      </c>
      <c r="E102" s="16">
        <v>44</v>
      </c>
      <c r="F102" s="45" t="s">
        <v>1071</v>
      </c>
    </row>
    <row r="103" spans="1:6">
      <c r="A103" s="16" t="s">
        <v>496</v>
      </c>
      <c r="B103" s="14">
        <v>239</v>
      </c>
      <c r="C103" s="14">
        <v>191</v>
      </c>
      <c r="D103" s="14">
        <v>717</v>
      </c>
      <c r="E103" s="16">
        <v>44</v>
      </c>
      <c r="F103" s="45" t="s">
        <v>1071</v>
      </c>
    </row>
    <row r="104" spans="1:6">
      <c r="A104" s="16" t="s">
        <v>418</v>
      </c>
      <c r="B104" s="14">
        <v>233</v>
      </c>
      <c r="C104" s="14">
        <v>187</v>
      </c>
      <c r="D104" s="14">
        <v>701</v>
      </c>
      <c r="E104" s="16">
        <v>43</v>
      </c>
      <c r="F104" s="45" t="s">
        <v>1072</v>
      </c>
    </row>
    <row r="105" spans="1:6">
      <c r="A105" s="16" t="s">
        <v>497</v>
      </c>
      <c r="B105" s="14">
        <v>234</v>
      </c>
      <c r="C105" s="14">
        <v>187</v>
      </c>
      <c r="D105" s="14">
        <v>701</v>
      </c>
      <c r="E105" s="16">
        <v>43</v>
      </c>
      <c r="F105" s="45" t="s">
        <v>1072</v>
      </c>
    </row>
    <row r="106" spans="1:6">
      <c r="A106" s="16" t="s">
        <v>419</v>
      </c>
      <c r="B106" s="14">
        <v>229</v>
      </c>
      <c r="C106" s="14">
        <v>182</v>
      </c>
      <c r="D106" s="14">
        <v>685</v>
      </c>
      <c r="E106" s="16">
        <v>42</v>
      </c>
      <c r="F106" s="45" t="s">
        <v>1072</v>
      </c>
    </row>
    <row r="107" spans="1:6">
      <c r="A107" s="16" t="s">
        <v>498</v>
      </c>
      <c r="B107" s="14">
        <v>228</v>
      </c>
      <c r="C107" s="14">
        <v>182</v>
      </c>
      <c r="D107" s="14">
        <v>685</v>
      </c>
      <c r="E107" s="16">
        <v>42</v>
      </c>
      <c r="F107" s="45" t="s">
        <v>1072</v>
      </c>
    </row>
    <row r="108" spans="1:6">
      <c r="A108" s="16" t="s">
        <v>936</v>
      </c>
      <c r="B108" s="14">
        <v>223</v>
      </c>
      <c r="C108" s="14">
        <v>178</v>
      </c>
      <c r="D108" s="14">
        <v>670</v>
      </c>
      <c r="E108" s="16">
        <v>41</v>
      </c>
      <c r="F108" s="45" t="s">
        <v>1073</v>
      </c>
    </row>
    <row r="109" spans="1:6">
      <c r="A109" s="16" t="s">
        <v>499</v>
      </c>
      <c r="B109" s="14">
        <v>224</v>
      </c>
      <c r="C109" s="14">
        <v>178</v>
      </c>
      <c r="D109" s="14">
        <v>670</v>
      </c>
      <c r="E109" s="16">
        <v>41</v>
      </c>
      <c r="F109" s="45" t="s">
        <v>1073</v>
      </c>
    </row>
  </sheetData>
  <sortState ref="A2:E112">
    <sortCondition descending="1" ref="E1"/>
  </sortState>
  <mergeCells count="3">
    <mergeCell ref="P4:V4"/>
    <mergeCell ref="P5:V5"/>
    <mergeCell ref="P6:V6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09"/>
  <sheetViews>
    <sheetView workbookViewId="0">
      <selection activeCell="M11" sqref="M11"/>
    </sheetView>
  </sheetViews>
  <sheetFormatPr defaultRowHeight="15.95"/>
  <cols>
    <col min="1" max="1" width="9.375" style="14" customWidth="1"/>
    <col min="2" max="2" width="7.25" customWidth="1"/>
    <col min="3" max="3" width="6.5" bestFit="1" customWidth="1"/>
    <col min="4" max="4" width="5.75" customWidth="1"/>
    <col min="5" max="5" width="6.5" bestFit="1" customWidth="1"/>
  </cols>
  <sheetData>
    <row r="1" spans="1:13" ht="14.55">
      <c r="A1" s="3" t="s">
        <v>333</v>
      </c>
      <c r="B1" t="s">
        <v>1151</v>
      </c>
    </row>
    <row r="2" spans="1:13">
      <c r="A2" s="38" t="s">
        <v>39</v>
      </c>
      <c r="B2" s="46">
        <v>12</v>
      </c>
      <c r="C2">
        <v>15000</v>
      </c>
      <c r="D2">
        <v>12</v>
      </c>
      <c r="E2">
        <v>10000</v>
      </c>
      <c r="F2">
        <v>2</v>
      </c>
      <c r="G2">
        <v>4</v>
      </c>
    </row>
    <row r="3" spans="1:13">
      <c r="A3" s="38" t="s">
        <v>421</v>
      </c>
      <c r="B3" s="46">
        <v>12</v>
      </c>
      <c r="C3">
        <v>15000</v>
      </c>
      <c r="D3">
        <v>12</v>
      </c>
      <c r="E3">
        <v>10000</v>
      </c>
      <c r="F3">
        <v>1</v>
      </c>
      <c r="G3">
        <v>3</v>
      </c>
    </row>
    <row r="4" spans="1:13">
      <c r="A4" s="38" t="s">
        <v>900</v>
      </c>
      <c r="B4" s="46">
        <v>13</v>
      </c>
      <c r="C4">
        <v>15000</v>
      </c>
      <c r="D4">
        <v>13</v>
      </c>
      <c r="E4">
        <v>10000</v>
      </c>
      <c r="F4">
        <v>2</v>
      </c>
      <c r="G4">
        <v>3</v>
      </c>
    </row>
    <row r="5" spans="1:13">
      <c r="A5" s="38" t="s">
        <v>423</v>
      </c>
      <c r="B5" s="46">
        <v>13</v>
      </c>
      <c r="C5">
        <v>15000</v>
      </c>
      <c r="D5">
        <v>13</v>
      </c>
      <c r="E5">
        <v>10000</v>
      </c>
      <c r="F5">
        <v>1</v>
      </c>
      <c r="G5">
        <v>4</v>
      </c>
    </row>
    <row r="6" spans="1:13">
      <c r="A6" s="38" t="s">
        <v>901</v>
      </c>
      <c r="B6" s="46">
        <v>12</v>
      </c>
      <c r="C6">
        <v>14000</v>
      </c>
      <c r="D6">
        <v>13</v>
      </c>
      <c r="E6">
        <v>14000</v>
      </c>
      <c r="F6">
        <v>1</v>
      </c>
      <c r="G6">
        <v>3</v>
      </c>
    </row>
    <row r="7" spans="1:13">
      <c r="A7" s="38" t="s">
        <v>424</v>
      </c>
      <c r="B7" s="46">
        <v>12</v>
      </c>
      <c r="C7">
        <v>14000</v>
      </c>
      <c r="D7">
        <v>13</v>
      </c>
      <c r="E7">
        <v>14000</v>
      </c>
      <c r="F7">
        <v>2</v>
      </c>
      <c r="G7">
        <v>4</v>
      </c>
    </row>
    <row r="8" spans="1:13">
      <c r="A8" s="38" t="s">
        <v>902</v>
      </c>
      <c r="B8" s="46">
        <v>11</v>
      </c>
      <c r="C8">
        <v>15000</v>
      </c>
      <c r="D8">
        <v>11</v>
      </c>
      <c r="E8">
        <v>10000</v>
      </c>
      <c r="F8">
        <v>2</v>
      </c>
      <c r="G8">
        <v>4</v>
      </c>
    </row>
    <row r="9" spans="1:13">
      <c r="A9" s="38" t="s">
        <v>426</v>
      </c>
      <c r="B9" s="46">
        <v>11</v>
      </c>
      <c r="C9">
        <v>15000</v>
      </c>
      <c r="D9">
        <v>11</v>
      </c>
      <c r="E9">
        <v>10000</v>
      </c>
      <c r="F9">
        <v>1</v>
      </c>
      <c r="G9">
        <v>3</v>
      </c>
      <c r="L9">
        <v>1000</v>
      </c>
      <c r="M9">
        <f>L9*0.25*1</f>
        <v>250</v>
      </c>
    </row>
    <row r="10" spans="1:13">
      <c r="A10" s="38" t="s">
        <v>40</v>
      </c>
      <c r="B10" s="46">
        <v>11</v>
      </c>
      <c r="C10">
        <v>14000</v>
      </c>
      <c r="D10">
        <v>13</v>
      </c>
      <c r="E10">
        <v>14000</v>
      </c>
      <c r="F10">
        <v>1</v>
      </c>
      <c r="G10">
        <v>2</v>
      </c>
      <c r="L10">
        <v>800</v>
      </c>
      <c r="M10">
        <f>L10*0.3</f>
        <v>240</v>
      </c>
    </row>
    <row r="11" spans="1:13">
      <c r="A11" s="38" t="s">
        <v>427</v>
      </c>
      <c r="B11" s="46">
        <v>11</v>
      </c>
      <c r="C11">
        <v>14000</v>
      </c>
      <c r="D11">
        <v>13</v>
      </c>
      <c r="E11">
        <v>14000</v>
      </c>
      <c r="F11">
        <v>3</v>
      </c>
      <c r="G11">
        <v>4</v>
      </c>
      <c r="L11">
        <v>3000</v>
      </c>
      <c r="M11">
        <f>L11*0.3*0.12</f>
        <v>108</v>
      </c>
    </row>
    <row r="12" spans="1:13">
      <c r="A12" s="38" t="s">
        <v>36</v>
      </c>
      <c r="B12" s="46">
        <v>12</v>
      </c>
      <c r="C12">
        <v>13000</v>
      </c>
      <c r="D12">
        <v>13</v>
      </c>
      <c r="E12">
        <v>13000</v>
      </c>
      <c r="F12">
        <v>1</v>
      </c>
      <c r="G12">
        <v>2</v>
      </c>
    </row>
    <row r="13" spans="1:13">
      <c r="A13" s="38" t="s">
        <v>429</v>
      </c>
      <c r="B13" s="46">
        <v>12</v>
      </c>
      <c r="C13">
        <v>13000</v>
      </c>
      <c r="D13">
        <v>13</v>
      </c>
      <c r="E13">
        <v>13000</v>
      </c>
      <c r="F13">
        <v>3</v>
      </c>
      <c r="G13">
        <v>4</v>
      </c>
    </row>
    <row r="14" spans="1:13">
      <c r="A14" s="38" t="s">
        <v>903</v>
      </c>
      <c r="B14" s="46">
        <v>12</v>
      </c>
      <c r="C14">
        <v>13000</v>
      </c>
      <c r="D14">
        <v>11</v>
      </c>
      <c r="E14">
        <v>13000</v>
      </c>
      <c r="F14">
        <v>2</v>
      </c>
      <c r="G14">
        <v>4</v>
      </c>
    </row>
    <row r="15" spans="1:13">
      <c r="A15" s="38" t="s">
        <v>430</v>
      </c>
      <c r="B15" s="46">
        <v>12</v>
      </c>
      <c r="C15">
        <v>13000</v>
      </c>
      <c r="D15">
        <v>11</v>
      </c>
      <c r="E15">
        <v>13000</v>
      </c>
      <c r="F15">
        <v>1</v>
      </c>
      <c r="G15">
        <v>3</v>
      </c>
    </row>
    <row r="16" spans="1:13">
      <c r="A16" s="38" t="s">
        <v>35</v>
      </c>
      <c r="B16" s="46">
        <v>11</v>
      </c>
      <c r="C16">
        <v>14000</v>
      </c>
      <c r="D16">
        <v>11</v>
      </c>
      <c r="E16">
        <v>14000</v>
      </c>
      <c r="F16">
        <v>1</v>
      </c>
      <c r="G16">
        <v>4</v>
      </c>
    </row>
    <row r="17" spans="1:7">
      <c r="A17" s="38" t="s">
        <v>432</v>
      </c>
      <c r="B17" s="46">
        <v>11</v>
      </c>
      <c r="C17">
        <v>14000</v>
      </c>
      <c r="D17">
        <v>11</v>
      </c>
      <c r="E17">
        <v>14000</v>
      </c>
      <c r="F17">
        <v>2</v>
      </c>
      <c r="G17">
        <v>3</v>
      </c>
    </row>
    <row r="18" spans="1:7">
      <c r="A18" s="38" t="s">
        <v>371</v>
      </c>
      <c r="B18" s="46">
        <v>11</v>
      </c>
      <c r="C18">
        <v>13000</v>
      </c>
      <c r="D18">
        <v>13</v>
      </c>
      <c r="E18">
        <v>13000</v>
      </c>
      <c r="F18">
        <v>1</v>
      </c>
      <c r="G18">
        <v>3</v>
      </c>
    </row>
    <row r="19" spans="1:7">
      <c r="A19" s="38" t="s">
        <v>433</v>
      </c>
      <c r="B19" s="46">
        <v>11</v>
      </c>
      <c r="C19">
        <v>13000</v>
      </c>
      <c r="D19">
        <v>13</v>
      </c>
      <c r="E19">
        <v>13000</v>
      </c>
      <c r="F19">
        <v>2</v>
      </c>
      <c r="G19">
        <v>4</v>
      </c>
    </row>
    <row r="20" spans="1:7">
      <c r="A20" s="38" t="s">
        <v>904</v>
      </c>
      <c r="B20" s="46">
        <v>12</v>
      </c>
      <c r="C20">
        <v>13000</v>
      </c>
      <c r="D20">
        <v>11</v>
      </c>
      <c r="E20">
        <v>13000</v>
      </c>
      <c r="F20">
        <v>2</v>
      </c>
      <c r="G20">
        <v>4</v>
      </c>
    </row>
    <row r="21" spans="1:7">
      <c r="A21" s="38" t="s">
        <v>435</v>
      </c>
      <c r="B21" s="46">
        <v>12</v>
      </c>
      <c r="C21">
        <v>13000</v>
      </c>
      <c r="D21">
        <v>11</v>
      </c>
      <c r="E21">
        <v>13000</v>
      </c>
      <c r="F21">
        <v>1</v>
      </c>
      <c r="G21">
        <v>3</v>
      </c>
    </row>
    <row r="22" spans="1:7">
      <c r="A22" s="19" t="s">
        <v>905</v>
      </c>
      <c r="B22" s="46">
        <v>12</v>
      </c>
      <c r="C22">
        <v>12000</v>
      </c>
      <c r="F22">
        <v>2</v>
      </c>
    </row>
    <row r="23" spans="1:7">
      <c r="A23" s="19" t="s">
        <v>436</v>
      </c>
      <c r="B23" s="46">
        <v>12</v>
      </c>
      <c r="C23">
        <v>12000</v>
      </c>
      <c r="F23">
        <v>1</v>
      </c>
    </row>
    <row r="24" spans="1:7">
      <c r="A24" s="19" t="s">
        <v>374</v>
      </c>
      <c r="B24" s="46">
        <v>12</v>
      </c>
      <c r="C24">
        <v>12000</v>
      </c>
      <c r="F24">
        <v>3</v>
      </c>
    </row>
    <row r="25" spans="1:7">
      <c r="A25" s="19" t="s">
        <v>438</v>
      </c>
      <c r="B25" s="46">
        <v>12</v>
      </c>
      <c r="C25">
        <v>12000</v>
      </c>
      <c r="F25">
        <v>4</v>
      </c>
    </row>
    <row r="26" spans="1:7">
      <c r="A26" s="19" t="s">
        <v>906</v>
      </c>
      <c r="B26" s="46">
        <v>13</v>
      </c>
      <c r="C26">
        <v>12000</v>
      </c>
      <c r="F26">
        <v>4</v>
      </c>
    </row>
    <row r="27" spans="1:7">
      <c r="A27" s="19" t="s">
        <v>439</v>
      </c>
      <c r="B27" s="46">
        <v>13</v>
      </c>
      <c r="C27">
        <v>12000</v>
      </c>
      <c r="F27">
        <v>3</v>
      </c>
    </row>
    <row r="28" spans="1:7">
      <c r="A28" s="19" t="s">
        <v>907</v>
      </c>
      <c r="B28" s="46">
        <v>13</v>
      </c>
      <c r="C28">
        <v>12000</v>
      </c>
      <c r="F28">
        <v>2</v>
      </c>
    </row>
    <row r="29" spans="1:7">
      <c r="A29" s="19" t="s">
        <v>441</v>
      </c>
      <c r="B29" s="46">
        <v>13</v>
      </c>
      <c r="C29">
        <v>12000</v>
      </c>
      <c r="F29">
        <v>1</v>
      </c>
    </row>
    <row r="30" spans="1:7">
      <c r="A30" s="19" t="s">
        <v>908</v>
      </c>
      <c r="B30" s="46">
        <v>11</v>
      </c>
      <c r="C30">
        <v>12000</v>
      </c>
      <c r="F30">
        <v>2</v>
      </c>
    </row>
    <row r="31" spans="1:7">
      <c r="A31" s="19" t="s">
        <v>442</v>
      </c>
      <c r="B31" s="46">
        <v>11</v>
      </c>
      <c r="C31">
        <v>12000</v>
      </c>
      <c r="F31">
        <v>1</v>
      </c>
    </row>
    <row r="32" spans="1:7">
      <c r="A32" s="19" t="s">
        <v>377</v>
      </c>
      <c r="B32" s="46">
        <v>11</v>
      </c>
      <c r="C32">
        <v>12000</v>
      </c>
      <c r="F32">
        <v>3</v>
      </c>
    </row>
    <row r="33" spans="1:6">
      <c r="A33" s="19" t="s">
        <v>444</v>
      </c>
      <c r="B33" s="46">
        <v>11</v>
      </c>
      <c r="C33">
        <v>12000</v>
      </c>
      <c r="F33">
        <v>4</v>
      </c>
    </row>
    <row r="34" spans="1:6">
      <c r="A34" s="19" t="s">
        <v>909</v>
      </c>
      <c r="B34" s="46">
        <v>12</v>
      </c>
      <c r="C34">
        <v>11000</v>
      </c>
      <c r="F34">
        <v>2</v>
      </c>
    </row>
    <row r="35" spans="1:6">
      <c r="A35" s="19" t="s">
        <v>445</v>
      </c>
      <c r="B35" s="46">
        <v>12</v>
      </c>
      <c r="C35">
        <v>11000</v>
      </c>
      <c r="F35">
        <v>3</v>
      </c>
    </row>
    <row r="36" spans="1:6">
      <c r="A36" s="19" t="s">
        <v>380</v>
      </c>
      <c r="B36" s="46">
        <v>12</v>
      </c>
      <c r="C36">
        <v>11000</v>
      </c>
      <c r="F36">
        <v>2</v>
      </c>
    </row>
    <row r="37" spans="1:6">
      <c r="A37" s="19" t="s">
        <v>447</v>
      </c>
      <c r="B37" s="46">
        <v>12</v>
      </c>
      <c r="C37">
        <v>11000</v>
      </c>
      <c r="F37">
        <v>3</v>
      </c>
    </row>
    <row r="38" spans="1:6">
      <c r="A38" s="19" t="s">
        <v>910</v>
      </c>
      <c r="B38" s="46">
        <v>13</v>
      </c>
      <c r="C38">
        <v>11000</v>
      </c>
      <c r="F38">
        <v>1</v>
      </c>
    </row>
    <row r="39" spans="1:6">
      <c r="A39" s="19" t="s">
        <v>448</v>
      </c>
      <c r="B39" s="46">
        <v>13</v>
      </c>
      <c r="C39">
        <v>11000</v>
      </c>
      <c r="F39">
        <v>1</v>
      </c>
    </row>
    <row r="40" spans="1:6">
      <c r="A40" s="19" t="s">
        <v>911</v>
      </c>
      <c r="B40" s="46">
        <v>13</v>
      </c>
      <c r="C40">
        <v>11000</v>
      </c>
      <c r="F40">
        <v>4</v>
      </c>
    </row>
    <row r="41" spans="1:6">
      <c r="A41" s="19" t="s">
        <v>450</v>
      </c>
      <c r="B41" s="46">
        <v>13</v>
      </c>
      <c r="C41">
        <v>11000</v>
      </c>
      <c r="F41">
        <v>4</v>
      </c>
    </row>
    <row r="42" spans="1:6">
      <c r="A42" s="19" t="s">
        <v>912</v>
      </c>
      <c r="B42" s="46">
        <v>11</v>
      </c>
      <c r="C42">
        <v>11000</v>
      </c>
      <c r="F42">
        <v>2</v>
      </c>
    </row>
    <row r="43" spans="1:6">
      <c r="A43" s="19" t="s">
        <v>451</v>
      </c>
      <c r="B43" s="46">
        <v>11</v>
      </c>
      <c r="C43">
        <v>11000</v>
      </c>
      <c r="F43">
        <v>4</v>
      </c>
    </row>
    <row r="44" spans="1:6">
      <c r="A44" s="19" t="s">
        <v>913</v>
      </c>
      <c r="B44" s="46">
        <v>11</v>
      </c>
      <c r="C44">
        <v>11000</v>
      </c>
      <c r="F44">
        <v>1</v>
      </c>
    </row>
    <row r="45" spans="1:6">
      <c r="A45" s="19" t="s">
        <v>453</v>
      </c>
      <c r="B45" s="46">
        <v>11</v>
      </c>
      <c r="C45">
        <v>11000</v>
      </c>
      <c r="F45">
        <v>3</v>
      </c>
    </row>
    <row r="46" spans="1:6">
      <c r="A46" s="19" t="s">
        <v>914</v>
      </c>
      <c r="B46" s="46">
        <v>11</v>
      </c>
      <c r="C46">
        <v>10000</v>
      </c>
      <c r="F46">
        <v>2</v>
      </c>
    </row>
    <row r="47" spans="1:6">
      <c r="A47" s="19" t="s">
        <v>454</v>
      </c>
      <c r="B47" s="46">
        <v>11</v>
      </c>
      <c r="C47">
        <v>10000</v>
      </c>
      <c r="F47">
        <v>4</v>
      </c>
    </row>
    <row r="48" spans="1:6">
      <c r="A48" s="19" t="s">
        <v>915</v>
      </c>
      <c r="B48" s="46">
        <v>11</v>
      </c>
      <c r="C48">
        <v>10000</v>
      </c>
      <c r="F48">
        <v>1</v>
      </c>
    </row>
    <row r="49" spans="1:6">
      <c r="A49" s="19" t="s">
        <v>456</v>
      </c>
      <c r="B49" s="46">
        <v>11</v>
      </c>
      <c r="C49">
        <v>10000</v>
      </c>
      <c r="F49">
        <v>3</v>
      </c>
    </row>
    <row r="50" spans="1:6">
      <c r="A50" s="19" t="s">
        <v>916</v>
      </c>
      <c r="B50" s="46">
        <v>12</v>
      </c>
      <c r="C50">
        <v>10000</v>
      </c>
      <c r="F50">
        <v>2</v>
      </c>
    </row>
    <row r="51" spans="1:6">
      <c r="A51" s="19" t="s">
        <v>457</v>
      </c>
      <c r="B51" s="46">
        <v>12</v>
      </c>
      <c r="C51">
        <v>10000</v>
      </c>
      <c r="F51">
        <v>4</v>
      </c>
    </row>
    <row r="52" spans="1:6">
      <c r="A52" s="19" t="s">
        <v>917</v>
      </c>
      <c r="B52" s="46">
        <v>12</v>
      </c>
      <c r="C52">
        <v>10000</v>
      </c>
      <c r="F52">
        <v>1</v>
      </c>
    </row>
    <row r="53" spans="1:6">
      <c r="A53" s="19" t="s">
        <v>459</v>
      </c>
      <c r="B53" s="46">
        <v>12</v>
      </c>
      <c r="C53">
        <v>10000</v>
      </c>
      <c r="F53">
        <v>3</v>
      </c>
    </row>
    <row r="54" spans="1:6">
      <c r="A54" s="17" t="s">
        <v>918</v>
      </c>
      <c r="B54" s="46">
        <v>12</v>
      </c>
      <c r="C54">
        <v>9000</v>
      </c>
      <c r="F54">
        <v>2</v>
      </c>
    </row>
    <row r="55" spans="1:6">
      <c r="A55" s="17" t="s">
        <v>460</v>
      </c>
      <c r="B55" s="46">
        <v>12</v>
      </c>
      <c r="C55">
        <v>9000</v>
      </c>
      <c r="F55">
        <v>1</v>
      </c>
    </row>
    <row r="56" spans="1:6">
      <c r="A56" s="17" t="s">
        <v>919</v>
      </c>
      <c r="B56" s="46">
        <v>12</v>
      </c>
      <c r="C56">
        <v>9000</v>
      </c>
      <c r="F56">
        <v>4</v>
      </c>
    </row>
    <row r="57" spans="1:6">
      <c r="A57" s="17" t="s">
        <v>462</v>
      </c>
      <c r="B57" s="46">
        <v>12</v>
      </c>
      <c r="C57">
        <v>9000</v>
      </c>
      <c r="F57">
        <v>3</v>
      </c>
    </row>
    <row r="58" spans="1:6">
      <c r="A58" s="17" t="s">
        <v>390</v>
      </c>
      <c r="B58" s="46">
        <v>11</v>
      </c>
      <c r="C58">
        <v>9000</v>
      </c>
      <c r="F58">
        <v>4</v>
      </c>
    </row>
    <row r="59" spans="1:6">
      <c r="A59" s="17" t="s">
        <v>463</v>
      </c>
      <c r="B59" s="46">
        <v>11</v>
      </c>
      <c r="C59">
        <v>9000</v>
      </c>
      <c r="F59">
        <v>3</v>
      </c>
    </row>
    <row r="60" spans="1:6">
      <c r="A60" s="17" t="s">
        <v>920</v>
      </c>
      <c r="B60" s="46">
        <v>11</v>
      </c>
      <c r="C60">
        <v>9000</v>
      </c>
      <c r="F60">
        <v>1</v>
      </c>
    </row>
    <row r="61" spans="1:6">
      <c r="A61" s="17" t="s">
        <v>465</v>
      </c>
      <c r="B61" s="46">
        <v>11</v>
      </c>
      <c r="C61">
        <v>9000</v>
      </c>
      <c r="F61">
        <v>2</v>
      </c>
    </row>
    <row r="62" spans="1:6">
      <c r="A62" s="17" t="s">
        <v>921</v>
      </c>
      <c r="B62" s="46">
        <v>12</v>
      </c>
      <c r="C62">
        <v>8000</v>
      </c>
      <c r="F62">
        <v>4</v>
      </c>
    </row>
    <row r="63" spans="1:6">
      <c r="A63" s="17" t="s">
        <v>466</v>
      </c>
      <c r="B63" s="46">
        <v>12</v>
      </c>
      <c r="C63">
        <v>8000</v>
      </c>
      <c r="F63">
        <v>4</v>
      </c>
    </row>
    <row r="64" spans="1:6">
      <c r="A64" s="17" t="s">
        <v>938</v>
      </c>
      <c r="B64" s="46">
        <v>12</v>
      </c>
      <c r="C64">
        <v>8000</v>
      </c>
      <c r="F64">
        <v>1</v>
      </c>
    </row>
    <row r="65" spans="1:6">
      <c r="A65" s="17" t="s">
        <v>922</v>
      </c>
      <c r="B65" s="46">
        <v>12</v>
      </c>
      <c r="C65">
        <v>8000</v>
      </c>
      <c r="F65">
        <v>2</v>
      </c>
    </row>
    <row r="66" spans="1:6">
      <c r="A66" s="17" t="s">
        <v>468</v>
      </c>
      <c r="B66" s="46">
        <v>13</v>
      </c>
      <c r="C66">
        <v>8000</v>
      </c>
      <c r="F66">
        <v>4</v>
      </c>
    </row>
    <row r="67" spans="1:6">
      <c r="A67" s="17" t="s">
        <v>469</v>
      </c>
      <c r="B67" s="46">
        <v>13</v>
      </c>
      <c r="C67">
        <v>8000</v>
      </c>
      <c r="F67">
        <v>3</v>
      </c>
    </row>
    <row r="68" spans="1:6">
      <c r="A68" s="17" t="s">
        <v>923</v>
      </c>
      <c r="B68" s="46">
        <v>13</v>
      </c>
      <c r="C68">
        <v>8000</v>
      </c>
      <c r="F68">
        <v>1</v>
      </c>
    </row>
    <row r="69" spans="1:6">
      <c r="A69" s="17" t="s">
        <v>924</v>
      </c>
      <c r="B69" s="46">
        <v>13</v>
      </c>
      <c r="C69">
        <v>8000</v>
      </c>
      <c r="F69">
        <v>2</v>
      </c>
    </row>
    <row r="70" spans="1:6">
      <c r="A70" s="17" t="s">
        <v>471</v>
      </c>
      <c r="B70" s="46">
        <v>13</v>
      </c>
      <c r="C70">
        <v>8000</v>
      </c>
      <c r="F70">
        <v>1</v>
      </c>
    </row>
    <row r="71" spans="1:6">
      <c r="A71" s="17" t="s">
        <v>472</v>
      </c>
      <c r="B71" s="46">
        <v>13</v>
      </c>
      <c r="C71">
        <v>8000</v>
      </c>
      <c r="F71">
        <v>3</v>
      </c>
    </row>
    <row r="72" spans="1:6">
      <c r="A72" s="17" t="s">
        <v>925</v>
      </c>
      <c r="B72" s="46">
        <v>13</v>
      </c>
      <c r="C72">
        <v>8000</v>
      </c>
      <c r="F72">
        <v>2</v>
      </c>
    </row>
    <row r="73" spans="1:6">
      <c r="A73" s="17" t="s">
        <v>926</v>
      </c>
      <c r="B73" s="46">
        <v>13</v>
      </c>
      <c r="C73">
        <v>8000</v>
      </c>
      <c r="F73">
        <v>1</v>
      </c>
    </row>
    <row r="74" spans="1:6">
      <c r="A74" s="17" t="s">
        <v>474</v>
      </c>
      <c r="B74" s="46">
        <v>12</v>
      </c>
      <c r="C74">
        <v>8000</v>
      </c>
      <c r="F74">
        <v>4</v>
      </c>
    </row>
    <row r="75" spans="1:6">
      <c r="A75" s="17" t="s">
        <v>475</v>
      </c>
      <c r="B75" s="46">
        <v>12</v>
      </c>
      <c r="C75">
        <v>8000</v>
      </c>
      <c r="F75">
        <v>3</v>
      </c>
    </row>
    <row r="76" spans="1:6">
      <c r="A76" s="17" t="s">
        <v>927</v>
      </c>
      <c r="B76" s="46">
        <v>12</v>
      </c>
      <c r="C76">
        <v>8000</v>
      </c>
      <c r="F76">
        <v>2</v>
      </c>
    </row>
    <row r="77" spans="1:6">
      <c r="A77" s="17" t="s">
        <v>928</v>
      </c>
      <c r="B77" s="46">
        <v>12</v>
      </c>
      <c r="C77">
        <v>8000</v>
      </c>
      <c r="F77">
        <v>1</v>
      </c>
    </row>
    <row r="78" spans="1:6">
      <c r="A78" s="17" t="s">
        <v>477</v>
      </c>
      <c r="B78" s="46">
        <v>11</v>
      </c>
      <c r="C78">
        <v>8000</v>
      </c>
      <c r="F78">
        <v>2</v>
      </c>
    </row>
    <row r="79" spans="1:6">
      <c r="A79" s="17" t="s">
        <v>478</v>
      </c>
      <c r="B79" s="46">
        <v>11</v>
      </c>
      <c r="C79">
        <v>8000</v>
      </c>
      <c r="F79">
        <v>3</v>
      </c>
    </row>
    <row r="80" spans="1:6">
      <c r="A80" s="17" t="s">
        <v>929</v>
      </c>
      <c r="B80" s="46">
        <v>11</v>
      </c>
      <c r="C80">
        <v>8000</v>
      </c>
      <c r="F80">
        <v>4</v>
      </c>
    </row>
    <row r="81" spans="1:6">
      <c r="A81" s="17" t="s">
        <v>407</v>
      </c>
      <c r="B81" s="46">
        <v>11</v>
      </c>
      <c r="C81">
        <v>8000</v>
      </c>
      <c r="F81">
        <v>2</v>
      </c>
    </row>
    <row r="82" spans="1:6">
      <c r="A82" s="17" t="s">
        <v>480</v>
      </c>
      <c r="B82" s="46">
        <v>11</v>
      </c>
      <c r="C82">
        <v>8000</v>
      </c>
      <c r="F82">
        <v>1</v>
      </c>
    </row>
    <row r="83" spans="1:6">
      <c r="A83" s="17" t="s">
        <v>481</v>
      </c>
      <c r="B83" s="46">
        <v>11</v>
      </c>
      <c r="C83">
        <v>8000</v>
      </c>
      <c r="F83">
        <v>3</v>
      </c>
    </row>
    <row r="84" spans="1:6">
      <c r="A84" s="40" t="s">
        <v>930</v>
      </c>
      <c r="B84" s="46">
        <v>12</v>
      </c>
      <c r="C84">
        <v>7000</v>
      </c>
      <c r="F84" t="s">
        <v>178</v>
      </c>
    </row>
    <row r="85" spans="1:6">
      <c r="A85" s="40" t="s">
        <v>483</v>
      </c>
      <c r="B85" s="46">
        <v>12</v>
      </c>
      <c r="C85">
        <v>7000</v>
      </c>
      <c r="F85" t="s">
        <v>1027</v>
      </c>
    </row>
    <row r="86" spans="1:6">
      <c r="A86" s="40" t="s">
        <v>931</v>
      </c>
      <c r="B86" s="46">
        <v>12</v>
      </c>
      <c r="C86">
        <v>7000</v>
      </c>
      <c r="F86" t="s">
        <v>1027</v>
      </c>
    </row>
    <row r="87" spans="1:6">
      <c r="A87" s="40" t="s">
        <v>484</v>
      </c>
      <c r="B87" s="46">
        <v>12</v>
      </c>
      <c r="C87">
        <v>7000</v>
      </c>
      <c r="F87" t="s">
        <v>1028</v>
      </c>
    </row>
    <row r="88" spans="1:6">
      <c r="A88" s="40" t="s">
        <v>932</v>
      </c>
      <c r="B88" s="46">
        <v>11</v>
      </c>
      <c r="C88">
        <v>7000</v>
      </c>
      <c r="F88" t="s">
        <v>634</v>
      </c>
    </row>
    <row r="89" spans="1:6">
      <c r="A89" s="40" t="s">
        <v>486</v>
      </c>
      <c r="B89" s="46">
        <v>11</v>
      </c>
      <c r="C89">
        <v>7000</v>
      </c>
      <c r="F89" t="s">
        <v>1027</v>
      </c>
    </row>
    <row r="90" spans="1:6">
      <c r="A90" s="40" t="s">
        <v>933</v>
      </c>
      <c r="B90" s="46">
        <v>11</v>
      </c>
      <c r="C90">
        <v>7000</v>
      </c>
      <c r="F90" t="s">
        <v>178</v>
      </c>
    </row>
    <row r="91" spans="1:6">
      <c r="A91" s="40" t="s">
        <v>487</v>
      </c>
      <c r="B91" s="46">
        <v>11</v>
      </c>
      <c r="C91">
        <v>7000</v>
      </c>
      <c r="F91" t="s">
        <v>634</v>
      </c>
    </row>
    <row r="92" spans="1:6">
      <c r="A92" s="40" t="s">
        <v>50</v>
      </c>
      <c r="B92" s="46">
        <v>12</v>
      </c>
      <c r="C92">
        <v>7000</v>
      </c>
      <c r="F92" t="s">
        <v>178</v>
      </c>
    </row>
    <row r="93" spans="1:6">
      <c r="A93" s="40" t="s">
        <v>489</v>
      </c>
      <c r="B93" s="46">
        <v>12</v>
      </c>
      <c r="C93">
        <v>7000</v>
      </c>
      <c r="F93" t="s">
        <v>1027</v>
      </c>
    </row>
    <row r="94" spans="1:6">
      <c r="A94" s="40" t="s">
        <v>934</v>
      </c>
      <c r="B94" s="46">
        <v>12</v>
      </c>
      <c r="C94">
        <v>7000</v>
      </c>
      <c r="F94" t="s">
        <v>178</v>
      </c>
    </row>
    <row r="95" spans="1:6">
      <c r="A95" s="40" t="s">
        <v>490</v>
      </c>
      <c r="B95" s="46">
        <v>12</v>
      </c>
      <c r="C95">
        <v>7000</v>
      </c>
      <c r="F95" t="s">
        <v>1027</v>
      </c>
    </row>
    <row r="96" spans="1:6">
      <c r="A96" s="40" t="s">
        <v>948</v>
      </c>
      <c r="B96" s="46">
        <v>13</v>
      </c>
      <c r="C96">
        <v>7000</v>
      </c>
      <c r="F96" t="s">
        <v>1027</v>
      </c>
    </row>
    <row r="97" spans="1:6">
      <c r="A97" s="40" t="s">
        <v>492</v>
      </c>
      <c r="B97" s="46">
        <v>13</v>
      </c>
      <c r="C97">
        <v>7000</v>
      </c>
      <c r="F97" t="s">
        <v>1028</v>
      </c>
    </row>
    <row r="98" spans="1:6">
      <c r="A98" s="40" t="s">
        <v>935</v>
      </c>
      <c r="B98" s="46">
        <v>13</v>
      </c>
      <c r="C98">
        <v>7000</v>
      </c>
      <c r="F98" t="s">
        <v>634</v>
      </c>
    </row>
    <row r="99" spans="1:6">
      <c r="A99" s="40" t="s">
        <v>493</v>
      </c>
      <c r="B99" s="46">
        <v>13</v>
      </c>
      <c r="C99">
        <v>7000</v>
      </c>
      <c r="F99" t="s">
        <v>1028</v>
      </c>
    </row>
    <row r="100" spans="1:6">
      <c r="A100" s="16" t="s">
        <v>183</v>
      </c>
      <c r="B100" s="46">
        <v>12</v>
      </c>
      <c r="C100">
        <v>5000</v>
      </c>
      <c r="F100" t="s">
        <v>634</v>
      </c>
    </row>
    <row r="101" spans="1:6">
      <c r="A101" s="16" t="s">
        <v>495</v>
      </c>
      <c r="B101" s="46">
        <v>12</v>
      </c>
      <c r="C101">
        <v>5000</v>
      </c>
      <c r="F101" t="s">
        <v>1028</v>
      </c>
    </row>
    <row r="102" spans="1:6">
      <c r="A102" s="16" t="s">
        <v>55</v>
      </c>
      <c r="B102" s="46">
        <v>12</v>
      </c>
      <c r="C102">
        <v>5000</v>
      </c>
      <c r="F102" t="s">
        <v>178</v>
      </c>
    </row>
    <row r="103" spans="1:6">
      <c r="A103" s="16" t="s">
        <v>496</v>
      </c>
      <c r="B103" s="46">
        <v>12</v>
      </c>
      <c r="C103">
        <v>5000</v>
      </c>
      <c r="F103" t="s">
        <v>1028</v>
      </c>
    </row>
    <row r="104" spans="1:6">
      <c r="A104" s="16" t="s">
        <v>418</v>
      </c>
      <c r="B104" s="46">
        <v>13</v>
      </c>
      <c r="C104">
        <v>5000</v>
      </c>
      <c r="F104" t="s">
        <v>634</v>
      </c>
    </row>
    <row r="105" spans="1:6">
      <c r="A105" s="16" t="s">
        <v>497</v>
      </c>
      <c r="B105" s="46">
        <v>13</v>
      </c>
      <c r="C105">
        <v>5000</v>
      </c>
      <c r="F105" t="s">
        <v>1027</v>
      </c>
    </row>
    <row r="106" spans="1:6">
      <c r="A106" s="16" t="s">
        <v>419</v>
      </c>
      <c r="B106" s="46">
        <v>13</v>
      </c>
      <c r="C106">
        <v>5000</v>
      </c>
      <c r="F106" t="s">
        <v>178</v>
      </c>
    </row>
    <row r="107" spans="1:6">
      <c r="A107" s="16" t="s">
        <v>498</v>
      </c>
      <c r="B107" s="46">
        <v>13</v>
      </c>
      <c r="C107">
        <v>5000</v>
      </c>
      <c r="F107" t="s">
        <v>1028</v>
      </c>
    </row>
    <row r="108" spans="1:6">
      <c r="A108" s="16" t="s">
        <v>936</v>
      </c>
      <c r="B108" s="46">
        <v>11</v>
      </c>
      <c r="C108">
        <v>5000</v>
      </c>
      <c r="F108" t="s">
        <v>1027</v>
      </c>
    </row>
    <row r="109" spans="1:6">
      <c r="A109" s="16" t="s">
        <v>499</v>
      </c>
      <c r="B109" s="46">
        <v>11</v>
      </c>
      <c r="C109">
        <v>5000</v>
      </c>
      <c r="F109" t="s">
        <v>634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95"/>
  <sheetViews>
    <sheetView topLeftCell="A37" workbookViewId="0">
      <selection activeCell="H64" sqref="H64"/>
    </sheetView>
  </sheetViews>
  <sheetFormatPr defaultRowHeight="15.95"/>
  <cols>
    <col min="1" max="1" width="9" style="20"/>
    <col min="2" max="2" width="17.25" style="20" bestFit="1" customWidth="1"/>
    <col min="3" max="16384" width="9" style="20"/>
  </cols>
  <sheetData>
    <row r="1" spans="1:6">
      <c r="A1" s="3" t="s">
        <v>604</v>
      </c>
      <c r="B1" s="3" t="s">
        <v>605</v>
      </c>
      <c r="C1" s="3" t="s">
        <v>614</v>
      </c>
      <c r="D1" s="3" t="s">
        <v>645</v>
      </c>
      <c r="E1" s="3" t="s">
        <v>945</v>
      </c>
      <c r="F1" s="3" t="s">
        <v>1008</v>
      </c>
    </row>
    <row r="2" spans="1:6">
      <c r="A2" s="3" t="s">
        <v>606</v>
      </c>
      <c r="B2" s="3" t="s">
        <v>607</v>
      </c>
      <c r="C2" s="3" t="s">
        <v>615</v>
      </c>
      <c r="D2" s="3" t="s">
        <v>646</v>
      </c>
      <c r="E2" s="3" t="s">
        <v>946</v>
      </c>
      <c r="F2" s="3" t="s">
        <v>1009</v>
      </c>
    </row>
    <row r="3" spans="1:6">
      <c r="A3" s="3" t="s">
        <v>69</v>
      </c>
      <c r="B3" s="3" t="s">
        <v>69</v>
      </c>
      <c r="C3" s="3" t="s">
        <v>616</v>
      </c>
      <c r="D3" s="3" t="s">
        <v>320</v>
      </c>
      <c r="E3" s="3" t="s">
        <v>69</v>
      </c>
      <c r="F3" s="3" t="s">
        <v>320</v>
      </c>
    </row>
    <row r="4" spans="1:6">
      <c r="A4" s="3" t="s">
        <v>69</v>
      </c>
      <c r="B4" s="3" t="s">
        <v>69</v>
      </c>
      <c r="C4" s="3" t="s">
        <v>616</v>
      </c>
      <c r="D4" s="3" t="s">
        <v>320</v>
      </c>
      <c r="E4" s="3" t="s">
        <v>69</v>
      </c>
      <c r="F4" s="3" t="s">
        <v>320</v>
      </c>
    </row>
    <row r="5" spans="1:6">
      <c r="A5" s="20">
        <v>10</v>
      </c>
      <c r="B5" s="21" t="s">
        <v>601</v>
      </c>
      <c r="C5" s="20">
        <v>1</v>
      </c>
      <c r="D5" s="20">
        <v>5000</v>
      </c>
      <c r="E5" s="20">
        <v>10</v>
      </c>
      <c r="F5" s="20">
        <v>100000</v>
      </c>
    </row>
    <row r="6" spans="1:6">
      <c r="A6" s="20">
        <v>11</v>
      </c>
      <c r="B6" s="21" t="s">
        <v>601</v>
      </c>
      <c r="C6" s="20">
        <v>1</v>
      </c>
      <c r="D6" s="20">
        <v>5000</v>
      </c>
      <c r="E6" s="20">
        <v>10</v>
      </c>
      <c r="F6" s="20">
        <v>100000</v>
      </c>
    </row>
    <row r="7" spans="1:6">
      <c r="A7" s="20">
        <v>12</v>
      </c>
      <c r="B7" s="21" t="s">
        <v>601</v>
      </c>
      <c r="C7" s="20">
        <v>1</v>
      </c>
      <c r="D7" s="20">
        <v>5000</v>
      </c>
      <c r="E7" s="20">
        <v>10</v>
      </c>
      <c r="F7" s="20">
        <v>100000</v>
      </c>
    </row>
    <row r="8" spans="1:6">
      <c r="A8" s="20">
        <v>13</v>
      </c>
      <c r="B8" s="21" t="s">
        <v>601</v>
      </c>
      <c r="C8" s="20">
        <v>1</v>
      </c>
      <c r="D8" s="20">
        <v>5000</v>
      </c>
      <c r="E8" s="20">
        <v>10</v>
      </c>
      <c r="F8" s="20">
        <v>100000</v>
      </c>
    </row>
    <row r="9" spans="1:6">
      <c r="A9" s="20">
        <v>14</v>
      </c>
      <c r="B9" s="21" t="s">
        <v>601</v>
      </c>
      <c r="C9" s="20">
        <v>1</v>
      </c>
      <c r="D9" s="20">
        <v>5000</v>
      </c>
      <c r="E9" s="20">
        <v>10</v>
      </c>
      <c r="F9" s="20">
        <v>100000</v>
      </c>
    </row>
    <row r="10" spans="1:6">
      <c r="A10" s="20">
        <v>15</v>
      </c>
      <c r="B10" s="21" t="s">
        <v>601</v>
      </c>
      <c r="C10" s="20">
        <v>1</v>
      </c>
      <c r="D10" s="20">
        <v>6000</v>
      </c>
      <c r="E10" s="20">
        <v>12</v>
      </c>
      <c r="F10" s="20">
        <v>100000</v>
      </c>
    </row>
    <row r="11" spans="1:6">
      <c r="A11" s="20">
        <v>16</v>
      </c>
      <c r="B11" s="21" t="s">
        <v>601</v>
      </c>
      <c r="C11" s="20">
        <v>1</v>
      </c>
      <c r="D11" s="20">
        <v>6000</v>
      </c>
      <c r="E11" s="20">
        <v>12</v>
      </c>
      <c r="F11" s="20">
        <v>100000</v>
      </c>
    </row>
    <row r="12" spans="1:6">
      <c r="A12" s="20">
        <v>17</v>
      </c>
      <c r="B12" s="21" t="s">
        <v>601</v>
      </c>
      <c r="C12" s="20">
        <v>1</v>
      </c>
      <c r="D12" s="20">
        <v>6000</v>
      </c>
      <c r="E12" s="20">
        <v>12</v>
      </c>
      <c r="F12" s="20">
        <v>100000</v>
      </c>
    </row>
    <row r="13" spans="1:6">
      <c r="A13" s="20">
        <v>18</v>
      </c>
      <c r="B13" s="21" t="s">
        <v>601</v>
      </c>
      <c r="C13" s="20">
        <v>1</v>
      </c>
      <c r="D13" s="20">
        <v>6000</v>
      </c>
      <c r="E13" s="20">
        <v>12</v>
      </c>
      <c r="F13" s="20">
        <v>100000</v>
      </c>
    </row>
    <row r="14" spans="1:6">
      <c r="A14" s="20">
        <v>19</v>
      </c>
      <c r="B14" s="21" t="s">
        <v>601</v>
      </c>
      <c r="C14" s="20">
        <v>1</v>
      </c>
      <c r="D14" s="20">
        <v>6000</v>
      </c>
      <c r="E14" s="20">
        <v>12</v>
      </c>
      <c r="F14" s="20">
        <v>100000</v>
      </c>
    </row>
    <row r="15" spans="1:6">
      <c r="A15" s="20">
        <v>20</v>
      </c>
      <c r="B15" s="21" t="s">
        <v>601</v>
      </c>
      <c r="C15" s="20">
        <v>1</v>
      </c>
      <c r="D15" s="20">
        <v>8000</v>
      </c>
      <c r="E15" s="20">
        <v>15</v>
      </c>
      <c r="F15" s="20">
        <v>100000</v>
      </c>
    </row>
    <row r="16" spans="1:6">
      <c r="A16" s="20">
        <v>21</v>
      </c>
      <c r="B16" s="21" t="s">
        <v>601</v>
      </c>
      <c r="C16" s="20">
        <v>1</v>
      </c>
      <c r="D16" s="20">
        <v>8000</v>
      </c>
      <c r="E16" s="20">
        <v>15</v>
      </c>
      <c r="F16" s="20">
        <v>100000</v>
      </c>
    </row>
    <row r="17" spans="1:6">
      <c r="A17" s="20">
        <v>22</v>
      </c>
      <c r="B17" s="21" t="s">
        <v>601</v>
      </c>
      <c r="C17" s="20">
        <v>1</v>
      </c>
      <c r="D17" s="20">
        <v>8000</v>
      </c>
      <c r="E17" s="20">
        <v>15</v>
      </c>
      <c r="F17" s="20">
        <v>100000</v>
      </c>
    </row>
    <row r="18" spans="1:6">
      <c r="A18" s="20">
        <v>23</v>
      </c>
      <c r="B18" s="21" t="s">
        <v>601</v>
      </c>
      <c r="C18" s="20">
        <v>1</v>
      </c>
      <c r="D18" s="20">
        <v>8000</v>
      </c>
      <c r="E18" s="20">
        <v>15</v>
      </c>
      <c r="F18" s="20">
        <v>100000</v>
      </c>
    </row>
    <row r="19" spans="1:6">
      <c r="A19" s="20">
        <v>24</v>
      </c>
      <c r="B19" s="21" t="s">
        <v>601</v>
      </c>
      <c r="C19" s="20">
        <v>1</v>
      </c>
      <c r="D19" s="20">
        <v>8000</v>
      </c>
      <c r="E19" s="20">
        <v>15</v>
      </c>
      <c r="F19" s="20">
        <v>100000</v>
      </c>
    </row>
    <row r="20" spans="1:6">
      <c r="A20" s="20">
        <v>25</v>
      </c>
      <c r="B20" s="21" t="s">
        <v>601</v>
      </c>
      <c r="C20" s="20">
        <v>1</v>
      </c>
      <c r="D20" s="20">
        <v>9000</v>
      </c>
      <c r="E20" s="20">
        <v>18</v>
      </c>
      <c r="F20" s="20">
        <v>100000</v>
      </c>
    </row>
    <row r="21" spans="1:6">
      <c r="A21" s="20">
        <v>26</v>
      </c>
      <c r="B21" s="21" t="s">
        <v>601</v>
      </c>
      <c r="C21" s="20">
        <v>1</v>
      </c>
      <c r="D21" s="20">
        <v>9000</v>
      </c>
      <c r="E21" s="20">
        <v>18</v>
      </c>
      <c r="F21" s="20">
        <v>100000</v>
      </c>
    </row>
    <row r="22" spans="1:6">
      <c r="A22" s="20">
        <v>27</v>
      </c>
      <c r="B22" s="21" t="s">
        <v>601</v>
      </c>
      <c r="C22" s="20">
        <v>1</v>
      </c>
      <c r="D22" s="20">
        <v>9000</v>
      </c>
      <c r="E22" s="20">
        <v>18</v>
      </c>
      <c r="F22" s="20">
        <v>100000</v>
      </c>
    </row>
    <row r="23" spans="1:6">
      <c r="A23" s="20">
        <v>28</v>
      </c>
      <c r="B23" s="21" t="s">
        <v>601</v>
      </c>
      <c r="C23" s="20">
        <v>1</v>
      </c>
      <c r="D23" s="20">
        <v>9000</v>
      </c>
      <c r="E23" s="20">
        <v>18</v>
      </c>
      <c r="F23" s="20">
        <v>100000</v>
      </c>
    </row>
    <row r="24" spans="1:6">
      <c r="A24" s="20">
        <v>29</v>
      </c>
      <c r="B24" s="21" t="s">
        <v>601</v>
      </c>
      <c r="C24" s="20">
        <v>1</v>
      </c>
      <c r="D24" s="20">
        <v>9000</v>
      </c>
      <c r="E24" s="20">
        <v>18</v>
      </c>
      <c r="F24" s="20">
        <v>100000</v>
      </c>
    </row>
    <row r="25" spans="1:6">
      <c r="A25" s="20">
        <v>30</v>
      </c>
      <c r="B25" s="21" t="s">
        <v>601</v>
      </c>
      <c r="C25" s="20">
        <v>1</v>
      </c>
      <c r="D25" s="20">
        <v>10000</v>
      </c>
      <c r="E25" s="20">
        <v>23</v>
      </c>
      <c r="F25" s="20">
        <v>100000</v>
      </c>
    </row>
    <row r="26" spans="1:6">
      <c r="A26" s="20">
        <v>31</v>
      </c>
      <c r="B26" s="21" t="s">
        <v>601</v>
      </c>
      <c r="C26" s="20">
        <v>1</v>
      </c>
      <c r="D26" s="20">
        <v>10000</v>
      </c>
      <c r="E26" s="20">
        <v>23</v>
      </c>
      <c r="F26" s="20">
        <v>95000</v>
      </c>
    </row>
    <row r="27" spans="1:6">
      <c r="A27" s="20">
        <v>32</v>
      </c>
      <c r="B27" s="21" t="s">
        <v>601</v>
      </c>
      <c r="C27" s="20">
        <v>1</v>
      </c>
      <c r="D27" s="20">
        <v>10000</v>
      </c>
      <c r="E27" s="20">
        <v>23</v>
      </c>
      <c r="F27" s="20">
        <v>90000</v>
      </c>
    </row>
    <row r="28" spans="1:6">
      <c r="A28" s="20">
        <v>33</v>
      </c>
      <c r="B28" s="21" t="s">
        <v>601</v>
      </c>
      <c r="C28" s="20">
        <v>1</v>
      </c>
      <c r="D28" s="20">
        <v>10000</v>
      </c>
      <c r="E28" s="20">
        <v>23</v>
      </c>
      <c r="F28" s="20">
        <v>85000</v>
      </c>
    </row>
    <row r="29" spans="1:6">
      <c r="A29" s="20">
        <v>34</v>
      </c>
      <c r="B29" s="21" t="s">
        <v>601</v>
      </c>
      <c r="C29" s="20">
        <v>1</v>
      </c>
      <c r="D29" s="20">
        <v>10000</v>
      </c>
      <c r="E29" s="20">
        <v>23</v>
      </c>
      <c r="F29" s="20">
        <v>80000</v>
      </c>
    </row>
    <row r="30" spans="1:6">
      <c r="A30" s="20">
        <v>35</v>
      </c>
      <c r="B30" s="21" t="s">
        <v>601</v>
      </c>
      <c r="C30" s="20">
        <v>1</v>
      </c>
      <c r="D30" s="20">
        <v>12000</v>
      </c>
      <c r="E30" s="20">
        <v>27</v>
      </c>
      <c r="F30" s="20">
        <v>75000</v>
      </c>
    </row>
    <row r="31" spans="1:6">
      <c r="A31" s="20">
        <v>36</v>
      </c>
      <c r="B31" s="21" t="s">
        <v>601</v>
      </c>
      <c r="C31" s="20">
        <v>1</v>
      </c>
      <c r="D31" s="20">
        <v>12000</v>
      </c>
      <c r="E31" s="20">
        <v>27</v>
      </c>
      <c r="F31" s="20">
        <v>70000</v>
      </c>
    </row>
    <row r="32" spans="1:6">
      <c r="A32" s="20">
        <v>37</v>
      </c>
      <c r="B32" s="21" t="s">
        <v>601</v>
      </c>
      <c r="C32" s="20">
        <v>1</v>
      </c>
      <c r="D32" s="20">
        <v>12000</v>
      </c>
      <c r="E32" s="20">
        <v>27</v>
      </c>
      <c r="F32" s="20">
        <v>65000</v>
      </c>
    </row>
    <row r="33" spans="1:6">
      <c r="A33" s="20">
        <v>38</v>
      </c>
      <c r="B33" s="21" t="s">
        <v>601</v>
      </c>
      <c r="C33" s="20">
        <v>1</v>
      </c>
      <c r="D33" s="20">
        <v>12000</v>
      </c>
      <c r="E33" s="20">
        <v>27</v>
      </c>
      <c r="F33" s="20">
        <v>60000</v>
      </c>
    </row>
    <row r="34" spans="1:6">
      <c r="A34" s="20">
        <v>39</v>
      </c>
      <c r="B34" s="21" t="s">
        <v>601</v>
      </c>
      <c r="C34" s="20">
        <v>1</v>
      </c>
      <c r="D34" s="20">
        <v>12000</v>
      </c>
      <c r="E34" s="20">
        <v>27</v>
      </c>
      <c r="F34" s="20">
        <v>55000</v>
      </c>
    </row>
    <row r="35" spans="1:6">
      <c r="A35" s="20">
        <v>40</v>
      </c>
      <c r="B35" s="21" t="s">
        <v>602</v>
      </c>
      <c r="C35" s="20">
        <v>1</v>
      </c>
      <c r="D35" s="20">
        <v>13000</v>
      </c>
      <c r="E35" s="20">
        <v>32</v>
      </c>
      <c r="F35" s="20">
        <v>50000</v>
      </c>
    </row>
    <row r="36" spans="1:6">
      <c r="A36" s="20">
        <v>41</v>
      </c>
      <c r="B36" s="21" t="s">
        <v>602</v>
      </c>
      <c r="C36" s="20">
        <v>1</v>
      </c>
      <c r="D36" s="20">
        <v>13000</v>
      </c>
      <c r="E36" s="20">
        <v>32</v>
      </c>
      <c r="F36" s="20">
        <v>50000</v>
      </c>
    </row>
    <row r="37" spans="1:6">
      <c r="A37" s="20">
        <v>42</v>
      </c>
      <c r="B37" s="21" t="s">
        <v>602</v>
      </c>
      <c r="C37" s="20">
        <v>1</v>
      </c>
      <c r="D37" s="20">
        <v>13000</v>
      </c>
      <c r="E37" s="20">
        <v>32</v>
      </c>
      <c r="F37" s="20">
        <v>50000</v>
      </c>
    </row>
    <row r="38" spans="1:6">
      <c r="A38" s="20">
        <v>43</v>
      </c>
      <c r="B38" s="21" t="s">
        <v>602</v>
      </c>
      <c r="C38" s="20">
        <v>1</v>
      </c>
      <c r="D38" s="20">
        <v>13000</v>
      </c>
      <c r="E38" s="20">
        <v>32</v>
      </c>
      <c r="F38" s="20">
        <v>50000</v>
      </c>
    </row>
    <row r="39" spans="1:6">
      <c r="A39" s="20">
        <v>44</v>
      </c>
      <c r="B39" s="21" t="s">
        <v>602</v>
      </c>
      <c r="C39" s="20">
        <v>1</v>
      </c>
      <c r="D39" s="20">
        <v>13000</v>
      </c>
      <c r="E39" s="20">
        <v>32</v>
      </c>
      <c r="F39" s="20">
        <v>50000</v>
      </c>
    </row>
    <row r="40" spans="1:6">
      <c r="A40" s="20">
        <v>45</v>
      </c>
      <c r="B40" s="21" t="s">
        <v>602</v>
      </c>
      <c r="C40" s="20">
        <v>1</v>
      </c>
      <c r="D40" s="20">
        <v>15000</v>
      </c>
      <c r="E40" s="20">
        <v>36</v>
      </c>
      <c r="F40" s="20">
        <v>50000</v>
      </c>
    </row>
    <row r="41" spans="1:6">
      <c r="A41" s="20">
        <v>46</v>
      </c>
      <c r="B41" s="21" t="s">
        <v>602</v>
      </c>
      <c r="C41" s="20">
        <v>1</v>
      </c>
      <c r="D41" s="20">
        <v>15000</v>
      </c>
      <c r="E41" s="20">
        <v>36</v>
      </c>
      <c r="F41" s="20">
        <v>50000</v>
      </c>
    </row>
    <row r="42" spans="1:6">
      <c r="A42" s="20">
        <v>47</v>
      </c>
      <c r="B42" s="21" t="s">
        <v>602</v>
      </c>
      <c r="C42" s="20">
        <v>1</v>
      </c>
      <c r="D42" s="20">
        <v>15000</v>
      </c>
      <c r="E42" s="20">
        <v>36</v>
      </c>
      <c r="F42" s="20">
        <v>50000</v>
      </c>
    </row>
    <row r="43" spans="1:6">
      <c r="A43" s="20">
        <v>48</v>
      </c>
      <c r="B43" s="21" t="s">
        <v>602</v>
      </c>
      <c r="C43" s="20">
        <v>1</v>
      </c>
      <c r="D43" s="20">
        <v>15000</v>
      </c>
      <c r="E43" s="20">
        <v>36</v>
      </c>
      <c r="F43" s="20">
        <v>50000</v>
      </c>
    </row>
    <row r="44" spans="1:6">
      <c r="A44" s="20">
        <v>49</v>
      </c>
      <c r="B44" s="21" t="s">
        <v>602</v>
      </c>
      <c r="C44" s="20">
        <v>1</v>
      </c>
      <c r="D44" s="20">
        <v>15000</v>
      </c>
      <c r="E44" s="20">
        <v>36</v>
      </c>
      <c r="F44" s="20">
        <v>50000</v>
      </c>
    </row>
    <row r="45" spans="1:6">
      <c r="A45" s="20">
        <v>50</v>
      </c>
      <c r="B45" s="21" t="s">
        <v>602</v>
      </c>
      <c r="C45" s="20">
        <v>1</v>
      </c>
      <c r="D45" s="20">
        <v>17000</v>
      </c>
      <c r="E45" s="20">
        <v>40</v>
      </c>
      <c r="F45" s="20">
        <v>45000</v>
      </c>
    </row>
    <row r="46" spans="1:6">
      <c r="A46" s="20">
        <v>51</v>
      </c>
      <c r="B46" s="21" t="s">
        <v>602</v>
      </c>
      <c r="C46" s="20">
        <v>1</v>
      </c>
      <c r="D46" s="20">
        <v>17000</v>
      </c>
      <c r="E46" s="20">
        <v>40</v>
      </c>
      <c r="F46" s="20">
        <v>45000</v>
      </c>
    </row>
    <row r="47" spans="1:6">
      <c r="A47" s="20">
        <v>52</v>
      </c>
      <c r="B47" s="21" t="s">
        <v>602</v>
      </c>
      <c r="C47" s="20">
        <v>1</v>
      </c>
      <c r="D47" s="20">
        <v>17000</v>
      </c>
      <c r="E47" s="20">
        <v>40</v>
      </c>
      <c r="F47" s="20">
        <v>45000</v>
      </c>
    </row>
    <row r="48" spans="1:6">
      <c r="A48" s="20">
        <v>53</v>
      </c>
      <c r="B48" s="21" t="s">
        <v>602</v>
      </c>
      <c r="C48" s="20">
        <v>1</v>
      </c>
      <c r="D48" s="20">
        <v>17000</v>
      </c>
      <c r="E48" s="20">
        <v>40</v>
      </c>
      <c r="F48" s="20">
        <v>45000</v>
      </c>
    </row>
    <row r="49" spans="1:6">
      <c r="A49" s="20">
        <v>54</v>
      </c>
      <c r="B49" s="21" t="s">
        <v>602</v>
      </c>
      <c r="C49" s="20">
        <v>1</v>
      </c>
      <c r="D49" s="20">
        <v>17000</v>
      </c>
      <c r="E49" s="20">
        <v>40</v>
      </c>
      <c r="F49" s="20">
        <v>45000</v>
      </c>
    </row>
    <row r="50" spans="1:6">
      <c r="A50" s="20">
        <v>55</v>
      </c>
      <c r="B50" s="21" t="s">
        <v>602</v>
      </c>
      <c r="C50" s="20">
        <v>1</v>
      </c>
      <c r="D50" s="20">
        <v>19000</v>
      </c>
      <c r="E50" s="20">
        <v>45</v>
      </c>
      <c r="F50" s="20">
        <v>45000</v>
      </c>
    </row>
    <row r="51" spans="1:6">
      <c r="A51" s="20">
        <v>56</v>
      </c>
      <c r="B51" s="21" t="s">
        <v>602</v>
      </c>
      <c r="C51" s="20">
        <v>1</v>
      </c>
      <c r="D51" s="20">
        <v>19000</v>
      </c>
      <c r="E51" s="20">
        <v>45</v>
      </c>
      <c r="F51" s="20">
        <v>45000</v>
      </c>
    </row>
    <row r="52" spans="1:6">
      <c r="A52" s="20">
        <v>57</v>
      </c>
      <c r="B52" s="21" t="s">
        <v>602</v>
      </c>
      <c r="C52" s="20">
        <v>1</v>
      </c>
      <c r="D52" s="20">
        <v>19000</v>
      </c>
      <c r="E52" s="20">
        <v>45</v>
      </c>
      <c r="F52" s="20">
        <v>45000</v>
      </c>
    </row>
    <row r="53" spans="1:6">
      <c r="A53" s="20">
        <v>58</v>
      </c>
      <c r="B53" s="21" t="s">
        <v>602</v>
      </c>
      <c r="C53" s="20">
        <v>1</v>
      </c>
      <c r="D53" s="20">
        <v>19000</v>
      </c>
      <c r="E53" s="20">
        <v>45</v>
      </c>
      <c r="F53" s="20">
        <v>45000</v>
      </c>
    </row>
    <row r="54" spans="1:6">
      <c r="A54" s="20">
        <v>59</v>
      </c>
      <c r="B54" s="21" t="s">
        <v>602</v>
      </c>
      <c r="C54" s="20">
        <v>1</v>
      </c>
      <c r="D54" s="20">
        <v>19000</v>
      </c>
      <c r="E54" s="20">
        <v>45</v>
      </c>
      <c r="F54" s="20">
        <v>45000</v>
      </c>
    </row>
    <row r="55" spans="1:6">
      <c r="A55" s="20">
        <v>60</v>
      </c>
      <c r="B55" s="21" t="s">
        <v>603</v>
      </c>
      <c r="C55" s="20">
        <v>1</v>
      </c>
      <c r="D55" s="20">
        <v>21000</v>
      </c>
      <c r="E55" s="20">
        <v>60</v>
      </c>
      <c r="F55" s="20">
        <v>40000</v>
      </c>
    </row>
    <row r="56" spans="1:6">
      <c r="A56" s="20">
        <v>61</v>
      </c>
      <c r="B56" s="21" t="s">
        <v>603</v>
      </c>
      <c r="C56" s="20">
        <v>1</v>
      </c>
      <c r="D56" s="20">
        <v>21000</v>
      </c>
      <c r="E56" s="20">
        <v>60</v>
      </c>
      <c r="F56" s="20">
        <v>40000</v>
      </c>
    </row>
    <row r="57" spans="1:6">
      <c r="A57" s="20">
        <v>62</v>
      </c>
      <c r="B57" s="21" t="s">
        <v>603</v>
      </c>
      <c r="C57" s="20">
        <v>1</v>
      </c>
      <c r="D57" s="20">
        <v>21000</v>
      </c>
      <c r="E57" s="20">
        <v>60</v>
      </c>
      <c r="F57" s="20">
        <v>39000</v>
      </c>
    </row>
    <row r="58" spans="1:6">
      <c r="A58" s="20">
        <v>63</v>
      </c>
      <c r="B58" s="21" t="s">
        <v>603</v>
      </c>
      <c r="C58" s="20">
        <v>1</v>
      </c>
      <c r="D58" s="20">
        <v>21000</v>
      </c>
      <c r="E58" s="20">
        <v>60</v>
      </c>
      <c r="F58" s="20">
        <v>39000</v>
      </c>
    </row>
    <row r="59" spans="1:6">
      <c r="A59" s="20">
        <v>64</v>
      </c>
      <c r="B59" s="21" t="s">
        <v>603</v>
      </c>
      <c r="C59" s="20">
        <v>1</v>
      </c>
      <c r="D59" s="20">
        <v>21000</v>
      </c>
      <c r="E59" s="20">
        <v>60</v>
      </c>
      <c r="F59" s="20">
        <v>38000</v>
      </c>
    </row>
    <row r="60" spans="1:6">
      <c r="A60" s="20">
        <v>65</v>
      </c>
      <c r="B60" s="21" t="s">
        <v>603</v>
      </c>
      <c r="C60" s="20">
        <v>1</v>
      </c>
      <c r="D60" s="20">
        <v>25000</v>
      </c>
      <c r="E60" s="20">
        <v>60</v>
      </c>
      <c r="F60" s="20">
        <v>38000</v>
      </c>
    </row>
    <row r="61" spans="1:6">
      <c r="A61" s="20">
        <v>66</v>
      </c>
      <c r="B61" s="21" t="s">
        <v>603</v>
      </c>
      <c r="C61" s="20">
        <v>1</v>
      </c>
      <c r="D61" s="20">
        <v>25000</v>
      </c>
      <c r="E61" s="20">
        <v>60</v>
      </c>
      <c r="F61" s="20">
        <v>37000</v>
      </c>
    </row>
    <row r="62" spans="1:6">
      <c r="A62" s="20">
        <v>67</v>
      </c>
      <c r="B62" s="21" t="s">
        <v>603</v>
      </c>
      <c r="C62" s="20">
        <v>1</v>
      </c>
      <c r="D62" s="20">
        <v>25000</v>
      </c>
      <c r="E62" s="20">
        <v>60</v>
      </c>
      <c r="F62" s="20">
        <v>37000</v>
      </c>
    </row>
    <row r="63" spans="1:6">
      <c r="A63" s="20">
        <v>68</v>
      </c>
      <c r="B63" s="21" t="s">
        <v>603</v>
      </c>
      <c r="C63" s="20">
        <v>1</v>
      </c>
      <c r="D63" s="20">
        <v>25000</v>
      </c>
      <c r="E63" s="20">
        <v>60</v>
      </c>
      <c r="F63" s="20">
        <v>36000</v>
      </c>
    </row>
    <row r="64" spans="1:6">
      <c r="A64" s="20">
        <v>69</v>
      </c>
      <c r="B64" s="21" t="s">
        <v>603</v>
      </c>
      <c r="C64" s="20">
        <v>1</v>
      </c>
      <c r="D64" s="20">
        <v>25000</v>
      </c>
      <c r="E64" s="20">
        <v>60</v>
      </c>
      <c r="F64" s="20">
        <v>36000</v>
      </c>
    </row>
    <row r="65" spans="1:6">
      <c r="A65" s="20">
        <v>70</v>
      </c>
      <c r="B65" s="21" t="s">
        <v>603</v>
      </c>
      <c r="C65" s="20">
        <v>1</v>
      </c>
      <c r="D65" s="20">
        <v>30000</v>
      </c>
      <c r="E65" s="20">
        <v>60</v>
      </c>
      <c r="F65" s="20">
        <v>35000</v>
      </c>
    </row>
    <row r="66" spans="1:6">
      <c r="A66" s="20">
        <v>71</v>
      </c>
      <c r="B66" s="21" t="s">
        <v>603</v>
      </c>
      <c r="C66" s="20">
        <v>1</v>
      </c>
      <c r="D66" s="20">
        <v>30000</v>
      </c>
      <c r="E66" s="20">
        <v>60</v>
      </c>
      <c r="F66" s="20">
        <v>35000</v>
      </c>
    </row>
    <row r="67" spans="1:6">
      <c r="A67" s="20">
        <v>72</v>
      </c>
      <c r="B67" s="21" t="s">
        <v>603</v>
      </c>
      <c r="C67" s="20">
        <v>1</v>
      </c>
      <c r="D67" s="20">
        <v>30000</v>
      </c>
      <c r="E67" s="20">
        <v>60</v>
      </c>
      <c r="F67" s="20">
        <v>34000</v>
      </c>
    </row>
    <row r="68" spans="1:6">
      <c r="A68" s="20">
        <v>73</v>
      </c>
      <c r="B68" s="21" t="s">
        <v>603</v>
      </c>
      <c r="C68" s="20">
        <v>1</v>
      </c>
      <c r="D68" s="20">
        <v>30000</v>
      </c>
      <c r="E68" s="20">
        <v>60</v>
      </c>
      <c r="F68" s="20">
        <v>34000</v>
      </c>
    </row>
    <row r="69" spans="1:6">
      <c r="A69" s="20">
        <v>74</v>
      </c>
      <c r="B69" s="21" t="s">
        <v>603</v>
      </c>
      <c r="C69" s="20">
        <v>1</v>
      </c>
      <c r="D69" s="20">
        <v>30000</v>
      </c>
      <c r="E69" s="20">
        <v>60</v>
      </c>
      <c r="F69" s="20">
        <v>33000</v>
      </c>
    </row>
    <row r="70" spans="1:6">
      <c r="A70" s="20">
        <v>75</v>
      </c>
      <c r="B70" s="21" t="s">
        <v>603</v>
      </c>
      <c r="C70" s="20">
        <v>1</v>
      </c>
      <c r="D70" s="20">
        <v>40000</v>
      </c>
      <c r="E70" s="20">
        <v>60</v>
      </c>
      <c r="F70" s="20">
        <v>33000</v>
      </c>
    </row>
    <row r="71" spans="1:6">
      <c r="A71" s="20">
        <v>76</v>
      </c>
      <c r="B71" s="21" t="s">
        <v>603</v>
      </c>
      <c r="C71" s="20">
        <v>1</v>
      </c>
      <c r="D71" s="20">
        <v>40000</v>
      </c>
      <c r="E71" s="20">
        <v>60</v>
      </c>
      <c r="F71" s="20">
        <v>32000</v>
      </c>
    </row>
    <row r="72" spans="1:6">
      <c r="A72" s="20">
        <v>77</v>
      </c>
      <c r="B72" s="21" t="s">
        <v>603</v>
      </c>
      <c r="C72" s="20">
        <v>1</v>
      </c>
      <c r="D72" s="20">
        <v>40000</v>
      </c>
      <c r="E72" s="20">
        <v>60</v>
      </c>
      <c r="F72" s="20">
        <v>31000</v>
      </c>
    </row>
    <row r="73" spans="1:6">
      <c r="A73" s="20">
        <v>78</v>
      </c>
      <c r="B73" s="21" t="s">
        <v>603</v>
      </c>
      <c r="C73" s="20">
        <v>1</v>
      </c>
      <c r="D73" s="20">
        <v>40000</v>
      </c>
      <c r="E73" s="20">
        <v>60</v>
      </c>
      <c r="F73" s="20">
        <v>30000</v>
      </c>
    </row>
    <row r="74" spans="1:6">
      <c r="A74" s="20">
        <v>79</v>
      </c>
      <c r="B74" s="21" t="s">
        <v>603</v>
      </c>
      <c r="C74" s="20">
        <v>1</v>
      </c>
      <c r="D74" s="20">
        <v>40000</v>
      </c>
      <c r="E74" s="20">
        <v>60</v>
      </c>
      <c r="F74" s="20">
        <v>29000</v>
      </c>
    </row>
    <row r="75" spans="1:6">
      <c r="A75" s="20">
        <v>80</v>
      </c>
      <c r="B75" s="21" t="s">
        <v>603</v>
      </c>
      <c r="C75" s="20">
        <v>1</v>
      </c>
      <c r="D75" s="20">
        <v>50000</v>
      </c>
      <c r="E75" s="20">
        <v>60</v>
      </c>
      <c r="F75" s="20">
        <v>28000</v>
      </c>
    </row>
    <row r="76" spans="1:6">
      <c r="A76" s="20">
        <v>81</v>
      </c>
      <c r="B76" s="21" t="s">
        <v>603</v>
      </c>
      <c r="C76" s="20">
        <v>1</v>
      </c>
      <c r="D76" s="20">
        <v>50000</v>
      </c>
      <c r="E76" s="20">
        <v>60</v>
      </c>
      <c r="F76" s="20">
        <v>27000</v>
      </c>
    </row>
    <row r="77" spans="1:6">
      <c r="A77" s="20">
        <v>82</v>
      </c>
      <c r="B77" s="21" t="s">
        <v>603</v>
      </c>
      <c r="C77" s="20">
        <v>1</v>
      </c>
      <c r="D77" s="20">
        <v>50000</v>
      </c>
      <c r="E77" s="20">
        <v>60</v>
      </c>
      <c r="F77" s="20">
        <v>26000</v>
      </c>
    </row>
    <row r="78" spans="1:6">
      <c r="A78" s="20">
        <v>83</v>
      </c>
      <c r="B78" s="21" t="s">
        <v>603</v>
      </c>
      <c r="C78" s="20">
        <v>1</v>
      </c>
      <c r="D78" s="20">
        <v>50000</v>
      </c>
      <c r="E78" s="20">
        <v>60</v>
      </c>
      <c r="F78" s="20">
        <v>25000</v>
      </c>
    </row>
    <row r="79" spans="1:6">
      <c r="A79" s="20">
        <v>84</v>
      </c>
      <c r="B79" s="21" t="s">
        <v>603</v>
      </c>
      <c r="C79" s="20">
        <v>1</v>
      </c>
      <c r="D79" s="20">
        <v>50000</v>
      </c>
      <c r="E79" s="20">
        <v>60</v>
      </c>
      <c r="F79" s="20">
        <v>24000</v>
      </c>
    </row>
    <row r="80" spans="1:6">
      <c r="A80" s="20">
        <v>85</v>
      </c>
      <c r="B80" s="21" t="s">
        <v>603</v>
      </c>
      <c r="C80" s="20">
        <v>1</v>
      </c>
      <c r="D80" s="20">
        <v>60000</v>
      </c>
      <c r="E80" s="20">
        <v>60</v>
      </c>
      <c r="F80" s="20">
        <v>23000</v>
      </c>
    </row>
    <row r="81" spans="1:6">
      <c r="A81" s="20">
        <v>86</v>
      </c>
      <c r="B81" s="21" t="s">
        <v>603</v>
      </c>
      <c r="C81" s="20">
        <v>1</v>
      </c>
      <c r="D81" s="20">
        <v>60000</v>
      </c>
      <c r="E81" s="20">
        <v>60</v>
      </c>
      <c r="F81" s="20">
        <v>22000</v>
      </c>
    </row>
    <row r="82" spans="1:6">
      <c r="A82" s="20">
        <v>87</v>
      </c>
      <c r="B82" s="21" t="s">
        <v>603</v>
      </c>
      <c r="C82" s="20">
        <v>1</v>
      </c>
      <c r="D82" s="20">
        <v>60000</v>
      </c>
      <c r="E82" s="20">
        <v>60</v>
      </c>
      <c r="F82" s="20">
        <v>21000</v>
      </c>
    </row>
    <row r="83" spans="1:6">
      <c r="A83" s="20">
        <v>88</v>
      </c>
      <c r="B83" s="21" t="s">
        <v>603</v>
      </c>
      <c r="C83" s="20">
        <v>1</v>
      </c>
      <c r="D83" s="20">
        <v>60000</v>
      </c>
      <c r="E83" s="20">
        <v>60</v>
      </c>
      <c r="F83" s="20">
        <v>20000</v>
      </c>
    </row>
    <row r="84" spans="1:6">
      <c r="A84" s="20">
        <v>89</v>
      </c>
      <c r="B84" s="21" t="s">
        <v>603</v>
      </c>
      <c r="C84" s="20">
        <v>1</v>
      </c>
      <c r="D84" s="20">
        <v>60000</v>
      </c>
      <c r="E84" s="20">
        <v>60</v>
      </c>
      <c r="F84" s="20">
        <v>19000</v>
      </c>
    </row>
    <row r="85" spans="1:6">
      <c r="A85" s="20">
        <v>90</v>
      </c>
      <c r="B85" s="21" t="s">
        <v>603</v>
      </c>
      <c r="C85" s="20">
        <v>1</v>
      </c>
      <c r="D85" s="20">
        <v>75000</v>
      </c>
      <c r="E85" s="20">
        <v>60</v>
      </c>
      <c r="F85" s="20">
        <v>18000</v>
      </c>
    </row>
    <row r="86" spans="1:6">
      <c r="A86" s="20">
        <v>91</v>
      </c>
      <c r="B86" s="21" t="s">
        <v>603</v>
      </c>
      <c r="C86" s="20">
        <v>1</v>
      </c>
      <c r="D86" s="20">
        <v>75000</v>
      </c>
      <c r="E86" s="20">
        <v>60</v>
      </c>
      <c r="F86" s="20">
        <v>17000</v>
      </c>
    </row>
    <row r="87" spans="1:6">
      <c r="A87" s="20">
        <v>92</v>
      </c>
      <c r="B87" s="21" t="s">
        <v>603</v>
      </c>
      <c r="C87" s="20">
        <v>1</v>
      </c>
      <c r="D87" s="20">
        <v>75000</v>
      </c>
      <c r="E87" s="20">
        <v>60</v>
      </c>
      <c r="F87" s="20">
        <v>16000</v>
      </c>
    </row>
    <row r="88" spans="1:6">
      <c r="A88" s="20">
        <v>93</v>
      </c>
      <c r="B88" s="21" t="s">
        <v>603</v>
      </c>
      <c r="C88" s="20">
        <v>1</v>
      </c>
      <c r="D88" s="20">
        <v>75000</v>
      </c>
      <c r="E88" s="20">
        <v>60</v>
      </c>
      <c r="F88" s="20">
        <v>15000</v>
      </c>
    </row>
    <row r="89" spans="1:6">
      <c r="A89" s="20">
        <v>94</v>
      </c>
      <c r="B89" s="21" t="s">
        <v>603</v>
      </c>
      <c r="C89" s="20">
        <v>1</v>
      </c>
      <c r="D89" s="20">
        <v>75000</v>
      </c>
      <c r="E89" s="20">
        <v>60</v>
      </c>
      <c r="F89" s="20">
        <v>14000</v>
      </c>
    </row>
    <row r="90" spans="1:6">
      <c r="A90" s="20">
        <v>95</v>
      </c>
      <c r="B90" s="21" t="s">
        <v>603</v>
      </c>
      <c r="C90" s="20">
        <v>1</v>
      </c>
      <c r="D90" s="20">
        <v>90000</v>
      </c>
      <c r="E90" s="20">
        <v>60</v>
      </c>
      <c r="F90" s="20">
        <v>13000</v>
      </c>
    </row>
    <row r="91" spans="1:6">
      <c r="A91" s="20">
        <v>96</v>
      </c>
      <c r="B91" s="21" t="s">
        <v>603</v>
      </c>
      <c r="C91" s="20">
        <v>1</v>
      </c>
      <c r="D91" s="20">
        <v>90000</v>
      </c>
      <c r="E91" s="20">
        <v>60</v>
      </c>
      <c r="F91" s="20">
        <v>12000</v>
      </c>
    </row>
    <row r="92" spans="1:6">
      <c r="A92" s="20">
        <v>97</v>
      </c>
      <c r="B92" s="21" t="s">
        <v>603</v>
      </c>
      <c r="C92" s="20">
        <v>1</v>
      </c>
      <c r="D92" s="20">
        <v>90000</v>
      </c>
      <c r="E92" s="20">
        <v>60</v>
      </c>
      <c r="F92" s="20">
        <v>11000</v>
      </c>
    </row>
    <row r="93" spans="1:6">
      <c r="A93" s="20">
        <v>98</v>
      </c>
      <c r="B93" s="21" t="s">
        <v>603</v>
      </c>
      <c r="C93" s="20">
        <v>1</v>
      </c>
      <c r="D93" s="20">
        <v>90000</v>
      </c>
      <c r="E93" s="20">
        <v>60</v>
      </c>
      <c r="F93" s="20">
        <v>10000</v>
      </c>
    </row>
    <row r="94" spans="1:6">
      <c r="A94" s="20">
        <v>99</v>
      </c>
      <c r="B94" s="21" t="s">
        <v>603</v>
      </c>
      <c r="C94" s="20">
        <v>1</v>
      </c>
      <c r="D94" s="20">
        <v>90000</v>
      </c>
      <c r="E94" s="20">
        <v>60</v>
      </c>
      <c r="F94" s="20">
        <v>9000</v>
      </c>
    </row>
    <row r="95" spans="1:6">
      <c r="A95" s="20">
        <v>100</v>
      </c>
      <c r="B95" s="21" t="s">
        <v>603</v>
      </c>
      <c r="C95" s="20">
        <v>1</v>
      </c>
      <c r="D95" s="20">
        <v>90000</v>
      </c>
      <c r="E95" s="20">
        <v>60</v>
      </c>
      <c r="F95" s="20">
        <v>8000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N112"/>
  <sheetViews>
    <sheetView tabSelected="1" zoomScale="85" zoomScaleNormal="85" workbookViewId="0">
      <pane xSplit="2" ySplit="4" topLeftCell="V5" activePane="bottomRight" state="frozen"/>
      <selection pane="topRight" activeCell="C1" sqref="C1"/>
      <selection pane="bottomLeft" activeCell="A5" sqref="A5"/>
      <selection pane="bottomRight" activeCell="Z13" sqref="Z13"/>
    </sheetView>
  </sheetViews>
  <sheetFormatPr defaultRowHeight="15.95"/>
  <cols>
    <col min="1" max="1" width="7.125" style="14" customWidth="1"/>
    <col min="2" max="2" width="9.375" style="14" customWidth="1"/>
    <col min="3" max="4" width="9" style="14" customWidth="1"/>
    <col min="5" max="5" width="9.125" style="14" customWidth="1"/>
    <col min="6" max="6" width="12.625" style="14" customWidth="1"/>
    <col min="7" max="7" width="20.625" style="14" bestFit="1" customWidth="1"/>
    <col min="8" max="8" width="9.875" style="14" customWidth="1"/>
    <col min="9" max="9" width="12.875" style="14" bestFit="1" customWidth="1"/>
    <col min="10" max="10" width="9.125" style="14" customWidth="1"/>
    <col min="11" max="11" width="11.25" style="14" bestFit="1" customWidth="1"/>
    <col min="12" max="17" width="9.125" style="14" customWidth="1"/>
    <col min="18" max="18" width="9.25" style="14" customWidth="1"/>
    <col min="19" max="19" width="11.75" style="14" customWidth="1"/>
    <col min="20" max="20" width="9.5" style="14" customWidth="1"/>
    <col min="21" max="22" width="9.125" style="14" customWidth="1"/>
    <col min="23" max="23" width="25.25" style="14" bestFit="1" customWidth="1"/>
    <col min="24" max="24" width="9.125" style="14" customWidth="1"/>
    <col min="25" max="25" width="10" style="14" customWidth="1"/>
    <col min="26" max="26" width="15" style="14" customWidth="1"/>
    <col min="27" max="28" width="9" style="14" customWidth="1"/>
    <col min="29" max="30" width="12.375" style="14" customWidth="1"/>
    <col min="31" max="31" width="13.75" style="14" customWidth="1"/>
    <col min="32" max="32" width="12.375" style="14" customWidth="1"/>
    <col min="33" max="35" width="9" style="14" customWidth="1"/>
    <col min="36" max="39" width="9" style="14"/>
    <col min="40" max="40" width="10.5" style="14" customWidth="1"/>
    <col min="41" max="16384" width="9" style="14"/>
  </cols>
  <sheetData>
    <row r="1" spans="1:40" s="2" customFormat="1">
      <c r="A1" s="3" t="s">
        <v>332</v>
      </c>
      <c r="B1" s="3" t="s">
        <v>333</v>
      </c>
      <c r="C1" s="3" t="s">
        <v>661</v>
      </c>
      <c r="D1" s="3" t="s">
        <v>1010</v>
      </c>
      <c r="E1" s="3" t="s">
        <v>662</v>
      </c>
      <c r="F1" s="3" t="s">
        <v>1024</v>
      </c>
      <c r="G1" s="3" t="s">
        <v>663</v>
      </c>
      <c r="H1" s="3" t="s">
        <v>664</v>
      </c>
      <c r="I1" s="3" t="s">
        <v>665</v>
      </c>
      <c r="J1" s="3" t="s">
        <v>666</v>
      </c>
      <c r="K1" s="3" t="s">
        <v>667</v>
      </c>
      <c r="L1" s="3" t="s">
        <v>668</v>
      </c>
      <c r="M1" s="3" t="s">
        <v>669</v>
      </c>
      <c r="N1" s="3" t="s">
        <v>670</v>
      </c>
      <c r="O1" s="3" t="s">
        <v>671</v>
      </c>
      <c r="P1" s="3" t="s">
        <v>672</v>
      </c>
      <c r="Q1" s="3" t="s">
        <v>673</v>
      </c>
      <c r="R1" s="3" t="s">
        <v>674</v>
      </c>
      <c r="S1" s="3" t="s">
        <v>675</v>
      </c>
      <c r="T1" s="3" t="s">
        <v>676</v>
      </c>
      <c r="U1" s="3" t="s">
        <v>677</v>
      </c>
      <c r="V1" s="3" t="s">
        <v>678</v>
      </c>
      <c r="W1" s="3" t="s">
        <v>679</v>
      </c>
      <c r="X1" s="3" t="s">
        <v>680</v>
      </c>
      <c r="Y1" s="3" t="s">
        <v>681</v>
      </c>
      <c r="Z1" s="3" t="s">
        <v>682</v>
      </c>
      <c r="AA1" s="3" t="s">
        <v>683</v>
      </c>
      <c r="AB1" s="3" t="s">
        <v>684</v>
      </c>
      <c r="AC1" s="3" t="s">
        <v>963</v>
      </c>
      <c r="AD1" s="3" t="s">
        <v>964</v>
      </c>
      <c r="AE1" s="57" t="s">
        <v>965</v>
      </c>
      <c r="AF1" s="58" t="s">
        <v>1019</v>
      </c>
      <c r="AG1" s="3" t="s">
        <v>685</v>
      </c>
      <c r="AH1" s="3" t="s">
        <v>686</v>
      </c>
      <c r="AI1" s="3" t="s">
        <v>687</v>
      </c>
      <c r="AJ1" s="3" t="s">
        <v>688</v>
      </c>
      <c r="AK1" s="3" t="s">
        <v>953</v>
      </c>
      <c r="AL1" s="3" t="s">
        <v>954</v>
      </c>
      <c r="AM1" s="3" t="s">
        <v>955</v>
      </c>
      <c r="AN1" s="3" t="s">
        <v>961</v>
      </c>
    </row>
    <row r="2" spans="1:40" s="2" customFormat="1" ht="15.95" customHeight="1">
      <c r="A2" s="3" t="s">
        <v>346</v>
      </c>
      <c r="B2" s="3" t="s">
        <v>347</v>
      </c>
      <c r="C2" s="3" t="s">
        <v>689</v>
      </c>
      <c r="D2" s="3" t="s">
        <v>1011</v>
      </c>
      <c r="E2" s="3" t="s">
        <v>690</v>
      </c>
      <c r="F2" s="3" t="s">
        <v>1025</v>
      </c>
      <c r="G2" s="3" t="s">
        <v>691</v>
      </c>
      <c r="H2" s="3" t="s">
        <v>692</v>
      </c>
      <c r="I2" s="3" t="s">
        <v>693</v>
      </c>
      <c r="J2" s="3" t="s">
        <v>694</v>
      </c>
      <c r="K2" s="3" t="s">
        <v>695</v>
      </c>
      <c r="L2" s="3" t="s">
        <v>696</v>
      </c>
      <c r="M2" s="3" t="s">
        <v>697</v>
      </c>
      <c r="N2" s="3" t="s">
        <v>698</v>
      </c>
      <c r="O2" s="3" t="s">
        <v>699</v>
      </c>
      <c r="P2" s="3" t="s">
        <v>700</v>
      </c>
      <c r="Q2" s="3" t="s">
        <v>701</v>
      </c>
      <c r="R2" s="3" t="s">
        <v>702</v>
      </c>
      <c r="S2" s="3" t="s">
        <v>703</v>
      </c>
      <c r="T2" s="3" t="s">
        <v>704</v>
      </c>
      <c r="U2" s="3" t="s">
        <v>705</v>
      </c>
      <c r="V2" s="3" t="s">
        <v>706</v>
      </c>
      <c r="W2" s="3" t="s">
        <v>707</v>
      </c>
      <c r="X2" s="3" t="s">
        <v>708</v>
      </c>
      <c r="Y2" s="3" t="s">
        <v>709</v>
      </c>
      <c r="Z2" s="3" t="s">
        <v>710</v>
      </c>
      <c r="AA2" s="3" t="s">
        <v>711</v>
      </c>
      <c r="AB2" s="3" t="s">
        <v>712</v>
      </c>
      <c r="AC2" s="3" t="s">
        <v>713</v>
      </c>
      <c r="AD2" s="3" t="s">
        <v>714</v>
      </c>
      <c r="AE2" s="57" t="s">
        <v>715</v>
      </c>
      <c r="AF2" s="58" t="s">
        <v>1020</v>
      </c>
      <c r="AG2" s="3" t="s">
        <v>716</v>
      </c>
      <c r="AH2" s="3" t="s">
        <v>717</v>
      </c>
      <c r="AI2" s="3" t="s">
        <v>718</v>
      </c>
      <c r="AJ2" s="3" t="s">
        <v>719</v>
      </c>
      <c r="AK2" s="3" t="s">
        <v>956</v>
      </c>
      <c r="AL2" s="3" t="s">
        <v>957</v>
      </c>
      <c r="AM2" s="3" t="s">
        <v>958</v>
      </c>
      <c r="AN2" s="3" t="s">
        <v>962</v>
      </c>
    </row>
    <row r="3" spans="1:40" s="2" customFormat="1" ht="15.95" customHeight="1">
      <c r="A3" s="3" t="s">
        <v>3</v>
      </c>
      <c r="B3" s="3" t="s">
        <v>361</v>
      </c>
      <c r="C3" s="3" t="s">
        <v>3</v>
      </c>
      <c r="D3" s="3" t="s">
        <v>1012</v>
      </c>
      <c r="E3" s="3" t="s">
        <v>3</v>
      </c>
      <c r="F3" s="3" t="s">
        <v>1026</v>
      </c>
      <c r="G3" s="3" t="s">
        <v>361</v>
      </c>
      <c r="H3" s="3" t="s">
        <v>361</v>
      </c>
      <c r="I3" s="3" t="s">
        <v>3</v>
      </c>
      <c r="J3" s="3" t="s">
        <v>360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360</v>
      </c>
      <c r="T3" s="3" t="s">
        <v>360</v>
      </c>
      <c r="U3" s="3" t="s">
        <v>361</v>
      </c>
      <c r="V3" s="3" t="s">
        <v>361</v>
      </c>
      <c r="W3" s="3" t="s">
        <v>360</v>
      </c>
      <c r="X3" s="3" t="s">
        <v>3</v>
      </c>
      <c r="Y3" s="3" t="s">
        <v>3</v>
      </c>
      <c r="Z3" s="3" t="s">
        <v>3</v>
      </c>
      <c r="AA3" s="3" t="s">
        <v>3</v>
      </c>
      <c r="AB3" s="3" t="s">
        <v>3</v>
      </c>
      <c r="AC3" s="3" t="s">
        <v>3</v>
      </c>
      <c r="AD3" s="3" t="s">
        <v>3</v>
      </c>
      <c r="AE3" s="57" t="s">
        <v>3</v>
      </c>
      <c r="AF3" s="58" t="s">
        <v>3</v>
      </c>
      <c r="AG3" s="3" t="s">
        <v>360</v>
      </c>
      <c r="AH3" s="3" t="s">
        <v>360</v>
      </c>
      <c r="AI3" s="3" t="s">
        <v>360</v>
      </c>
      <c r="AJ3" s="3" t="s">
        <v>360</v>
      </c>
      <c r="AK3" s="3" t="s">
        <v>360</v>
      </c>
      <c r="AL3" s="3" t="s">
        <v>360</v>
      </c>
      <c r="AM3" s="3" t="s">
        <v>360</v>
      </c>
      <c r="AN3" s="3" t="s">
        <v>360</v>
      </c>
    </row>
    <row r="4" spans="1:40" s="2" customFormat="1" ht="15.95" customHeight="1">
      <c r="A4" s="3" t="s">
        <v>3</v>
      </c>
      <c r="B4" s="3" t="s">
        <v>361</v>
      </c>
      <c r="C4" s="3" t="s">
        <v>3</v>
      </c>
      <c r="D4" s="3" t="s">
        <v>1013</v>
      </c>
      <c r="E4" s="3" t="s">
        <v>3</v>
      </c>
      <c r="F4" s="3" t="s">
        <v>1026</v>
      </c>
      <c r="G4" s="3" t="s">
        <v>361</v>
      </c>
      <c r="H4" s="3" t="s">
        <v>360</v>
      </c>
      <c r="I4" s="3" t="s">
        <v>360</v>
      </c>
      <c r="J4" s="3" t="s">
        <v>360</v>
      </c>
      <c r="K4" s="3" t="s">
        <v>360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360</v>
      </c>
      <c r="T4" s="3" t="s">
        <v>360</v>
      </c>
      <c r="U4" s="3" t="s">
        <v>361</v>
      </c>
      <c r="V4" s="3" t="s">
        <v>361</v>
      </c>
      <c r="W4" s="3" t="s">
        <v>361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360</v>
      </c>
      <c r="AD4" s="3" t="s">
        <v>360</v>
      </c>
      <c r="AE4" s="57" t="s">
        <v>360</v>
      </c>
      <c r="AF4" s="58" t="s">
        <v>360</v>
      </c>
      <c r="AG4" s="3" t="s">
        <v>360</v>
      </c>
      <c r="AH4" s="3" t="s">
        <v>360</v>
      </c>
      <c r="AI4" s="3" t="s">
        <v>360</v>
      </c>
      <c r="AJ4" s="3" t="s">
        <v>360</v>
      </c>
      <c r="AK4" s="3" t="s">
        <v>360</v>
      </c>
      <c r="AL4" s="3" t="s">
        <v>360</v>
      </c>
      <c r="AM4" s="3" t="s">
        <v>360</v>
      </c>
      <c r="AN4" s="3" t="s">
        <v>360</v>
      </c>
    </row>
    <row r="5" spans="1:40" ht="15.95" customHeight="1">
      <c r="A5" s="14" t="s">
        <v>362</v>
      </c>
      <c r="B5" s="38" t="s">
        <v>39</v>
      </c>
      <c r="C5" s="39">
        <v>1</v>
      </c>
      <c r="D5" s="42" t="s">
        <v>1014</v>
      </c>
      <c r="E5" s="14" t="s">
        <v>178</v>
      </c>
      <c r="F5" s="14" t="s">
        <v>1207</v>
      </c>
      <c r="G5" s="14" t="s">
        <v>1156</v>
      </c>
      <c r="H5" s="14" t="s">
        <v>720</v>
      </c>
      <c r="I5" s="14">
        <v>1746</v>
      </c>
      <c r="J5" s="14">
        <v>628</v>
      </c>
      <c r="K5" s="14">
        <v>28</v>
      </c>
      <c r="L5" s="14">
        <v>749</v>
      </c>
      <c r="M5" s="14">
        <v>596</v>
      </c>
      <c r="N5" s="14">
        <v>2238</v>
      </c>
      <c r="O5" s="14">
        <f>INT(AC5+AD5*0.8+AE5*0.12)</f>
        <v>168887</v>
      </c>
      <c r="P5" s="38" t="s">
        <v>966</v>
      </c>
      <c r="Q5" s="38" t="s">
        <v>178</v>
      </c>
      <c r="R5" s="38">
        <f>INT((AN5/10)^0.12*25+AN5)</f>
        <v>100</v>
      </c>
      <c r="S5" s="14" t="s">
        <v>722</v>
      </c>
      <c r="T5" s="14" t="s">
        <v>723</v>
      </c>
      <c r="U5" s="27" t="s">
        <v>724</v>
      </c>
      <c r="V5" s="14" t="s">
        <v>992</v>
      </c>
      <c r="W5" s="14" t="s">
        <v>725</v>
      </c>
      <c r="X5" s="14" t="s">
        <v>726</v>
      </c>
      <c r="Y5" s="14">
        <v>30</v>
      </c>
      <c r="Z5" s="14">
        <v>11</v>
      </c>
      <c r="AA5" s="14" t="s">
        <v>1130</v>
      </c>
      <c r="AB5" s="14" t="s">
        <v>944</v>
      </c>
      <c r="AC5" s="14">
        <f>INT((L5+L5*(50-1)/50*(0.2+60/90*(R5-10)+MAX(R5-70,0)*0.5+MAX(R5-90,0)*1)+(50-1)*80+(R5-10)*80 )*(1+AK5/100000))</f>
        <v>93009</v>
      </c>
      <c r="AD5" s="14">
        <f>INT((M5+M5*(50-1)/50*(0.2+60/90*(R5-10)+MAX(R5-70,0)*0.5+MAX(R5-90,0)*1)+(50-1)*80+(R5-10)*80 )*(1+AL5/100000))</f>
        <v>61479</v>
      </c>
      <c r="AE5" s="14">
        <f>INT((N5+N5*(50-1)/50*(0.2+60/90*(R5-10)+MAX(R5-70,0)*0.5+MAX(R5-90,0)*1)+(50-1)*240+(R5-10)*240 )*(1+AM5/100000))</f>
        <v>222462</v>
      </c>
      <c r="AF5" s="38">
        <v>4</v>
      </c>
      <c r="AG5" s="14" t="s">
        <v>178</v>
      </c>
      <c r="AH5" s="14" t="s">
        <v>178</v>
      </c>
      <c r="AI5" s="14" t="s">
        <v>178</v>
      </c>
      <c r="AJ5" s="14" t="s">
        <v>397</v>
      </c>
      <c r="AK5" s="14">
        <v>25000</v>
      </c>
      <c r="AL5" s="14">
        <v>0</v>
      </c>
      <c r="AM5" s="14">
        <v>0</v>
      </c>
      <c r="AN5" s="38">
        <v>69</v>
      </c>
    </row>
    <row r="6" spans="1:40" ht="15.95" customHeight="1">
      <c r="A6" s="14" t="s">
        <v>363</v>
      </c>
      <c r="B6" s="38" t="s">
        <v>900</v>
      </c>
      <c r="C6" s="39">
        <v>1</v>
      </c>
      <c r="D6" s="42" t="s">
        <v>1015</v>
      </c>
      <c r="E6" s="14" t="s">
        <v>178</v>
      </c>
      <c r="F6" s="14" t="s">
        <v>1208</v>
      </c>
      <c r="G6" s="14" t="s">
        <v>1160</v>
      </c>
      <c r="H6" s="14" t="s">
        <v>720</v>
      </c>
      <c r="I6" s="14">
        <v>1817</v>
      </c>
      <c r="J6" s="14">
        <v>2143</v>
      </c>
      <c r="K6" s="14">
        <v>2205</v>
      </c>
      <c r="L6" s="14">
        <v>729</v>
      </c>
      <c r="M6" s="14">
        <v>585</v>
      </c>
      <c r="N6" s="14">
        <v>2188</v>
      </c>
      <c r="O6" s="14">
        <f t="shared" ref="O6:O69" si="0">INT(AC6+AD6*0.8+AE6*0.12)</f>
        <v>155919</v>
      </c>
      <c r="P6" s="38" t="s">
        <v>949</v>
      </c>
      <c r="Q6" s="38">
        <v>1</v>
      </c>
      <c r="R6" s="38">
        <f t="shared" ref="R6:R69" si="1">INT((AN6/10)^0.12*25+AN6)</f>
        <v>99</v>
      </c>
      <c r="S6" s="14" t="s">
        <v>728</v>
      </c>
      <c r="T6" s="14" t="s">
        <v>729</v>
      </c>
      <c r="U6" s="27" t="s">
        <v>504</v>
      </c>
      <c r="V6" s="14" t="s">
        <v>992</v>
      </c>
      <c r="W6" s="14" t="s">
        <v>725</v>
      </c>
      <c r="X6" s="14" t="s">
        <v>731</v>
      </c>
      <c r="Y6" s="14">
        <v>30</v>
      </c>
      <c r="Z6" s="14">
        <v>11</v>
      </c>
      <c r="AA6" s="14" t="s">
        <v>1130</v>
      </c>
      <c r="AB6" s="14" t="s">
        <v>944</v>
      </c>
      <c r="AC6" s="14">
        <f>INT((L6+L6*(50-1)/50*(0.2+60/90*(R6-10)+MAX(R6-70,0)*0.5+MAX(R6-90,0)*1)+(50-1)*80+(R6-10)*80 )*(1+AK6/100000))</f>
        <v>71089</v>
      </c>
      <c r="AD6" s="14">
        <f>INT((M6+M6*(50-1)/50*(0.2+60/90*(R6-10)+MAX(R6-70,0)*0.5+MAX(R6-90,0)*1)+(50-1)*80+(R6-10)*80 )*(1+AL6/100000))</f>
        <v>74035</v>
      </c>
      <c r="AE6" s="14">
        <f>INT((N6+N6*(50-1)/50*(0.2+60/90*(R6-10)+MAX(R6-70,0)*0.5+MAX(R6-90,0)*1)+(50-1)*240+(R6-10)*240 )*(1+AM6/100000))</f>
        <v>213351</v>
      </c>
      <c r="AF6" s="38">
        <v>4</v>
      </c>
      <c r="AG6" s="14" t="s">
        <v>178</v>
      </c>
      <c r="AH6" s="14" t="s">
        <v>178</v>
      </c>
      <c r="AI6" s="14" t="s">
        <v>178</v>
      </c>
      <c r="AJ6" s="14" t="s">
        <v>102</v>
      </c>
      <c r="AK6" s="14">
        <v>0</v>
      </c>
      <c r="AL6" s="14">
        <v>25000</v>
      </c>
      <c r="AM6" s="14">
        <v>0</v>
      </c>
      <c r="AN6" s="38">
        <v>68</v>
      </c>
    </row>
    <row r="7" spans="1:40" ht="15.95" customHeight="1">
      <c r="A7" s="14" t="s">
        <v>74</v>
      </c>
      <c r="B7" s="38" t="s">
        <v>901</v>
      </c>
      <c r="C7" s="39">
        <v>1</v>
      </c>
      <c r="D7" s="42" t="s">
        <v>178</v>
      </c>
      <c r="E7" s="14" t="s">
        <v>178</v>
      </c>
      <c r="F7" s="14" t="s">
        <v>1209</v>
      </c>
      <c r="G7" s="14" t="s">
        <v>1158</v>
      </c>
      <c r="H7" s="14" t="s">
        <v>720</v>
      </c>
      <c r="I7" s="14">
        <v>1768</v>
      </c>
      <c r="J7" s="14">
        <v>633</v>
      </c>
      <c r="K7" s="14">
        <v>133</v>
      </c>
      <c r="L7" s="14">
        <v>716</v>
      </c>
      <c r="M7" s="14">
        <v>570</v>
      </c>
      <c r="N7" s="14">
        <v>2140</v>
      </c>
      <c r="O7" s="14">
        <f t="shared" si="0"/>
        <v>154262</v>
      </c>
      <c r="P7" s="38" t="s">
        <v>949</v>
      </c>
      <c r="Q7" s="38">
        <v>1</v>
      </c>
      <c r="R7" s="38">
        <f t="shared" si="1"/>
        <v>98</v>
      </c>
      <c r="U7" s="27" t="s">
        <v>505</v>
      </c>
      <c r="V7" s="14" t="s">
        <v>721</v>
      </c>
      <c r="W7" s="14" t="s">
        <v>725</v>
      </c>
      <c r="X7" s="14" t="s">
        <v>732</v>
      </c>
      <c r="Y7" s="14">
        <v>30</v>
      </c>
      <c r="Z7" s="14">
        <v>11</v>
      </c>
      <c r="AA7" s="14" t="s">
        <v>1130</v>
      </c>
      <c r="AB7" s="14" t="s">
        <v>611</v>
      </c>
      <c r="AC7" s="14">
        <f>INT((L7+L7*(50-1)/50*(0.2+60/90*(R7-10)+MAX(R7-70,0)*0.5+MAX(R7-90,0)*1)+(50-1)*80+(R7-10)*80 )*(1+AK7/100000))</f>
        <v>77997</v>
      </c>
      <c r="AD7" s="14">
        <f>INT((M7+M7*(50-1)/50*(0.2+60/90*(R7-10)+MAX(R7-70,0)*0.5+MAX(R7-90,0)*1)+(50-1)*80+(R7-10)*80 )*(1+AL7/100000))</f>
        <v>64640</v>
      </c>
      <c r="AE7" s="14">
        <f>INT((N7+N7*(50-1)/50*(0.2+60/90*(R7-10)+MAX(R7-70,0)*0.5+MAX(R7-90,0)*1)+(50-1)*240+(R7-10)*240 )*(1+AM7/100000))</f>
        <v>204613</v>
      </c>
      <c r="AF7" s="38">
        <v>4</v>
      </c>
      <c r="AG7" s="14" t="s">
        <v>178</v>
      </c>
      <c r="AH7" s="14" t="s">
        <v>178</v>
      </c>
      <c r="AI7" s="14" t="s">
        <v>178</v>
      </c>
      <c r="AJ7" s="14" t="s">
        <v>100</v>
      </c>
      <c r="AK7" s="14">
        <v>14000</v>
      </c>
      <c r="AL7" s="14">
        <v>14000</v>
      </c>
      <c r="AM7" s="14">
        <v>0</v>
      </c>
      <c r="AN7" s="38">
        <v>67</v>
      </c>
    </row>
    <row r="8" spans="1:40" ht="15.95" customHeight="1">
      <c r="A8" s="14" t="s">
        <v>366</v>
      </c>
      <c r="B8" s="38" t="s">
        <v>902</v>
      </c>
      <c r="C8" s="39">
        <v>1</v>
      </c>
      <c r="D8" s="42" t="s">
        <v>178</v>
      </c>
      <c r="E8" s="14" t="s">
        <v>178</v>
      </c>
      <c r="F8" s="14" t="s">
        <v>1207</v>
      </c>
      <c r="G8" s="14" t="s">
        <v>1163</v>
      </c>
      <c r="H8" s="14" t="s">
        <v>720</v>
      </c>
      <c r="I8" s="14">
        <v>1751</v>
      </c>
      <c r="J8" s="14">
        <v>632</v>
      </c>
      <c r="K8" s="14">
        <v>62</v>
      </c>
      <c r="L8" s="14">
        <v>697</v>
      </c>
      <c r="M8" s="14">
        <v>560</v>
      </c>
      <c r="N8" s="14">
        <v>2093</v>
      </c>
      <c r="O8" s="14">
        <f t="shared" si="0"/>
        <v>138460</v>
      </c>
      <c r="P8" s="38" t="s">
        <v>949</v>
      </c>
      <c r="Q8" s="38">
        <v>1</v>
      </c>
      <c r="R8" s="38">
        <f t="shared" si="1"/>
        <v>97</v>
      </c>
      <c r="U8" s="27" t="s">
        <v>506</v>
      </c>
      <c r="V8" s="14" t="s">
        <v>993</v>
      </c>
      <c r="W8" s="14" t="s">
        <v>725</v>
      </c>
      <c r="X8" s="14" t="s">
        <v>733</v>
      </c>
      <c r="Y8" s="14">
        <v>30</v>
      </c>
      <c r="Z8" s="14">
        <v>11</v>
      </c>
      <c r="AA8" s="14" t="s">
        <v>1130</v>
      </c>
      <c r="AB8" s="14" t="s">
        <v>611</v>
      </c>
      <c r="AC8" s="14">
        <f>INT((L8+L8*(50-1)/50*(0.2+60/90*(R8-10)+MAX(R8-70,0)*0.5+MAX(R8-90,0)*1)+(50-1)*80+(R8-10)*80 )*(1+AK8/100000))</f>
        <v>65333</v>
      </c>
      <c r="AD8" s="14">
        <f>INT((M8+M8*(50-1)/50*(0.2+60/90*(R8-10)+MAX(R8-70,0)*0.5+MAX(R8-90,0)*1)+(50-1)*80+(R8-10)*80 )*(1+AL8/100000))</f>
        <v>54630</v>
      </c>
      <c r="AE8" s="14">
        <f>INT((N8+N8*(50-1)/50*(0.2+60/90*(R8-10)+MAX(R8-70,0)*0.5+MAX(R8-90,0)*1)+(50-1)*240+(R8-10)*240 )*(1+AM8/100000))</f>
        <v>245197</v>
      </c>
      <c r="AF8" s="38">
        <v>4</v>
      </c>
      <c r="AG8" s="14" t="s">
        <v>178</v>
      </c>
      <c r="AH8" s="14" t="s">
        <v>178</v>
      </c>
      <c r="AI8" s="14" t="s">
        <v>178</v>
      </c>
      <c r="AJ8" s="14" t="s">
        <v>385</v>
      </c>
      <c r="AK8" s="14">
        <v>0</v>
      </c>
      <c r="AL8" s="14">
        <v>0</v>
      </c>
      <c r="AM8" s="14">
        <v>25000</v>
      </c>
      <c r="AN8" s="38">
        <v>66</v>
      </c>
    </row>
    <row r="9" spans="1:40" ht="15.95" customHeight="1">
      <c r="A9" s="14" t="s">
        <v>76</v>
      </c>
      <c r="B9" s="38" t="s">
        <v>40</v>
      </c>
      <c r="C9" s="14">
        <v>1</v>
      </c>
      <c r="D9" s="42" t="s">
        <v>178</v>
      </c>
      <c r="E9" s="14" t="s">
        <v>178</v>
      </c>
      <c r="F9" s="14" t="s">
        <v>1209</v>
      </c>
      <c r="G9" s="14" t="s">
        <v>1164</v>
      </c>
      <c r="H9" s="14" t="s">
        <v>720</v>
      </c>
      <c r="I9" s="14">
        <v>1844</v>
      </c>
      <c r="J9" s="14">
        <v>2178</v>
      </c>
      <c r="K9" s="14">
        <v>2232</v>
      </c>
      <c r="L9" s="14">
        <v>685</v>
      </c>
      <c r="M9" s="14">
        <v>545</v>
      </c>
      <c r="N9" s="14">
        <v>2047</v>
      </c>
      <c r="O9" s="14">
        <f t="shared" si="0"/>
        <v>136201</v>
      </c>
      <c r="P9" s="38" t="s">
        <v>949</v>
      </c>
      <c r="Q9" s="38">
        <v>1</v>
      </c>
      <c r="R9" s="38">
        <f t="shared" si="1"/>
        <v>96</v>
      </c>
      <c r="U9" s="27" t="s">
        <v>507</v>
      </c>
      <c r="V9" s="14" t="s">
        <v>730</v>
      </c>
      <c r="W9" s="14" t="s">
        <v>725</v>
      </c>
      <c r="X9" s="14" t="s">
        <v>734</v>
      </c>
      <c r="Y9" s="14">
        <v>30</v>
      </c>
      <c r="Z9" s="14">
        <v>11</v>
      </c>
      <c r="AA9" s="14" t="s">
        <v>1130</v>
      </c>
      <c r="AB9" s="14" t="s">
        <v>611</v>
      </c>
      <c r="AC9" s="14">
        <f>INT((L9+L9*(50-1)/50*(0.2+60/90*(R9-10)+MAX(R9-70,0)*0.5+MAX(R9-90,0)*1)+(50-1)*80+(R9-10)*80 )*(1+AK9/100000))</f>
        <v>62861</v>
      </c>
      <c r="AD9" s="14">
        <f>INT((M9+M9*(50-1)/50*(0.2+60/90*(R9-10)+MAX(R9-70,0)*0.5+MAX(R9-90,0)*1)+(50-1)*80+(R9-10)*80 )*(1+AL9/100000))</f>
        <v>59532</v>
      </c>
      <c r="AE9" s="14">
        <f>INT((N9+N9*(50-1)/50*(0.2+60/90*(R9-10)+MAX(R9-70,0)*0.5+MAX(R9-90,0)*1)+(50-1)*240+(R9-10)*240 )*(1+AM9/100000))</f>
        <v>214294</v>
      </c>
      <c r="AF9" s="38">
        <v>4</v>
      </c>
      <c r="AG9" s="14" t="s">
        <v>178</v>
      </c>
      <c r="AH9" s="14" t="s">
        <v>178</v>
      </c>
      <c r="AI9" s="14" t="s">
        <v>178</v>
      </c>
      <c r="AJ9" s="14" t="s">
        <v>384</v>
      </c>
      <c r="AK9" s="14">
        <v>0</v>
      </c>
      <c r="AL9" s="14">
        <v>14000</v>
      </c>
      <c r="AM9" s="14">
        <v>14000</v>
      </c>
      <c r="AN9" s="38">
        <v>65</v>
      </c>
    </row>
    <row r="10" spans="1:40" ht="15.95" customHeight="1">
      <c r="A10" s="14" t="s">
        <v>367</v>
      </c>
      <c r="B10" s="38" t="s">
        <v>36</v>
      </c>
      <c r="C10" s="14">
        <v>1</v>
      </c>
      <c r="D10" s="42" t="s">
        <v>178</v>
      </c>
      <c r="E10" s="14" t="s">
        <v>178</v>
      </c>
      <c r="F10" s="14" t="s">
        <v>1208</v>
      </c>
      <c r="G10" s="14" t="s">
        <v>1161</v>
      </c>
      <c r="H10" s="14" t="s">
        <v>720</v>
      </c>
      <c r="I10" s="14">
        <v>1764</v>
      </c>
      <c r="J10" s="14">
        <v>649</v>
      </c>
      <c r="K10" s="14">
        <v>127</v>
      </c>
      <c r="L10" s="14">
        <v>667</v>
      </c>
      <c r="M10" s="14">
        <v>535</v>
      </c>
      <c r="N10" s="14">
        <v>2002</v>
      </c>
      <c r="O10" s="14">
        <f t="shared" si="0"/>
        <v>134826</v>
      </c>
      <c r="P10" s="38" t="s">
        <v>949</v>
      </c>
      <c r="Q10" s="38">
        <v>1</v>
      </c>
      <c r="R10" s="38">
        <f t="shared" si="1"/>
        <v>95</v>
      </c>
      <c r="U10" s="27" t="s">
        <v>508</v>
      </c>
      <c r="V10" s="14" t="s">
        <v>993</v>
      </c>
      <c r="W10" s="14" t="s">
        <v>725</v>
      </c>
      <c r="X10" s="14" t="s">
        <v>737</v>
      </c>
      <c r="Y10" s="14">
        <v>30</v>
      </c>
      <c r="Z10" s="14">
        <v>10</v>
      </c>
      <c r="AA10" s="14" t="s">
        <v>1130</v>
      </c>
      <c r="AB10" s="14" t="s">
        <v>611</v>
      </c>
      <c r="AC10" s="14">
        <f>INT((L10+L10*(50-1)/50*(0.2+60/90*(R10-10)+MAX(R10-70,0)*0.5+MAX(R10-90,0)*1)+(50-1)*80+(R10-10)*80 )*(1+AK10/100000))</f>
        <v>67797</v>
      </c>
      <c r="AD10" s="14">
        <f>INT((M10+M10*(50-1)/50*(0.2+60/90*(R10-10)+MAX(R10-70,0)*0.5+MAX(R10-90,0)*1)+(50-1)*80+(R10-10)*80 )*(1+AL10/100000))</f>
        <v>56777</v>
      </c>
      <c r="AE10" s="14">
        <f>INT((N10+N10*(50-1)/50*(0.2+60/90*(R10-10)+MAX(R10-70,0)*0.5+MAX(R10-90,0)*1)+(50-1)*240+(R10-10)*240 )*(1+AM10/100000))</f>
        <v>180066</v>
      </c>
      <c r="AF10" s="38">
        <v>4</v>
      </c>
      <c r="AG10" s="14" t="s">
        <v>178</v>
      </c>
      <c r="AH10" s="14" t="s">
        <v>178</v>
      </c>
      <c r="AI10" s="14" t="s">
        <v>178</v>
      </c>
      <c r="AJ10" s="14" t="s">
        <v>382</v>
      </c>
      <c r="AK10" s="14">
        <v>13000</v>
      </c>
      <c r="AL10" s="14">
        <v>13000</v>
      </c>
      <c r="AM10" s="14">
        <v>0</v>
      </c>
      <c r="AN10" s="38">
        <v>64</v>
      </c>
    </row>
    <row r="11" spans="1:40" ht="15.95" customHeight="1">
      <c r="A11" s="14" t="s">
        <v>78</v>
      </c>
      <c r="B11" s="38" t="s">
        <v>903</v>
      </c>
      <c r="C11" s="14">
        <v>1</v>
      </c>
      <c r="D11" s="42" t="s">
        <v>178</v>
      </c>
      <c r="E11" s="14" t="s">
        <v>178</v>
      </c>
      <c r="F11" s="14" t="s">
        <v>1208</v>
      </c>
      <c r="G11" s="14" t="s">
        <v>1159</v>
      </c>
      <c r="H11" s="14" t="s">
        <v>720</v>
      </c>
      <c r="I11" s="14">
        <v>1819</v>
      </c>
      <c r="J11" s="14">
        <v>2155</v>
      </c>
      <c r="K11" s="14">
        <v>2207</v>
      </c>
      <c r="L11" s="14">
        <v>655</v>
      </c>
      <c r="M11" s="14">
        <v>522</v>
      </c>
      <c r="N11" s="14">
        <v>1957</v>
      </c>
      <c r="O11" s="14">
        <f t="shared" si="0"/>
        <v>126979</v>
      </c>
      <c r="P11" s="38" t="s">
        <v>949</v>
      </c>
      <c r="Q11" s="38">
        <v>1</v>
      </c>
      <c r="R11" s="38">
        <f t="shared" si="1"/>
        <v>94</v>
      </c>
      <c r="U11" s="27" t="s">
        <v>509</v>
      </c>
      <c r="V11" s="14" t="s">
        <v>993</v>
      </c>
      <c r="W11" s="14" t="s">
        <v>725</v>
      </c>
      <c r="X11" s="14" t="s">
        <v>740</v>
      </c>
      <c r="Y11" s="14">
        <v>30</v>
      </c>
      <c r="Z11" s="14">
        <v>10</v>
      </c>
      <c r="AA11" s="14" t="s">
        <v>1130</v>
      </c>
      <c r="AB11" s="14" t="s">
        <v>611</v>
      </c>
      <c r="AC11" s="14">
        <f>INT((L11+L11*(50-1)/50*(0.2+60/90*(R11-10)+MAX(R11-70,0)*0.5+MAX(R11-90,0)*1)+(50-1)*80+(R11-10)*80 )*(1+AK11/100000))</f>
        <v>65133</v>
      </c>
      <c r="AD11" s="14">
        <f>INT((M11+M11*(50-1)/50*(0.2+60/90*(R11-10)+MAX(R11-70,0)*0.5+MAX(R11-90,0)*1)+(50-1)*80+(R11-10)*80 )*(1+AL11/100000))</f>
        <v>48096</v>
      </c>
      <c r="AE11" s="14">
        <f>INT((N11+N11*(50-1)/50*(0.2+60/90*(R11-10)+MAX(R11-70,0)*0.5+MAX(R11-90,0)*1)+(50-1)*240+(R11-10)*240 )*(1+AM11/100000))</f>
        <v>194751</v>
      </c>
      <c r="AF11" s="38">
        <v>4</v>
      </c>
      <c r="AG11" s="14" t="s">
        <v>178</v>
      </c>
      <c r="AH11" s="14" t="s">
        <v>178</v>
      </c>
      <c r="AI11" s="14" t="s">
        <v>178</v>
      </c>
      <c r="AJ11" s="14" t="s">
        <v>90</v>
      </c>
      <c r="AK11" s="14">
        <v>13000</v>
      </c>
      <c r="AL11" s="14">
        <v>0</v>
      </c>
      <c r="AM11" s="14">
        <v>13000</v>
      </c>
      <c r="AN11" s="38">
        <v>63</v>
      </c>
    </row>
    <row r="12" spans="1:40" ht="15.95" customHeight="1">
      <c r="A12" s="14" t="s">
        <v>369</v>
      </c>
      <c r="B12" s="38" t="s">
        <v>35</v>
      </c>
      <c r="C12" s="14">
        <v>1</v>
      </c>
      <c r="D12" s="42" t="s">
        <v>178</v>
      </c>
      <c r="E12" s="14" t="s">
        <v>178</v>
      </c>
      <c r="F12" s="14" t="s">
        <v>1208</v>
      </c>
      <c r="G12" s="14" t="s">
        <v>1162</v>
      </c>
      <c r="H12" s="14" t="s">
        <v>720</v>
      </c>
      <c r="I12" s="14">
        <v>1815</v>
      </c>
      <c r="J12" s="14">
        <v>2152</v>
      </c>
      <c r="K12" s="14">
        <v>2203</v>
      </c>
      <c r="L12" s="14">
        <v>638</v>
      </c>
      <c r="M12" s="14">
        <v>512</v>
      </c>
      <c r="N12" s="14">
        <v>1914</v>
      </c>
      <c r="O12" s="14">
        <f t="shared" si="0"/>
        <v>117291</v>
      </c>
      <c r="P12" s="38" t="s">
        <v>949</v>
      </c>
      <c r="Q12" s="38">
        <v>1</v>
      </c>
      <c r="R12" s="38">
        <f t="shared" si="1"/>
        <v>93</v>
      </c>
      <c r="U12" s="27" t="s">
        <v>742</v>
      </c>
      <c r="V12" s="14" t="s">
        <v>994</v>
      </c>
      <c r="W12" s="14" t="s">
        <v>725</v>
      </c>
      <c r="X12" s="14" t="s">
        <v>743</v>
      </c>
      <c r="Y12" s="14">
        <v>30</v>
      </c>
      <c r="Z12" s="14">
        <v>10</v>
      </c>
      <c r="AA12" s="14" t="s">
        <v>1130</v>
      </c>
      <c r="AB12" s="14" t="s">
        <v>611</v>
      </c>
      <c r="AC12" s="14">
        <f>INT((L12+L12*(50-1)/50*(0.2+60/90*(R12-10)+MAX(R12-70,0)*0.5+MAX(R12-90,0)*1)+(50-1)*80+(R12-10)*80 )*(1+AK12/100000))</f>
        <v>54985</v>
      </c>
      <c r="AD12" s="14">
        <f>INT((M12+M12*(50-1)/50*(0.2+60/90*(R12-10)+MAX(R12-70,0)*0.5+MAX(R12-90,0)*1)+(50-1)*80+(R12-10)*80 )*(1+AL12/100000))</f>
        <v>46211</v>
      </c>
      <c r="AE12" s="14">
        <f>INT((N12+N12*(50-1)/50*(0.2+60/90*(R12-10)+MAX(R12-70,0)*0.5+MAX(R12-90,0)*1)+(50-1)*240+(R12-10)*240 )*(1+AM12/100000))</f>
        <v>211144</v>
      </c>
      <c r="AF12" s="38">
        <v>4</v>
      </c>
      <c r="AG12" s="14" t="s">
        <v>178</v>
      </c>
      <c r="AH12" s="14" t="s">
        <v>178</v>
      </c>
      <c r="AI12" s="14" t="s">
        <v>178</v>
      </c>
      <c r="AJ12" s="14" t="s">
        <v>88</v>
      </c>
      <c r="AK12" s="14">
        <v>0</v>
      </c>
      <c r="AL12" s="14">
        <v>0</v>
      </c>
      <c r="AM12" s="14">
        <v>28000</v>
      </c>
      <c r="AN12" s="38">
        <v>62</v>
      </c>
    </row>
    <row r="13" spans="1:40" ht="15.95" customHeight="1">
      <c r="A13" s="14" t="s">
        <v>80</v>
      </c>
      <c r="B13" s="38" t="s">
        <v>371</v>
      </c>
      <c r="C13" s="14">
        <v>1</v>
      </c>
      <c r="D13" s="42" t="s">
        <v>178</v>
      </c>
      <c r="E13" s="14" t="s">
        <v>178</v>
      </c>
      <c r="F13" s="14" t="s">
        <v>1209</v>
      </c>
      <c r="G13" s="14" t="s">
        <v>1157</v>
      </c>
      <c r="H13" s="14" t="s">
        <v>720</v>
      </c>
      <c r="I13" s="14">
        <v>1836</v>
      </c>
      <c r="J13" s="14">
        <v>2171</v>
      </c>
      <c r="K13" s="14">
        <v>2224</v>
      </c>
      <c r="L13" s="14">
        <v>627</v>
      </c>
      <c r="M13" s="14">
        <v>499</v>
      </c>
      <c r="N13" s="14">
        <v>1872</v>
      </c>
      <c r="O13" s="14">
        <f t="shared" si="0"/>
        <v>114134</v>
      </c>
      <c r="P13" s="38" t="s">
        <v>949</v>
      </c>
      <c r="Q13" s="38">
        <v>1</v>
      </c>
      <c r="R13" s="38">
        <f t="shared" si="1"/>
        <v>92</v>
      </c>
      <c r="U13" s="27" t="s">
        <v>517</v>
      </c>
      <c r="V13" s="14" t="s">
        <v>994</v>
      </c>
      <c r="W13" s="14" t="s">
        <v>725</v>
      </c>
      <c r="X13" s="14" t="s">
        <v>744</v>
      </c>
      <c r="Y13" s="14">
        <v>30</v>
      </c>
      <c r="Z13" s="14">
        <v>10</v>
      </c>
      <c r="AA13" s="14" t="s">
        <v>1130</v>
      </c>
      <c r="AB13" s="14" t="s">
        <v>611</v>
      </c>
      <c r="AC13" s="14">
        <f>INT((L13+L13*(50-1)/50*(0.2+60/90*(R13-10)+MAX(R13-70,0)*0.5+MAX(R13-90,0)*1)+(50-1)*80+(R13-10)*80 )*(1+AK13/100000))</f>
        <v>52808</v>
      </c>
      <c r="AD13" s="14">
        <f>INT((M13+M13*(50-1)/50*(0.2+60/90*(R13-10)+MAX(R13-70,0)*0.5+MAX(R13-90,0)*1)+(50-1)*80+(R13-10)*80 )*(1+AL13/100000))</f>
        <v>49908</v>
      </c>
      <c r="AE13" s="14">
        <f>INT((N13+N13*(50-1)/50*(0.2+60/90*(R13-10)+MAX(R13-70,0)*0.5+MAX(R13-90,0)*1)+(50-1)*240+(R13-10)*240 )*(1+AM13/100000))</f>
        <v>178333</v>
      </c>
      <c r="AF13" s="38">
        <v>4</v>
      </c>
      <c r="AG13" s="14" t="s">
        <v>178</v>
      </c>
      <c r="AH13" s="14" t="s">
        <v>178</v>
      </c>
      <c r="AI13" s="14" t="s">
        <v>178</v>
      </c>
      <c r="AJ13" s="14" t="s">
        <v>375</v>
      </c>
      <c r="AK13" s="14">
        <v>0</v>
      </c>
      <c r="AL13" s="14">
        <v>13000</v>
      </c>
      <c r="AM13" s="14">
        <v>13000</v>
      </c>
      <c r="AN13" s="38">
        <v>61</v>
      </c>
    </row>
    <row r="14" spans="1:40" ht="15.95" customHeight="1">
      <c r="A14" s="14" t="s">
        <v>372</v>
      </c>
      <c r="B14" s="38" t="s">
        <v>904</v>
      </c>
      <c r="C14" s="14">
        <v>1</v>
      </c>
      <c r="D14" s="42" t="s">
        <v>178</v>
      </c>
      <c r="E14" s="14" t="s">
        <v>178</v>
      </c>
      <c r="F14" s="14" t="s">
        <v>1208</v>
      </c>
      <c r="G14" s="14" t="s">
        <v>1159</v>
      </c>
      <c r="H14" s="14" t="s">
        <v>720</v>
      </c>
      <c r="I14" s="14">
        <v>1777</v>
      </c>
      <c r="J14" s="14">
        <v>2183</v>
      </c>
      <c r="K14" s="14">
        <v>617</v>
      </c>
      <c r="L14" s="14">
        <v>610</v>
      </c>
      <c r="M14" s="14">
        <v>490</v>
      </c>
      <c r="N14" s="14">
        <v>1831</v>
      </c>
      <c r="O14" s="14">
        <f t="shared" si="0"/>
        <v>108227</v>
      </c>
      <c r="P14" s="38" t="s">
        <v>949</v>
      </c>
      <c r="Q14" s="38">
        <v>1</v>
      </c>
      <c r="R14" s="38">
        <f t="shared" si="1"/>
        <v>90</v>
      </c>
      <c r="U14" s="27" t="s">
        <v>518</v>
      </c>
      <c r="V14" s="14" t="s">
        <v>994</v>
      </c>
      <c r="W14" s="14" t="s">
        <v>725</v>
      </c>
      <c r="X14" s="14" t="s">
        <v>747</v>
      </c>
      <c r="Y14" s="14">
        <v>30</v>
      </c>
      <c r="Z14" s="14">
        <v>10</v>
      </c>
      <c r="AA14" s="14" t="s">
        <v>1130</v>
      </c>
      <c r="AB14" s="14" t="s">
        <v>611</v>
      </c>
      <c r="AC14" s="14">
        <f>INT((L14+L14*(50-1)/50*(0.2+60/90*(R14-10)+MAX(R14-70,0)*0.5+MAX(R14-90,0)*1)+(50-1)*80+(R14-10)*80 )*(1+AK14/100000))</f>
        <v>55268</v>
      </c>
      <c r="AD14" s="14">
        <f>INT((M14+M14*(50-1)/50*(0.2+60/90*(R14-10)+MAX(R14-70,0)*0.5+MAX(R14-90,0)*1)+(50-1)*80+(R14-10)*80 )*(1+AL14/100000))</f>
        <v>41318</v>
      </c>
      <c r="AE14" s="14">
        <f>INT((N14+N14*(50-1)/50*(0.2+60/90*(R14-10)+MAX(R14-70,0)*0.5+MAX(R14-90,0)*1)+(50-1)*240+(R14-10)*240 )*(1+AM14/100000))</f>
        <v>165877</v>
      </c>
      <c r="AF14" s="38">
        <v>4</v>
      </c>
      <c r="AG14" s="14" t="s">
        <v>178</v>
      </c>
      <c r="AH14" s="14" t="s">
        <v>178</v>
      </c>
      <c r="AI14" s="14" t="s">
        <v>178</v>
      </c>
      <c r="AJ14" s="14" t="s">
        <v>373</v>
      </c>
      <c r="AK14" s="14">
        <v>13000</v>
      </c>
      <c r="AL14" s="14">
        <v>0</v>
      </c>
      <c r="AM14" s="14">
        <v>13000</v>
      </c>
      <c r="AN14" s="38">
        <v>60</v>
      </c>
    </row>
    <row r="15" spans="1:40" ht="15.95" customHeight="1">
      <c r="A15" s="14" t="s">
        <v>82</v>
      </c>
      <c r="B15" s="19" t="s">
        <v>905</v>
      </c>
      <c r="C15" s="14">
        <v>2</v>
      </c>
      <c r="D15" s="42" t="s">
        <v>178</v>
      </c>
      <c r="E15" s="14" t="s">
        <v>178</v>
      </c>
      <c r="F15" s="14">
        <v>2</v>
      </c>
      <c r="G15" s="14" t="s">
        <v>1055</v>
      </c>
      <c r="H15" s="14" t="s">
        <v>720</v>
      </c>
      <c r="I15" s="14">
        <v>1755</v>
      </c>
      <c r="J15" s="14">
        <v>638</v>
      </c>
      <c r="K15" s="14">
        <v>76</v>
      </c>
      <c r="L15" s="14">
        <v>560</v>
      </c>
      <c r="M15" s="14">
        <v>446</v>
      </c>
      <c r="N15" s="14">
        <v>1674</v>
      </c>
      <c r="O15" s="14">
        <f t="shared" si="0"/>
        <v>92338</v>
      </c>
      <c r="P15" s="19" t="s">
        <v>949</v>
      </c>
      <c r="Q15" s="19">
        <v>1</v>
      </c>
      <c r="R15" s="19">
        <f t="shared" si="1"/>
        <v>86</v>
      </c>
      <c r="U15" s="27" t="s">
        <v>519</v>
      </c>
      <c r="V15" s="14" t="s">
        <v>984</v>
      </c>
      <c r="W15" s="14" t="s">
        <v>725</v>
      </c>
      <c r="X15" s="14" t="s">
        <v>749</v>
      </c>
      <c r="Y15" s="14" t="s">
        <v>1127</v>
      </c>
      <c r="Z15" s="14">
        <v>9</v>
      </c>
      <c r="AA15" s="14" t="s">
        <v>1131</v>
      </c>
      <c r="AB15" s="14" t="s">
        <v>611</v>
      </c>
      <c r="AC15" s="14">
        <f>INT((L15+L15*(50-1)/50*(0.2+60/90*(R15-10)+MAX(R15-70,0)*0.5+MAX(R15-90,0)*1)+(50-1)*80+(R15-10)*80 )*(1+AK15/100000))</f>
        <v>48009</v>
      </c>
      <c r="AD15" s="14">
        <f>INT((M15+M15*(50-1)/50*(0.2+60/90*(R15-10)+MAX(R15-70,0)*0.5+MAX(R15-90,0)*1)+(50-1)*80+(R15-10)*80 )*(1+AL15/100000))</f>
        <v>36175</v>
      </c>
      <c r="AE15" s="14">
        <f>INT((N15+N15*(50-1)/50*(0.2+60/90*(R15-10)+MAX(R15-70,0)*0.5+MAX(R15-90,0)*1)+(50-1)*240+(R15-10)*240 )*(1+AM15/100000))</f>
        <v>128245</v>
      </c>
      <c r="AF15" s="19" t="s">
        <v>950</v>
      </c>
      <c r="AG15" s="14" t="s">
        <v>178</v>
      </c>
      <c r="AH15" s="14" t="s">
        <v>178</v>
      </c>
      <c r="AI15" s="14" t="s">
        <v>178</v>
      </c>
      <c r="AJ15" s="14" t="s">
        <v>372</v>
      </c>
      <c r="AK15" s="14">
        <v>12000</v>
      </c>
      <c r="AL15" s="14">
        <v>0</v>
      </c>
      <c r="AM15" s="14">
        <v>0</v>
      </c>
      <c r="AN15" s="19">
        <v>56</v>
      </c>
    </row>
    <row r="16" spans="1:40" ht="15.95" customHeight="1">
      <c r="A16" s="14" t="s">
        <v>373</v>
      </c>
      <c r="B16" s="19" t="s">
        <v>374</v>
      </c>
      <c r="C16" s="14">
        <v>2</v>
      </c>
      <c r="D16" s="42" t="s">
        <v>178</v>
      </c>
      <c r="E16" s="14" t="s">
        <v>178</v>
      </c>
      <c r="F16" s="14" t="s">
        <v>1165</v>
      </c>
      <c r="G16" s="14" t="s">
        <v>1055</v>
      </c>
      <c r="H16" s="14" t="s">
        <v>720</v>
      </c>
      <c r="I16" s="14">
        <v>1822</v>
      </c>
      <c r="J16" s="14">
        <v>2158</v>
      </c>
      <c r="K16" s="14">
        <v>2210</v>
      </c>
      <c r="L16" s="14">
        <v>545</v>
      </c>
      <c r="M16" s="14">
        <v>438</v>
      </c>
      <c r="N16" s="14">
        <v>1637</v>
      </c>
      <c r="O16" s="14">
        <f t="shared" si="0"/>
        <v>89211</v>
      </c>
      <c r="P16" s="19" t="s">
        <v>949</v>
      </c>
      <c r="Q16" s="19">
        <v>1</v>
      </c>
      <c r="R16" s="19">
        <f t="shared" si="1"/>
        <v>85</v>
      </c>
      <c r="U16" s="27" t="s">
        <v>520</v>
      </c>
      <c r="V16" s="14" t="s">
        <v>984</v>
      </c>
      <c r="W16" s="14" t="s">
        <v>725</v>
      </c>
      <c r="X16" s="14" t="s">
        <v>752</v>
      </c>
      <c r="Y16" s="14" t="s">
        <v>1127</v>
      </c>
      <c r="Z16" s="14">
        <v>9</v>
      </c>
      <c r="AA16" s="14" t="s">
        <v>1131</v>
      </c>
      <c r="AB16" s="14" t="s">
        <v>611</v>
      </c>
      <c r="AC16" s="14">
        <f>INT((L16+L16*(50-1)/50*(0.2+60/90*(R16-10)+MAX(R16-70,0)*0.5+MAX(R16-90,0)*1)+(50-1)*80+(R16-10)*80 )*(1+AK16/100000))</f>
        <v>46236</v>
      </c>
      <c r="AD16" s="14">
        <f>INT((M16+M16*(50-1)/50*(0.2+60/90*(R16-10)+MAX(R16-70,0)*0.5+MAX(R16-90,0)*1)+(50-1)*80+(R16-10)*80 )*(1+AL16/100000))</f>
        <v>35125</v>
      </c>
      <c r="AE16" s="14">
        <f>INT((N16+N16*(50-1)/50*(0.2+60/90*(R16-10)+MAX(R16-70,0)*0.5+MAX(R16-90,0)*1)+(50-1)*240+(R16-10)*240 )*(1+AM16/100000))</f>
        <v>123962</v>
      </c>
      <c r="AF16" s="19" t="s">
        <v>950</v>
      </c>
      <c r="AG16" s="14" t="s">
        <v>178</v>
      </c>
      <c r="AH16" s="14" t="s">
        <v>178</v>
      </c>
      <c r="AI16" s="14" t="s">
        <v>178</v>
      </c>
      <c r="AJ16" s="14" t="s">
        <v>78</v>
      </c>
      <c r="AK16" s="14">
        <v>12000</v>
      </c>
      <c r="AL16" s="14">
        <v>0</v>
      </c>
      <c r="AM16" s="14">
        <v>0</v>
      </c>
      <c r="AN16" s="19">
        <v>55</v>
      </c>
    </row>
    <row r="17" spans="1:40" ht="15.95" customHeight="1">
      <c r="A17" s="14" t="s">
        <v>84</v>
      </c>
      <c r="B17" s="19" t="s">
        <v>906</v>
      </c>
      <c r="C17" s="14">
        <v>2</v>
      </c>
      <c r="D17" s="42" t="s">
        <v>178</v>
      </c>
      <c r="E17" s="14" t="s">
        <v>178</v>
      </c>
      <c r="F17" s="14">
        <v>4</v>
      </c>
      <c r="G17" s="14" t="s">
        <v>1056</v>
      </c>
      <c r="H17" s="14" t="s">
        <v>720</v>
      </c>
      <c r="I17" s="14">
        <v>1830</v>
      </c>
      <c r="J17" s="14">
        <v>2164</v>
      </c>
      <c r="K17" s="14">
        <v>2218</v>
      </c>
      <c r="L17" s="14">
        <v>535</v>
      </c>
      <c r="M17" s="14">
        <v>427</v>
      </c>
      <c r="N17" s="14">
        <v>1601</v>
      </c>
      <c r="O17" s="14">
        <f t="shared" si="0"/>
        <v>84788</v>
      </c>
      <c r="P17" s="19" t="s">
        <v>949</v>
      </c>
      <c r="Q17" s="19">
        <v>1</v>
      </c>
      <c r="R17" s="19">
        <f t="shared" si="1"/>
        <v>84</v>
      </c>
      <c r="U17" s="27" t="s">
        <v>521</v>
      </c>
      <c r="V17" s="14" t="s">
        <v>984</v>
      </c>
      <c r="W17" s="14" t="s">
        <v>725</v>
      </c>
      <c r="X17" s="14" t="s">
        <v>753</v>
      </c>
      <c r="Y17" s="14" t="s">
        <v>1127</v>
      </c>
      <c r="Z17" s="14">
        <v>9</v>
      </c>
      <c r="AA17" s="14" t="s">
        <v>1131</v>
      </c>
      <c r="AB17" s="14" t="s">
        <v>611</v>
      </c>
      <c r="AC17" s="14">
        <f>INT((L17+L17*(50-1)/50*(0.2+60/90*(R17-10)+MAX(R17-70,0)*0.5+MAX(R17-90,0)*1)+(50-1)*80+(R17-10)*80 )*(1+AK17/100000))</f>
        <v>40015</v>
      </c>
      <c r="AD17" s="14">
        <f>INT((M17+M17*(50-1)/50*(0.2+60/90*(R17-10)+MAX(R17-70,0)*0.5+MAX(R17-90,0)*1)+(50-1)*80+(R17-10)*80 )*(1+AL17/100000))</f>
        <v>37994</v>
      </c>
      <c r="AE17" s="14">
        <f>INT((N17+N17*(50-1)/50*(0.2+60/90*(R17-10)+MAX(R17-70,0)*0.5+MAX(R17-90,0)*1)+(50-1)*240+(R17-10)*240 )*(1+AM17/100000))</f>
        <v>119820</v>
      </c>
      <c r="AF17" s="19" t="s">
        <v>178</v>
      </c>
      <c r="AG17" s="14" t="s">
        <v>178</v>
      </c>
      <c r="AH17" s="14" t="s">
        <v>178</v>
      </c>
      <c r="AI17" s="14" t="s">
        <v>178</v>
      </c>
      <c r="AJ17" s="14" t="s">
        <v>76</v>
      </c>
      <c r="AK17" s="14">
        <v>0</v>
      </c>
      <c r="AL17" s="14">
        <v>12000</v>
      </c>
      <c r="AM17" s="14">
        <v>0</v>
      </c>
      <c r="AN17" s="19">
        <v>54</v>
      </c>
    </row>
    <row r="18" spans="1:40" ht="15.95" customHeight="1">
      <c r="A18" s="14" t="s">
        <v>375</v>
      </c>
      <c r="B18" s="19" t="s">
        <v>907</v>
      </c>
      <c r="C18" s="14">
        <v>2</v>
      </c>
      <c r="D18" s="42" t="s">
        <v>178</v>
      </c>
      <c r="E18" s="14" t="s">
        <v>178</v>
      </c>
      <c r="F18" s="14" t="s">
        <v>1166</v>
      </c>
      <c r="G18" s="14" t="s">
        <v>1056</v>
      </c>
      <c r="H18" s="14" t="s">
        <v>720</v>
      </c>
      <c r="I18" s="14">
        <v>1828</v>
      </c>
      <c r="J18" s="14">
        <v>634</v>
      </c>
      <c r="K18" s="14">
        <v>2216</v>
      </c>
      <c r="L18" s="14">
        <v>522</v>
      </c>
      <c r="M18" s="14">
        <v>419</v>
      </c>
      <c r="N18" s="14">
        <v>1566</v>
      </c>
      <c r="O18" s="14">
        <f t="shared" si="0"/>
        <v>81993</v>
      </c>
      <c r="P18" s="19" t="s">
        <v>949</v>
      </c>
      <c r="Q18" s="19">
        <v>1</v>
      </c>
      <c r="R18" s="19">
        <f t="shared" si="1"/>
        <v>83</v>
      </c>
      <c r="U18" s="27" t="s">
        <v>522</v>
      </c>
      <c r="V18" s="14" t="s">
        <v>984</v>
      </c>
      <c r="W18" s="14" t="s">
        <v>725</v>
      </c>
      <c r="X18" s="14" t="s">
        <v>756</v>
      </c>
      <c r="Y18" s="14" t="s">
        <v>1127</v>
      </c>
      <c r="Z18" s="14">
        <v>9</v>
      </c>
      <c r="AA18" s="14" t="s">
        <v>1131</v>
      </c>
      <c r="AB18" s="14" t="s">
        <v>611</v>
      </c>
      <c r="AC18" s="14">
        <f>INT((L18+L18*(50-1)/50*(0.2+60/90*(R18-10)+MAX(R18-70,0)*0.5+MAX(R18-90,0)*1)+(50-1)*80+(R18-10)*80 )*(1+AK18/100000))</f>
        <v>38605</v>
      </c>
      <c r="AD18" s="14">
        <f>INT((M18+M18*(50-1)/50*(0.2+60/90*(R18-10)+MAX(R18-70,0)*0.5+MAX(R18-90,0)*1)+(50-1)*80+(R18-10)*80 )*(1+AL18/100000))</f>
        <v>36863</v>
      </c>
      <c r="AE18" s="14">
        <f>INT((N18+N18*(50-1)/50*(0.2+60/90*(R18-10)+MAX(R18-70,0)*0.5+MAX(R18-90,0)*1)+(50-1)*240+(R18-10)*240 )*(1+AM18/100000))</f>
        <v>115816</v>
      </c>
      <c r="AF18" s="19" t="s">
        <v>178</v>
      </c>
      <c r="AG18" s="14" t="s">
        <v>178</v>
      </c>
      <c r="AH18" s="14" t="s">
        <v>178</v>
      </c>
      <c r="AI18" s="14" t="s">
        <v>178</v>
      </c>
      <c r="AJ18" s="14" t="s">
        <v>74</v>
      </c>
      <c r="AK18" s="14">
        <v>0</v>
      </c>
      <c r="AL18" s="14">
        <v>12000</v>
      </c>
      <c r="AM18" s="14">
        <v>0</v>
      </c>
      <c r="AN18" s="19">
        <v>53</v>
      </c>
    </row>
    <row r="19" spans="1:40" ht="15.95" customHeight="1">
      <c r="A19" s="14" t="s">
        <v>86</v>
      </c>
      <c r="B19" s="19" t="s">
        <v>908</v>
      </c>
      <c r="C19" s="14">
        <v>2</v>
      </c>
      <c r="D19" s="42" t="s">
        <v>178</v>
      </c>
      <c r="E19" s="14" t="s">
        <v>178</v>
      </c>
      <c r="F19" s="14">
        <v>2</v>
      </c>
      <c r="G19" s="14" t="s">
        <v>1057</v>
      </c>
      <c r="H19" s="14" t="s">
        <v>720</v>
      </c>
      <c r="I19" s="14">
        <v>1825</v>
      </c>
      <c r="J19" s="14">
        <v>2161</v>
      </c>
      <c r="K19" s="14">
        <v>2213</v>
      </c>
      <c r="L19" s="14">
        <v>512</v>
      </c>
      <c r="M19" s="14">
        <v>408</v>
      </c>
      <c r="N19" s="14">
        <v>1531</v>
      </c>
      <c r="O19" s="14">
        <f t="shared" si="0"/>
        <v>77832</v>
      </c>
      <c r="P19" s="19" t="s">
        <v>949</v>
      </c>
      <c r="Q19" s="19">
        <v>1</v>
      </c>
      <c r="R19" s="19">
        <f t="shared" si="1"/>
        <v>82</v>
      </c>
      <c r="U19" s="27" t="s">
        <v>523</v>
      </c>
      <c r="V19" s="14" t="s">
        <v>987</v>
      </c>
      <c r="W19" s="14" t="s">
        <v>725</v>
      </c>
      <c r="X19" s="14" t="s">
        <v>757</v>
      </c>
      <c r="Y19" s="14" t="s">
        <v>1127</v>
      </c>
      <c r="Z19" s="14">
        <v>9</v>
      </c>
      <c r="AA19" s="14" t="s">
        <v>1131</v>
      </c>
      <c r="AB19" s="14" t="s">
        <v>611</v>
      </c>
      <c r="AC19" s="14">
        <f>INT((L19+L19*(50-1)/50*(0.2+60/90*(R19-10)+MAX(R19-70,0)*0.5+MAX(R19-90,0)*1)+(50-1)*80+(R19-10)*80 )*(1+AK19/100000))</f>
        <v>37387</v>
      </c>
      <c r="AD19" s="14">
        <f>INT((M19+M19*(50-1)/50*(0.2+60/90*(R19-10)+MAX(R19-70,0)*0.5+MAX(R19-90,0)*1)+(50-1)*80+(R19-10)*80 )*(1+AL19/100000))</f>
        <v>31759</v>
      </c>
      <c r="AE19" s="14">
        <f>INT((N19+N19*(50-1)/50*(0.2+60/90*(R19-10)+MAX(R19-70,0)*0.5+MAX(R19-90,0)*1)+(50-1)*240+(R19-10)*240 )*(1+AM19/100000))</f>
        <v>125318</v>
      </c>
      <c r="AF19" s="19" t="s">
        <v>178</v>
      </c>
      <c r="AG19" s="14" t="s">
        <v>178</v>
      </c>
      <c r="AH19" s="14" t="s">
        <v>178</v>
      </c>
      <c r="AI19" s="14" t="s">
        <v>178</v>
      </c>
      <c r="AJ19" s="14" t="s">
        <v>362</v>
      </c>
      <c r="AK19" s="14">
        <v>0</v>
      </c>
      <c r="AL19" s="14">
        <v>0</v>
      </c>
      <c r="AM19" s="14">
        <v>12000</v>
      </c>
      <c r="AN19" s="19">
        <v>52</v>
      </c>
    </row>
    <row r="20" spans="1:40" ht="15.95" customHeight="1">
      <c r="A20" s="14" t="s">
        <v>376</v>
      </c>
      <c r="B20" s="19" t="s">
        <v>377</v>
      </c>
      <c r="C20" s="14">
        <v>2</v>
      </c>
      <c r="D20" s="42" t="s">
        <v>178</v>
      </c>
      <c r="E20" s="14" t="s">
        <v>178</v>
      </c>
      <c r="F20" s="14" t="s">
        <v>1165</v>
      </c>
      <c r="G20" s="14" t="s">
        <v>1057</v>
      </c>
      <c r="H20" s="14" t="s">
        <v>720</v>
      </c>
      <c r="I20" s="14">
        <v>1741</v>
      </c>
      <c r="J20" s="14">
        <v>623</v>
      </c>
      <c r="K20" s="14">
        <v>7</v>
      </c>
      <c r="L20" s="14">
        <v>499</v>
      </c>
      <c r="M20" s="14">
        <v>400</v>
      </c>
      <c r="N20" s="14">
        <v>1497</v>
      </c>
      <c r="O20" s="14">
        <f t="shared" si="0"/>
        <v>75192</v>
      </c>
      <c r="P20" s="19" t="s">
        <v>949</v>
      </c>
      <c r="Q20" s="19">
        <v>1</v>
      </c>
      <c r="R20" s="19">
        <f t="shared" si="1"/>
        <v>81</v>
      </c>
      <c r="U20" s="27" t="s">
        <v>524</v>
      </c>
      <c r="V20" s="14" t="s">
        <v>987</v>
      </c>
      <c r="W20" s="14" t="s">
        <v>725</v>
      </c>
      <c r="X20" s="14" t="s">
        <v>759</v>
      </c>
      <c r="Y20" s="14" t="s">
        <v>1127</v>
      </c>
      <c r="Z20" s="14">
        <v>9</v>
      </c>
      <c r="AA20" s="14" t="s">
        <v>1131</v>
      </c>
      <c r="AB20" s="14" t="s">
        <v>611</v>
      </c>
      <c r="AC20" s="14">
        <f>INT((L20+L20*(50-1)/50*(0.2+60/90*(R20-10)+MAX(R20-70,0)*0.5+MAX(R20-90,0)*1)+(50-1)*80+(R20-10)*80 )*(1+AK20/100000))</f>
        <v>36033</v>
      </c>
      <c r="AD20" s="14">
        <f>INT((M20+M20*(50-1)/50*(0.2+60/90*(R20-10)+MAX(R20-70,0)*0.5+MAX(R20-90,0)*1)+(50-1)*80+(R20-10)*80 )*(1+AL20/100000))</f>
        <v>30789</v>
      </c>
      <c r="AE20" s="14">
        <f>INT((N20+N20*(50-1)/50*(0.2+60/90*(R20-10)+MAX(R20-70,0)*0.5+MAX(R20-90,0)*1)+(50-1)*240+(R20-10)*240 )*(1+AM20/100000))</f>
        <v>121072</v>
      </c>
      <c r="AF20" s="19" t="s">
        <v>178</v>
      </c>
      <c r="AG20" s="14" t="s">
        <v>178</v>
      </c>
      <c r="AH20" s="14" t="s">
        <v>178</v>
      </c>
      <c r="AI20" s="14" t="s">
        <v>178</v>
      </c>
      <c r="AJ20" s="14" t="s">
        <v>760</v>
      </c>
      <c r="AK20" s="14">
        <v>0</v>
      </c>
      <c r="AL20" s="14">
        <v>0</v>
      </c>
      <c r="AM20" s="14">
        <v>12000</v>
      </c>
      <c r="AN20" s="19">
        <v>51</v>
      </c>
    </row>
    <row r="21" spans="1:40" ht="15.95" customHeight="1">
      <c r="A21" s="14" t="s">
        <v>88</v>
      </c>
      <c r="B21" s="19" t="s">
        <v>909</v>
      </c>
      <c r="C21" s="14">
        <v>2</v>
      </c>
      <c r="D21" s="42" t="s">
        <v>178</v>
      </c>
      <c r="E21" s="14" t="s">
        <v>178</v>
      </c>
      <c r="F21" s="14">
        <v>2</v>
      </c>
      <c r="G21" s="14" t="s">
        <v>1058</v>
      </c>
      <c r="H21" s="14" t="s">
        <v>720</v>
      </c>
      <c r="I21" s="14">
        <v>1807</v>
      </c>
      <c r="J21" s="14">
        <v>2145</v>
      </c>
      <c r="K21" s="14">
        <v>2195</v>
      </c>
      <c r="L21" s="14">
        <v>490</v>
      </c>
      <c r="M21" s="14">
        <v>390</v>
      </c>
      <c r="N21" s="14">
        <v>1464</v>
      </c>
      <c r="O21" s="14">
        <f t="shared" si="0"/>
        <v>75075</v>
      </c>
      <c r="P21" s="19" t="s">
        <v>949</v>
      </c>
      <c r="Q21" s="19">
        <v>1</v>
      </c>
      <c r="R21" s="19">
        <f t="shared" si="1"/>
        <v>80</v>
      </c>
      <c r="U21" s="27" t="s">
        <v>525</v>
      </c>
      <c r="V21" s="14" t="s">
        <v>980</v>
      </c>
      <c r="W21" s="14" t="s">
        <v>725</v>
      </c>
      <c r="X21" s="14" t="s">
        <v>762</v>
      </c>
      <c r="Y21" s="14" t="s">
        <v>1127</v>
      </c>
      <c r="Z21" s="14">
        <v>9</v>
      </c>
      <c r="AA21" s="14" t="s">
        <v>1131</v>
      </c>
      <c r="AB21" s="14" t="s">
        <v>611</v>
      </c>
      <c r="AC21" s="14">
        <f>INT((L21+L21*(50-1)/50*(0.2+60/90*(R21-10)+MAX(R21-70,0)*0.5+MAX(R21-90,0)*1)+(50-1)*80+(R21-10)*80 )*(1+AK21/100000))</f>
        <v>38757</v>
      </c>
      <c r="AD21" s="14">
        <f>INT((M21+M21*(50-1)/50*(0.2+60/90*(R21-10)+MAX(R21-70,0)*0.5+MAX(R21-90,0)*1)+(50-1)*80+(R21-10)*80 )*(1+AL21/100000))</f>
        <v>29733</v>
      </c>
      <c r="AE21" s="14">
        <f>INT((N21+N21*(50-1)/50*(0.2+60/90*(R21-10)+MAX(R21-70,0)*0.5+MAX(R21-90,0)*1)+(50-1)*240+(R21-10)*240 )*(1+AM21/100000))</f>
        <v>104438</v>
      </c>
      <c r="AF21" s="19" t="s">
        <v>178</v>
      </c>
      <c r="AG21" s="14" t="s">
        <v>178</v>
      </c>
      <c r="AH21" s="14" t="s">
        <v>178</v>
      </c>
      <c r="AI21" s="14" t="s">
        <v>178</v>
      </c>
      <c r="AJ21" s="14" t="s">
        <v>727</v>
      </c>
      <c r="AK21" s="14">
        <v>11000</v>
      </c>
      <c r="AL21" s="14">
        <v>0</v>
      </c>
      <c r="AM21" s="14">
        <v>0</v>
      </c>
      <c r="AN21" s="19">
        <v>50</v>
      </c>
    </row>
    <row r="22" spans="1:40" ht="15.95" customHeight="1">
      <c r="A22" s="14" t="s">
        <v>379</v>
      </c>
      <c r="B22" s="19" t="s">
        <v>380</v>
      </c>
      <c r="C22" s="14">
        <v>2</v>
      </c>
      <c r="D22" s="42" t="s">
        <v>178</v>
      </c>
      <c r="E22" s="14" t="s">
        <v>178</v>
      </c>
      <c r="F22" s="14">
        <v>2</v>
      </c>
      <c r="G22" s="14" t="s">
        <v>1058</v>
      </c>
      <c r="H22" s="14" t="s">
        <v>720</v>
      </c>
      <c r="I22" s="14">
        <v>1797</v>
      </c>
      <c r="J22" s="14">
        <v>1346</v>
      </c>
      <c r="K22" s="14">
        <v>2185</v>
      </c>
      <c r="L22" s="14">
        <v>477</v>
      </c>
      <c r="M22" s="14">
        <v>383</v>
      </c>
      <c r="N22" s="14">
        <v>1432</v>
      </c>
      <c r="O22" s="14">
        <f t="shared" si="0"/>
        <v>72504</v>
      </c>
      <c r="P22" s="19" t="s">
        <v>949</v>
      </c>
      <c r="Q22" s="19">
        <v>1</v>
      </c>
      <c r="R22" s="19">
        <f t="shared" si="1"/>
        <v>79</v>
      </c>
      <c r="U22" s="27" t="s">
        <v>526</v>
      </c>
      <c r="V22" s="14" t="s">
        <v>987</v>
      </c>
      <c r="W22" s="14" t="s">
        <v>725</v>
      </c>
      <c r="X22" s="14" t="s">
        <v>764</v>
      </c>
      <c r="Y22" s="14" t="s">
        <v>1127</v>
      </c>
      <c r="Z22" s="14">
        <v>8</v>
      </c>
      <c r="AA22" s="14" t="s">
        <v>1131</v>
      </c>
      <c r="AB22" s="14" t="s">
        <v>611</v>
      </c>
      <c r="AC22" s="14">
        <f>INT((L22+L22*(50-1)/50*(0.2+60/90*(R22-10)+MAX(R22-70,0)*0.5+MAX(R22-90,0)*1)+(50-1)*80+(R22-10)*80 )*(1+AK22/100000))</f>
        <v>37315</v>
      </c>
      <c r="AD22" s="14">
        <f>INT((M22+M22*(50-1)/50*(0.2+60/90*(R22-10)+MAX(R22-70,0)*0.5+MAX(R22-90,0)*1)+(50-1)*80+(R22-10)*80 )*(1+AL22/100000))</f>
        <v>28852</v>
      </c>
      <c r="AE22" s="14">
        <f>INT((N22+N22*(50-1)/50*(0.2+60/90*(R22-10)+MAX(R22-70,0)*0.5+MAX(R22-90,0)*1)+(50-1)*240+(R22-10)*240 )*(1+AM22/100000))</f>
        <v>100902</v>
      </c>
      <c r="AF22" s="19" t="s">
        <v>178</v>
      </c>
      <c r="AG22" s="14" t="s">
        <v>178</v>
      </c>
      <c r="AH22" s="14" t="s">
        <v>178</v>
      </c>
      <c r="AI22" s="14" t="s">
        <v>178</v>
      </c>
      <c r="AJ22" s="14" t="s">
        <v>610</v>
      </c>
      <c r="AK22" s="14">
        <v>11000</v>
      </c>
      <c r="AL22" s="14">
        <v>0</v>
      </c>
      <c r="AM22" s="14">
        <v>0</v>
      </c>
      <c r="AN22" s="19">
        <v>49</v>
      </c>
    </row>
    <row r="23" spans="1:40" ht="15.95" customHeight="1">
      <c r="A23" s="14" t="s">
        <v>90</v>
      </c>
      <c r="B23" s="19" t="s">
        <v>910</v>
      </c>
      <c r="C23" s="14">
        <v>2</v>
      </c>
      <c r="D23" s="42" t="s">
        <v>178</v>
      </c>
      <c r="E23" s="14" t="s">
        <v>178</v>
      </c>
      <c r="F23" s="14">
        <v>1</v>
      </c>
      <c r="G23" s="14" t="s">
        <v>1059</v>
      </c>
      <c r="H23" s="14" t="s">
        <v>720</v>
      </c>
      <c r="I23" s="14">
        <v>1756</v>
      </c>
      <c r="J23" s="14">
        <v>2168</v>
      </c>
      <c r="K23" s="14">
        <v>78</v>
      </c>
      <c r="L23" s="14">
        <v>468</v>
      </c>
      <c r="M23" s="14">
        <v>373</v>
      </c>
      <c r="N23" s="14">
        <v>1400</v>
      </c>
      <c r="O23" s="14">
        <f t="shared" si="0"/>
        <v>68958</v>
      </c>
      <c r="P23" s="19" t="s">
        <v>949</v>
      </c>
      <c r="Q23" s="19">
        <v>1</v>
      </c>
      <c r="R23" s="19">
        <f t="shared" si="1"/>
        <v>78</v>
      </c>
      <c r="U23" s="27" t="s">
        <v>527</v>
      </c>
      <c r="V23" s="14" t="s">
        <v>988</v>
      </c>
      <c r="W23" s="14" t="s">
        <v>725</v>
      </c>
      <c r="X23" s="14" t="s">
        <v>765</v>
      </c>
      <c r="Y23" s="14" t="s">
        <v>1127</v>
      </c>
      <c r="Z23" s="14">
        <v>8</v>
      </c>
      <c r="AA23" s="14" t="s">
        <v>1131</v>
      </c>
      <c r="AB23" s="14" t="s">
        <v>611</v>
      </c>
      <c r="AC23" s="14">
        <f>INT((L23+L23*(50-1)/50*(0.2+60/90*(R23-10)+MAX(R23-70,0)*0.5+MAX(R23-90,0)*1)+(50-1)*80+(R23-10)*80 )*(1+AK23/100000))</f>
        <v>32545</v>
      </c>
      <c r="AD23" s="14">
        <f>INT((M23+M23*(50-1)/50*(0.2+60/90*(R23-10)+MAX(R23-70,0)*0.5+MAX(R23-90,0)*1)+(50-1)*80+(R23-10)*80 )*(1+AL23/100000))</f>
        <v>30901</v>
      </c>
      <c r="AE23" s="14">
        <f>INT((N23+N23*(50-1)/50*(0.2+60/90*(R23-10)+MAX(R23-70,0)*0.5+MAX(R23-90,0)*1)+(50-1)*240+(R23-10)*240 )*(1+AM23/100000))</f>
        <v>97439</v>
      </c>
      <c r="AF23" s="19" t="s">
        <v>178</v>
      </c>
      <c r="AG23" s="14" t="s">
        <v>178</v>
      </c>
      <c r="AH23" s="14" t="s">
        <v>178</v>
      </c>
      <c r="AI23" s="14" t="s">
        <v>178</v>
      </c>
      <c r="AJ23" s="14" t="s">
        <v>609</v>
      </c>
      <c r="AK23" s="14">
        <v>0</v>
      </c>
      <c r="AL23" s="14">
        <v>11000</v>
      </c>
      <c r="AM23" s="14">
        <v>0</v>
      </c>
      <c r="AN23" s="19">
        <v>48</v>
      </c>
    </row>
    <row r="24" spans="1:40" ht="15.95" customHeight="1">
      <c r="A24" s="14" t="s">
        <v>381</v>
      </c>
      <c r="B24" s="19" t="s">
        <v>911</v>
      </c>
      <c r="C24" s="14">
        <v>2</v>
      </c>
      <c r="D24" s="42" t="s">
        <v>178</v>
      </c>
      <c r="E24" s="14" t="s">
        <v>178</v>
      </c>
      <c r="F24" s="14">
        <v>4</v>
      </c>
      <c r="G24" s="14" t="s">
        <v>1059</v>
      </c>
      <c r="H24" s="14" t="s">
        <v>720</v>
      </c>
      <c r="I24" s="14">
        <v>1763</v>
      </c>
      <c r="J24" s="14">
        <v>650</v>
      </c>
      <c r="K24" s="14">
        <v>126</v>
      </c>
      <c r="L24" s="14">
        <v>456</v>
      </c>
      <c r="M24" s="14">
        <v>366</v>
      </c>
      <c r="N24" s="14">
        <v>1369</v>
      </c>
      <c r="O24" s="14">
        <f t="shared" si="0"/>
        <v>66612</v>
      </c>
      <c r="P24" s="19" t="s">
        <v>949</v>
      </c>
      <c r="Q24" s="19">
        <v>1</v>
      </c>
      <c r="R24" s="19">
        <f t="shared" si="1"/>
        <v>77</v>
      </c>
      <c r="U24" s="27" t="s">
        <v>528</v>
      </c>
      <c r="V24" s="14" t="s">
        <v>988</v>
      </c>
      <c r="W24" s="14" t="s">
        <v>725</v>
      </c>
      <c r="X24" s="14" t="s">
        <v>768</v>
      </c>
      <c r="Y24" s="14" t="s">
        <v>1127</v>
      </c>
      <c r="Z24" s="14">
        <v>8</v>
      </c>
      <c r="AA24" s="14" t="s">
        <v>1131</v>
      </c>
      <c r="AB24" s="14" t="s">
        <v>611</v>
      </c>
      <c r="AC24" s="14">
        <f>INT((L24+L24*(50-1)/50*(0.2+60/90*(R24-10)+MAX(R24-70,0)*0.5+MAX(R24-90,0)*1)+(50-1)*80+(R24-10)*80 )*(1+AK24/100000))</f>
        <v>31350</v>
      </c>
      <c r="AD24" s="14">
        <f>INT((M24+M24*(50-1)/50*(0.2+60/90*(R24-10)+MAX(R24-70,0)*0.5+MAX(R24-90,0)*1)+(50-1)*80+(R24-10)*80 )*(1+AL24/100000))</f>
        <v>29963</v>
      </c>
      <c r="AE24" s="14">
        <f>INT((N24+N24*(50-1)/50*(0.2+60/90*(R24-10)+MAX(R24-70,0)*0.5+MAX(R24-90,0)*1)+(50-1)*240+(R24-10)*240 )*(1+AM24/100000))</f>
        <v>94098</v>
      </c>
      <c r="AF24" s="19" t="s">
        <v>178</v>
      </c>
      <c r="AG24" s="14" t="s">
        <v>178</v>
      </c>
      <c r="AH24" s="14" t="s">
        <v>178</v>
      </c>
      <c r="AI24" s="14" t="s">
        <v>178</v>
      </c>
      <c r="AJ24" s="14" t="s">
        <v>736</v>
      </c>
      <c r="AK24" s="14">
        <v>0</v>
      </c>
      <c r="AL24" s="14">
        <v>11000</v>
      </c>
      <c r="AM24" s="14">
        <v>0</v>
      </c>
      <c r="AN24" s="19">
        <v>47</v>
      </c>
    </row>
    <row r="25" spans="1:40" ht="15.95" customHeight="1">
      <c r="A25" s="14" t="s">
        <v>92</v>
      </c>
      <c r="B25" s="19" t="s">
        <v>912</v>
      </c>
      <c r="C25" s="14">
        <v>2</v>
      </c>
      <c r="D25" s="42" t="s">
        <v>178</v>
      </c>
      <c r="E25" s="14" t="s">
        <v>178</v>
      </c>
      <c r="F25" s="14">
        <v>2</v>
      </c>
      <c r="G25" s="14" t="s">
        <v>1060</v>
      </c>
      <c r="H25" s="14" t="s">
        <v>720</v>
      </c>
      <c r="I25" s="14">
        <v>1776</v>
      </c>
      <c r="J25" s="14">
        <v>2136</v>
      </c>
      <c r="K25" s="14">
        <v>616</v>
      </c>
      <c r="L25" s="14">
        <v>448</v>
      </c>
      <c r="M25" s="14">
        <v>357</v>
      </c>
      <c r="N25" s="14">
        <v>1339</v>
      </c>
      <c r="O25" s="14">
        <f t="shared" si="0"/>
        <v>63330</v>
      </c>
      <c r="P25" s="19" t="s">
        <v>949</v>
      </c>
      <c r="Q25" s="19">
        <v>1</v>
      </c>
      <c r="R25" s="19">
        <f t="shared" si="1"/>
        <v>76</v>
      </c>
      <c r="U25" s="27" t="s">
        <v>529</v>
      </c>
      <c r="V25" s="14" t="s">
        <v>751</v>
      </c>
      <c r="W25" s="14" t="s">
        <v>725</v>
      </c>
      <c r="X25" s="14" t="s">
        <v>770</v>
      </c>
      <c r="Y25" s="14" t="s">
        <v>1127</v>
      </c>
      <c r="Z25" s="14">
        <v>8</v>
      </c>
      <c r="AA25" s="14" t="s">
        <v>1131</v>
      </c>
      <c r="AB25" s="14" t="s">
        <v>611</v>
      </c>
      <c r="AC25" s="14">
        <f>INT((L25+L25*(50-1)/50*(0.2+60/90*(R25-10)+MAX(R25-70,0)*0.5+MAX(R25-90,0)*1)+(50-1)*80+(R25-10)*80 )*(1+AK25/100000))</f>
        <v>30370</v>
      </c>
      <c r="AD25" s="14">
        <f>INT((M25+M25*(50-1)/50*(0.2+60/90*(R25-10)+MAX(R25-70,0)*0.5+MAX(R25-90,0)*1)+(50-1)*80+(R25-10)*80 )*(1+AL25/100000))</f>
        <v>26070</v>
      </c>
      <c r="AE25" s="14">
        <f>INT((N25+N25*(50-1)/50*(0.2+60/90*(R25-10)+MAX(R25-70,0)*0.5+MAX(R25-90,0)*1)+(50-1)*240+(R25-10)*240 )*(1+AM25/100000))</f>
        <v>100872</v>
      </c>
      <c r="AF25" s="19" t="s">
        <v>178</v>
      </c>
      <c r="AG25" s="14" t="s">
        <v>178</v>
      </c>
      <c r="AH25" s="14" t="s">
        <v>178</v>
      </c>
      <c r="AI25" s="14" t="s">
        <v>178</v>
      </c>
      <c r="AJ25" s="14" t="s">
        <v>739</v>
      </c>
      <c r="AK25" s="14">
        <v>0</v>
      </c>
      <c r="AL25" s="14">
        <v>0</v>
      </c>
      <c r="AM25" s="14">
        <v>11000</v>
      </c>
      <c r="AN25" s="19">
        <v>46</v>
      </c>
    </row>
    <row r="26" spans="1:40" ht="15.95" customHeight="1">
      <c r="A26" s="14" t="s">
        <v>382</v>
      </c>
      <c r="B26" s="19" t="s">
        <v>913</v>
      </c>
      <c r="C26" s="14">
        <v>2</v>
      </c>
      <c r="D26" s="42" t="s">
        <v>178</v>
      </c>
      <c r="E26" s="14" t="s">
        <v>178</v>
      </c>
      <c r="F26" s="14" t="s">
        <v>1166</v>
      </c>
      <c r="G26" s="14" t="s">
        <v>1060</v>
      </c>
      <c r="H26" s="14" t="s">
        <v>720</v>
      </c>
      <c r="I26" s="14">
        <v>1796</v>
      </c>
      <c r="J26" s="14">
        <v>2172</v>
      </c>
      <c r="K26" s="14">
        <v>1325</v>
      </c>
      <c r="L26" s="14">
        <v>436</v>
      </c>
      <c r="M26" s="14">
        <v>350</v>
      </c>
      <c r="N26" s="14">
        <v>1310</v>
      </c>
      <c r="O26" s="14">
        <f t="shared" si="0"/>
        <v>59928</v>
      </c>
      <c r="P26" s="19" t="s">
        <v>949</v>
      </c>
      <c r="Q26" s="19">
        <v>1</v>
      </c>
      <c r="R26" s="19">
        <f t="shared" si="1"/>
        <v>74</v>
      </c>
      <c r="U26" s="27" t="s">
        <v>530</v>
      </c>
      <c r="V26" s="14" t="s">
        <v>990</v>
      </c>
      <c r="W26" s="14" t="s">
        <v>725</v>
      </c>
      <c r="X26" s="14" t="s">
        <v>772</v>
      </c>
      <c r="Y26" s="14" t="s">
        <v>1127</v>
      </c>
      <c r="Z26" s="14">
        <v>8</v>
      </c>
      <c r="AA26" s="14" t="s">
        <v>1131</v>
      </c>
      <c r="AB26" s="14" t="s">
        <v>611</v>
      </c>
      <c r="AC26" s="14">
        <f>INT((L26+L26*(50-1)/50*(0.2+60/90*(R26-10)+MAX(R26-70,0)*0.5+MAX(R26-90,0)*1)+(50-1)*80+(R26-10)*80 )*(1+AK26/100000))</f>
        <v>28646</v>
      </c>
      <c r="AD26" s="14">
        <f>INT((M26+M26*(50-1)/50*(0.2+60/90*(R26-10)+MAX(R26-70,0)*0.5+MAX(R26-90,0)*1)+(50-1)*80+(R26-10)*80 )*(1+AL26/100000))</f>
        <v>24779</v>
      </c>
      <c r="AE26" s="14">
        <f>INT((N26+N26*(50-1)/50*(0.2+60/90*(R26-10)+MAX(R26-70,0)*0.5+MAX(R26-90,0)*1)+(50-1)*240+(R26-10)*240 )*(1+AM26/100000))</f>
        <v>95493</v>
      </c>
      <c r="AF26" s="19" t="s">
        <v>178</v>
      </c>
      <c r="AG26" s="14" t="s">
        <v>178</v>
      </c>
      <c r="AH26" s="14" t="s">
        <v>178</v>
      </c>
      <c r="AI26" s="14" t="s">
        <v>178</v>
      </c>
      <c r="AJ26" s="14" t="s">
        <v>773</v>
      </c>
      <c r="AK26" s="14">
        <v>0</v>
      </c>
      <c r="AL26" s="14">
        <v>0</v>
      </c>
      <c r="AM26" s="14">
        <v>11000</v>
      </c>
      <c r="AN26" s="19">
        <v>45</v>
      </c>
    </row>
    <row r="27" spans="1:40" ht="15.95" customHeight="1">
      <c r="A27" s="14" t="s">
        <v>94</v>
      </c>
      <c r="B27" s="19" t="s">
        <v>914</v>
      </c>
      <c r="C27" s="14">
        <v>2</v>
      </c>
      <c r="D27" s="42"/>
      <c r="E27" s="14" t="s">
        <v>178</v>
      </c>
      <c r="F27" s="14">
        <v>2</v>
      </c>
      <c r="G27" s="14" t="s">
        <v>1061</v>
      </c>
      <c r="H27" s="14" t="s">
        <v>720</v>
      </c>
      <c r="I27" s="14">
        <v>1774</v>
      </c>
      <c r="J27" s="14">
        <v>642</v>
      </c>
      <c r="K27" s="14">
        <v>208</v>
      </c>
      <c r="L27" s="14">
        <v>429</v>
      </c>
      <c r="M27" s="14">
        <v>341</v>
      </c>
      <c r="N27" s="14">
        <v>1281</v>
      </c>
      <c r="O27" s="14">
        <f t="shared" si="0"/>
        <v>57842</v>
      </c>
      <c r="P27" s="19" t="s">
        <v>949</v>
      </c>
      <c r="Q27" s="19">
        <v>1</v>
      </c>
      <c r="R27" s="19">
        <f t="shared" si="1"/>
        <v>73</v>
      </c>
      <c r="U27" s="27" t="s">
        <v>531</v>
      </c>
      <c r="V27" s="14" t="s">
        <v>990</v>
      </c>
      <c r="W27" s="14" t="s">
        <v>725</v>
      </c>
      <c r="X27" s="14" t="s">
        <v>774</v>
      </c>
      <c r="Y27" s="14" t="s">
        <v>1127</v>
      </c>
      <c r="Z27" s="14">
        <v>8</v>
      </c>
      <c r="AA27" s="14" t="s">
        <v>1131</v>
      </c>
      <c r="AB27" s="14" t="s">
        <v>611</v>
      </c>
      <c r="AC27" s="14">
        <f>INT((L27+L27*(50-1)/50*(0.2+60/90*(R27-10)+MAX(R27-70,0)*0.5+MAX(R27-90,0)*1)+(50-1)*80+(R27-10)*80 )*(1+AK27/100000))</f>
        <v>27761</v>
      </c>
      <c r="AD27" s="14">
        <f>INT((M27+M27*(50-1)/50*(0.2+60/90*(R27-10)+MAX(R27-70,0)*0.5+MAX(R27-90,0)*1)+(50-1)*80+(R27-10)*80 )*(1+AL27/100000))</f>
        <v>23904</v>
      </c>
      <c r="AE27" s="14">
        <f>INT((N27+N27*(50-1)/50*(0.2+60/90*(R27-10)+MAX(R27-70,0)*0.5+MAX(R27-90,0)*1)+(50-1)*240+(R27-10)*240 )*(1+AM27/100000))</f>
        <v>91323</v>
      </c>
      <c r="AF27" s="19" t="s">
        <v>1021</v>
      </c>
      <c r="AG27" s="14" t="s">
        <v>178</v>
      </c>
      <c r="AH27" s="14" t="s">
        <v>178</v>
      </c>
      <c r="AI27" s="14" t="s">
        <v>178</v>
      </c>
      <c r="AJ27" s="14" t="s">
        <v>746</v>
      </c>
      <c r="AK27" s="14">
        <v>0</v>
      </c>
      <c r="AL27" s="14">
        <v>0</v>
      </c>
      <c r="AM27" s="14">
        <v>10000</v>
      </c>
      <c r="AN27" s="19">
        <v>44</v>
      </c>
    </row>
    <row r="28" spans="1:40" ht="15.95" customHeight="1">
      <c r="A28" s="14" t="s">
        <v>384</v>
      </c>
      <c r="B28" s="19" t="s">
        <v>915</v>
      </c>
      <c r="C28" s="14">
        <v>2</v>
      </c>
      <c r="D28" s="42" t="s">
        <v>178</v>
      </c>
      <c r="E28" s="14" t="s">
        <v>178</v>
      </c>
      <c r="F28" s="14" t="s">
        <v>1166</v>
      </c>
      <c r="G28" s="14" t="s">
        <v>1061</v>
      </c>
      <c r="H28" s="14" t="s">
        <v>720</v>
      </c>
      <c r="I28" s="14">
        <v>1770</v>
      </c>
      <c r="J28" s="14">
        <v>655</v>
      </c>
      <c r="K28" s="14">
        <v>135</v>
      </c>
      <c r="L28" s="14">
        <v>417</v>
      </c>
      <c r="M28" s="14">
        <v>335</v>
      </c>
      <c r="N28" s="14">
        <v>1253</v>
      </c>
      <c r="O28" s="14">
        <f t="shared" si="0"/>
        <v>55796</v>
      </c>
      <c r="P28" s="19" t="s">
        <v>949</v>
      </c>
      <c r="Q28" s="19">
        <v>1</v>
      </c>
      <c r="R28" s="19">
        <f t="shared" si="1"/>
        <v>72</v>
      </c>
      <c r="U28" s="27" t="s">
        <v>532</v>
      </c>
      <c r="V28" s="14" t="s">
        <v>989</v>
      </c>
      <c r="W28" s="14" t="s">
        <v>725</v>
      </c>
      <c r="X28" s="14" t="s">
        <v>776</v>
      </c>
      <c r="Y28" s="14" t="s">
        <v>1127</v>
      </c>
      <c r="Z28" s="14">
        <v>8</v>
      </c>
      <c r="AA28" s="14" t="s">
        <v>1131</v>
      </c>
      <c r="AB28" s="14" t="s">
        <v>611</v>
      </c>
      <c r="AC28" s="14">
        <f>INT((L28+L28*(50-1)/50*(0.2+60/90*(R28-10)+MAX(R28-70,0)*0.5+MAX(R28-90,0)*1)+(50-1)*80+(R28-10)*80 )*(1+AK28/100000))</f>
        <v>26678</v>
      </c>
      <c r="AD28" s="14">
        <f>INT((M28+M28*(50-1)/50*(0.2+60/90*(R28-10)+MAX(R28-70,0)*0.5+MAX(R28-90,0)*1)+(50-1)*80+(R28-10)*80 )*(1+AL28/100000))</f>
        <v>23178</v>
      </c>
      <c r="AE28" s="14">
        <f>INT((N28+N28*(50-1)/50*(0.2+60/90*(R28-10)+MAX(R28-70,0)*0.5+MAX(R28-90,0)*1)+(50-1)*240+(R28-10)*240 )*(1+AM28/100000))</f>
        <v>88133</v>
      </c>
      <c r="AF28" s="19" t="s">
        <v>178</v>
      </c>
      <c r="AG28" s="14" t="s">
        <v>178</v>
      </c>
      <c r="AH28" s="14" t="s">
        <v>178</v>
      </c>
      <c r="AI28" s="14" t="s">
        <v>178</v>
      </c>
      <c r="AJ28" s="14" t="s">
        <v>748</v>
      </c>
      <c r="AK28" s="14">
        <v>0</v>
      </c>
      <c r="AL28" s="14">
        <v>0</v>
      </c>
      <c r="AM28" s="14">
        <v>10000</v>
      </c>
      <c r="AN28" s="19">
        <v>43</v>
      </c>
    </row>
    <row r="29" spans="1:40" ht="15.95" customHeight="1">
      <c r="A29" s="14" t="s">
        <v>96</v>
      </c>
      <c r="B29" s="19" t="s">
        <v>916</v>
      </c>
      <c r="C29" s="14">
        <v>2</v>
      </c>
      <c r="D29" s="42" t="s">
        <v>178</v>
      </c>
      <c r="E29" s="14" t="s">
        <v>178</v>
      </c>
      <c r="F29" s="14">
        <v>2</v>
      </c>
      <c r="G29" s="14" t="s">
        <v>1062</v>
      </c>
      <c r="H29" s="14" t="s">
        <v>720</v>
      </c>
      <c r="I29" s="14">
        <v>1842</v>
      </c>
      <c r="J29" s="14">
        <v>2179</v>
      </c>
      <c r="K29" s="14">
        <v>2230</v>
      </c>
      <c r="L29" s="14">
        <v>410</v>
      </c>
      <c r="M29" s="14">
        <v>326</v>
      </c>
      <c r="N29" s="14">
        <v>1225</v>
      </c>
      <c r="O29" s="14">
        <f t="shared" si="0"/>
        <v>55561</v>
      </c>
      <c r="P29" s="19" t="s">
        <v>949</v>
      </c>
      <c r="Q29" s="19">
        <v>1</v>
      </c>
      <c r="R29" s="19">
        <f t="shared" si="1"/>
        <v>71</v>
      </c>
      <c r="U29" s="27" t="s">
        <v>533</v>
      </c>
      <c r="V29" s="14" t="s">
        <v>989</v>
      </c>
      <c r="W29" s="14" t="s">
        <v>725</v>
      </c>
      <c r="X29" s="14" t="s">
        <v>777</v>
      </c>
      <c r="Y29" s="14" t="s">
        <v>1127</v>
      </c>
      <c r="Z29" s="14">
        <v>8</v>
      </c>
      <c r="AA29" s="14" t="s">
        <v>1131</v>
      </c>
      <c r="AB29" s="14" t="s">
        <v>611</v>
      </c>
      <c r="AC29" s="14">
        <f>INT((L29+L29*(50-1)/50*(0.2+60/90*(R29-10)+MAX(R29-70,0)*0.5+MAX(R29-90,0)*1)+(50-1)*80+(R29-10)*80 )*(1+AK29/100000))</f>
        <v>28414</v>
      </c>
      <c r="AD29" s="14">
        <f>INT((M29+M29*(50-1)/50*(0.2+60/90*(R29-10)+MAX(R29-70,0)*0.5+MAX(R29-90,0)*1)+(50-1)*80+(R29-10)*80 )*(1+AL29/100000))</f>
        <v>22341</v>
      </c>
      <c r="AE29" s="14">
        <f>INT((N29+N29*(50-1)/50*(0.2+60/90*(R29-10)+MAX(R29-70,0)*0.5+MAX(R29-90,0)*1)+(50-1)*240+(R29-10)*240 )*(1+AM29/100000))</f>
        <v>77285</v>
      </c>
      <c r="AF29" s="19" t="s">
        <v>178</v>
      </c>
      <c r="AG29" s="14" t="s">
        <v>178</v>
      </c>
      <c r="AH29" s="14" t="s">
        <v>178</v>
      </c>
      <c r="AI29" s="14" t="s">
        <v>178</v>
      </c>
      <c r="AJ29" s="14" t="s">
        <v>778</v>
      </c>
      <c r="AK29" s="14">
        <v>10000</v>
      </c>
      <c r="AL29" s="14">
        <v>0</v>
      </c>
      <c r="AM29" s="14">
        <v>0</v>
      </c>
      <c r="AN29" s="19">
        <v>42</v>
      </c>
    </row>
    <row r="30" spans="1:40" ht="15.95" customHeight="1">
      <c r="A30" s="14" t="s">
        <v>385</v>
      </c>
      <c r="B30" s="19" t="s">
        <v>917</v>
      </c>
      <c r="C30" s="14">
        <v>2</v>
      </c>
      <c r="D30" s="42" t="s">
        <v>178</v>
      </c>
      <c r="E30" s="14" t="s">
        <v>178</v>
      </c>
      <c r="F30" s="14">
        <v>1</v>
      </c>
      <c r="G30" s="14" t="s">
        <v>1062</v>
      </c>
      <c r="H30" s="14" t="s">
        <v>720</v>
      </c>
      <c r="I30" s="14">
        <v>1784</v>
      </c>
      <c r="J30" s="14">
        <v>1333</v>
      </c>
      <c r="K30" s="14">
        <v>1314</v>
      </c>
      <c r="L30" s="14">
        <v>399</v>
      </c>
      <c r="M30" s="14">
        <v>320</v>
      </c>
      <c r="N30" s="14">
        <v>1198</v>
      </c>
      <c r="O30" s="14">
        <f t="shared" si="0"/>
        <v>53584</v>
      </c>
      <c r="P30" s="19" t="s">
        <v>949</v>
      </c>
      <c r="Q30" s="19">
        <v>1</v>
      </c>
      <c r="R30" s="19">
        <f t="shared" si="1"/>
        <v>70</v>
      </c>
      <c r="U30" s="27" t="s">
        <v>534</v>
      </c>
      <c r="V30" s="14" t="s">
        <v>989</v>
      </c>
      <c r="W30" s="14" t="s">
        <v>725</v>
      </c>
      <c r="X30" s="14" t="s">
        <v>779</v>
      </c>
      <c r="Y30" s="14" t="s">
        <v>1127</v>
      </c>
      <c r="Z30" s="14">
        <v>8</v>
      </c>
      <c r="AA30" s="14" t="s">
        <v>1131</v>
      </c>
      <c r="AB30" s="14" t="s">
        <v>611</v>
      </c>
      <c r="AC30" s="14">
        <f>INT((L30+L30*(50-1)/50*(0.2+60/90*(R30-10)+MAX(R30-70,0)*0.5+MAX(R30-90,0)*1)+(50-1)*80+(R30-10)*80 )*(1+AK30/100000))</f>
        <v>27321</v>
      </c>
      <c r="AD30" s="14">
        <f>INT((M30+M30*(50-1)/50*(0.2+60/90*(R30-10)+MAX(R30-70,0)*0.5+MAX(R30-90,0)*1)+(50-1)*80+(R30-10)*80 )*(1+AL30/100000))</f>
        <v>21646</v>
      </c>
      <c r="AE30" s="14">
        <f>INT((N30+N30*(50-1)/50*(0.2+60/90*(R30-10)+MAX(R30-70,0)*0.5+MAX(R30-90,0)*1)+(50-1)*240+(R30-10)*240 )*(1+AM30/100000))</f>
        <v>74554</v>
      </c>
      <c r="AF30" s="19" t="s">
        <v>178</v>
      </c>
      <c r="AG30" s="14" t="s">
        <v>178</v>
      </c>
      <c r="AH30" s="14" t="s">
        <v>178</v>
      </c>
      <c r="AI30" s="14" t="s">
        <v>178</v>
      </c>
      <c r="AJ30" s="14" t="s">
        <v>780</v>
      </c>
      <c r="AK30" s="14">
        <v>10000</v>
      </c>
      <c r="AL30" s="14">
        <v>0</v>
      </c>
      <c r="AM30" s="14">
        <v>0</v>
      </c>
      <c r="AN30" s="19">
        <v>41</v>
      </c>
    </row>
    <row r="31" spans="1:40">
      <c r="A31" s="14" t="s">
        <v>98</v>
      </c>
      <c r="B31" s="17" t="s">
        <v>918</v>
      </c>
      <c r="C31" s="14">
        <v>3</v>
      </c>
      <c r="E31" s="14" t="s">
        <v>178</v>
      </c>
      <c r="F31" s="14">
        <v>2</v>
      </c>
      <c r="G31" s="14" t="s">
        <v>1063</v>
      </c>
      <c r="H31" s="14" t="s">
        <v>720</v>
      </c>
      <c r="I31" s="14">
        <v>1747</v>
      </c>
      <c r="J31" s="14">
        <v>658</v>
      </c>
      <c r="K31" s="14">
        <v>30</v>
      </c>
      <c r="L31" s="14">
        <v>383</v>
      </c>
      <c r="M31" s="14">
        <v>305</v>
      </c>
      <c r="N31" s="14">
        <v>1146</v>
      </c>
      <c r="O31" s="14">
        <f t="shared" si="0"/>
        <v>50491</v>
      </c>
      <c r="P31" s="17" t="s">
        <v>949</v>
      </c>
      <c r="Q31" s="17">
        <v>1</v>
      </c>
      <c r="R31" s="17">
        <f t="shared" si="1"/>
        <v>68</v>
      </c>
      <c r="U31" s="27" t="s">
        <v>781</v>
      </c>
      <c r="V31" s="14" t="s">
        <v>973</v>
      </c>
      <c r="W31" s="14" t="s">
        <v>725</v>
      </c>
      <c r="X31" s="14" t="s">
        <v>782</v>
      </c>
      <c r="Y31" s="14" t="s">
        <v>1128</v>
      </c>
      <c r="Z31" s="14">
        <v>7</v>
      </c>
      <c r="AA31" s="14" t="s">
        <v>1132</v>
      </c>
      <c r="AB31" s="14" t="s">
        <v>611</v>
      </c>
      <c r="AC31" s="14">
        <f>INT((L31+L31*(50-1)/50*(0.2+60/90*(R31-10)+MAX(R31-70,0)*0.5+MAX(R31-90,0)*1)+(50-1)*80+(R31-10)*80 )*(1+AK31/100000))</f>
        <v>25649</v>
      </c>
      <c r="AD31" s="14">
        <f>INT((M31+M31*(50-1)/50*(0.2+60/90*(R31-10)+MAX(R31-70,0)*0.5+MAX(R31-90,0)*1)+(50-1)*80+(R31-10)*80 )*(1+AL31/100000))</f>
        <v>20482</v>
      </c>
      <c r="AE31" s="14">
        <f>INT((N31+N31*(50-1)/50*(0.2+60/90*(R31-10)+MAX(R31-70,0)*0.5+MAX(R31-90,0)*1)+(50-1)*240+(R31-10)*240 )*(1+AM31/100000))</f>
        <v>70476</v>
      </c>
      <c r="AF31" s="19" t="s">
        <v>178</v>
      </c>
      <c r="AG31" s="14" t="s">
        <v>178</v>
      </c>
      <c r="AH31" s="14" t="s">
        <v>178</v>
      </c>
      <c r="AI31" s="14" t="s">
        <v>178</v>
      </c>
      <c r="AJ31" s="14" t="s">
        <v>612</v>
      </c>
      <c r="AK31" s="14">
        <v>9000</v>
      </c>
      <c r="AL31" s="14">
        <v>0</v>
      </c>
      <c r="AM31" s="14">
        <v>0</v>
      </c>
      <c r="AN31" s="17">
        <v>39</v>
      </c>
    </row>
    <row r="32" spans="1:40">
      <c r="A32" s="14" t="s">
        <v>388</v>
      </c>
      <c r="B32" s="17" t="s">
        <v>919</v>
      </c>
      <c r="C32" s="14">
        <v>3</v>
      </c>
      <c r="E32" s="14" t="s">
        <v>178</v>
      </c>
      <c r="F32" s="14" t="s">
        <v>1165</v>
      </c>
      <c r="G32" s="14" t="s">
        <v>1063</v>
      </c>
      <c r="H32" s="14" t="s">
        <v>720</v>
      </c>
      <c r="I32" s="14">
        <v>1786</v>
      </c>
      <c r="J32" s="14">
        <v>2162</v>
      </c>
      <c r="K32" s="14">
        <v>1316</v>
      </c>
      <c r="L32" s="14">
        <v>373</v>
      </c>
      <c r="M32" s="14">
        <v>299</v>
      </c>
      <c r="N32" s="14">
        <v>1120</v>
      </c>
      <c r="O32" s="14">
        <f t="shared" si="0"/>
        <v>49066</v>
      </c>
      <c r="P32" s="17" t="s">
        <v>949</v>
      </c>
      <c r="Q32" s="17">
        <v>1</v>
      </c>
      <c r="R32" s="17">
        <f t="shared" si="1"/>
        <v>67</v>
      </c>
      <c r="U32" s="27" t="s">
        <v>554</v>
      </c>
      <c r="V32" s="14" t="s">
        <v>973</v>
      </c>
      <c r="W32" s="14" t="s">
        <v>725</v>
      </c>
      <c r="X32" s="14" t="s">
        <v>784</v>
      </c>
      <c r="Y32" s="14" t="s">
        <v>1128</v>
      </c>
      <c r="Z32" s="14">
        <v>7</v>
      </c>
      <c r="AA32" s="14" t="s">
        <v>1132</v>
      </c>
      <c r="AB32" s="14" t="s">
        <v>611</v>
      </c>
      <c r="AC32" s="14">
        <f>INT((L32+L32*(50-1)/50*(0.2+60/90*(R32-10)+MAX(R32-70,0)*0.5+MAX(R32-90,0)*1)+(50-1)*80+(R32-10)*80 )*(1+AK32/100000))</f>
        <v>24870</v>
      </c>
      <c r="AD32" s="14">
        <f>INT((M32+M32*(50-1)/50*(0.2+60/90*(R32-10)+MAX(R32-70,0)*0.5+MAX(R32-90,0)*1)+(50-1)*80+(R32-10)*80 )*(1+AL32/100000))</f>
        <v>19972</v>
      </c>
      <c r="AE32" s="14">
        <f>INT((N32+N32*(50-1)/50*(0.2+60/90*(R32-10)+MAX(R32-70,0)*0.5+MAX(R32-90,0)*1)+(50-1)*240+(R32-10)*240 )*(1+AM32/100000))</f>
        <v>68488</v>
      </c>
      <c r="AF32" s="19" t="s">
        <v>178</v>
      </c>
      <c r="AG32" s="14" t="s">
        <v>178</v>
      </c>
      <c r="AH32" s="14" t="s">
        <v>178</v>
      </c>
      <c r="AI32" s="14" t="s">
        <v>178</v>
      </c>
      <c r="AJ32" s="14" t="s">
        <v>761</v>
      </c>
      <c r="AK32" s="14">
        <v>9000</v>
      </c>
      <c r="AL32" s="14">
        <v>0</v>
      </c>
      <c r="AM32" s="14">
        <v>0</v>
      </c>
      <c r="AN32" s="17">
        <v>38</v>
      </c>
    </row>
    <row r="33" spans="1:40">
      <c r="A33" s="14" t="s">
        <v>100</v>
      </c>
      <c r="B33" s="17" t="s">
        <v>390</v>
      </c>
      <c r="C33" s="14">
        <v>3</v>
      </c>
      <c r="E33" s="14" t="s">
        <v>178</v>
      </c>
      <c r="F33" s="14" t="s">
        <v>1166</v>
      </c>
      <c r="G33" s="14" t="s">
        <v>1064</v>
      </c>
      <c r="H33" s="14" t="s">
        <v>720</v>
      </c>
      <c r="I33" s="14">
        <v>1832</v>
      </c>
      <c r="J33" s="14">
        <v>2166</v>
      </c>
      <c r="K33" s="14">
        <v>2220</v>
      </c>
      <c r="L33" s="14">
        <v>366</v>
      </c>
      <c r="M33" s="14">
        <v>292</v>
      </c>
      <c r="N33" s="14">
        <v>1095</v>
      </c>
      <c r="O33" s="14">
        <f t="shared" si="0"/>
        <v>46481</v>
      </c>
      <c r="P33" s="17" t="s">
        <v>949</v>
      </c>
      <c r="Q33" s="17">
        <v>1</v>
      </c>
      <c r="R33" s="17">
        <f t="shared" si="1"/>
        <v>66</v>
      </c>
      <c r="U33" s="27" t="s">
        <v>555</v>
      </c>
      <c r="V33" s="14" t="s">
        <v>973</v>
      </c>
      <c r="W33" s="14" t="s">
        <v>725</v>
      </c>
      <c r="X33" s="14" t="s">
        <v>786</v>
      </c>
      <c r="Y33" s="14" t="s">
        <v>1128</v>
      </c>
      <c r="Z33" s="14">
        <v>7</v>
      </c>
      <c r="AA33" s="14" t="s">
        <v>1132</v>
      </c>
      <c r="AB33" s="14" t="s">
        <v>611</v>
      </c>
      <c r="AC33" s="14">
        <f>INT((L33+L33*(50-1)/50*(0.2+60/90*(R33-10)+MAX(R33-70,0)*0.5+MAX(R33-90,0)*1)+(50-1)*80+(R33-10)*80 )*(1+AK33/100000))</f>
        <v>22228</v>
      </c>
      <c r="AD33" s="14">
        <f>INT((M33+M33*(50-1)/50*(0.2+60/90*(R33-10)+MAX(R33-70,0)*0.5+MAX(R33-90,0)*1)+(50-1)*80+(R33-10)*80 )*(1+AL33/100000))</f>
        <v>19432</v>
      </c>
      <c r="AE33" s="14">
        <f>INT((N33+N33*(50-1)/50*(0.2+60/90*(R33-10)+MAX(R33-70,0)*0.5+MAX(R33-90,0)*1)+(50-1)*240+(R33-10)*240 )*(1+AM33/100000))</f>
        <v>72563</v>
      </c>
      <c r="AF33" s="19" t="s">
        <v>178</v>
      </c>
      <c r="AG33" s="14" t="s">
        <v>178</v>
      </c>
      <c r="AH33" s="14" t="s">
        <v>178</v>
      </c>
      <c r="AI33" s="14" t="s">
        <v>178</v>
      </c>
      <c r="AJ33" s="14" t="s">
        <v>787</v>
      </c>
      <c r="AK33" s="14">
        <v>0</v>
      </c>
      <c r="AL33" s="14">
        <v>0</v>
      </c>
      <c r="AM33" s="14">
        <v>9000</v>
      </c>
      <c r="AN33" s="17">
        <v>37</v>
      </c>
    </row>
    <row r="34" spans="1:40">
      <c r="A34" s="14" t="s">
        <v>391</v>
      </c>
      <c r="B34" s="17" t="s">
        <v>920</v>
      </c>
      <c r="C34" s="14">
        <v>3</v>
      </c>
      <c r="E34" s="14" t="s">
        <v>178</v>
      </c>
      <c r="F34" s="14">
        <v>1</v>
      </c>
      <c r="G34" s="14" t="s">
        <v>1064</v>
      </c>
      <c r="H34" s="14" t="s">
        <v>720</v>
      </c>
      <c r="I34" s="14">
        <v>1804</v>
      </c>
      <c r="J34" s="14">
        <v>648</v>
      </c>
      <c r="K34" s="14">
        <v>2192</v>
      </c>
      <c r="L34" s="14">
        <v>357</v>
      </c>
      <c r="M34" s="14">
        <v>286</v>
      </c>
      <c r="N34" s="14">
        <v>1071</v>
      </c>
      <c r="O34" s="14">
        <f t="shared" si="0"/>
        <v>45191</v>
      </c>
      <c r="P34" s="17" t="s">
        <v>949</v>
      </c>
      <c r="Q34" s="17">
        <v>1</v>
      </c>
      <c r="R34" s="17">
        <f t="shared" si="1"/>
        <v>65</v>
      </c>
      <c r="U34" s="27" t="s">
        <v>556</v>
      </c>
      <c r="V34" s="14" t="s">
        <v>974</v>
      </c>
      <c r="W34" s="14" t="s">
        <v>725</v>
      </c>
      <c r="X34" s="14" t="s">
        <v>789</v>
      </c>
      <c r="Y34" s="14" t="s">
        <v>1128</v>
      </c>
      <c r="Z34" s="14">
        <v>7</v>
      </c>
      <c r="AA34" s="14" t="s">
        <v>1132</v>
      </c>
      <c r="AB34" s="14" t="s">
        <v>611</v>
      </c>
      <c r="AC34" s="14">
        <f>INT((L34+L34*(50-1)/50*(0.2+60/90*(R34-10)+MAX(R34-70,0)*0.5+MAX(R34-90,0)*1)+(50-1)*80+(R34-10)*80 )*(1+AK34/100000))</f>
        <v>21575</v>
      </c>
      <c r="AD34" s="14">
        <f>INT((M34+M34*(50-1)/50*(0.2+60/90*(R34-10)+MAX(R34-70,0)*0.5+MAX(R34-90,0)*1)+(50-1)*80+(R34-10)*80 )*(1+AL34/100000))</f>
        <v>18938</v>
      </c>
      <c r="AE34" s="14">
        <f>INT((N34+N34*(50-1)/50*(0.2+60/90*(R34-10)+MAX(R34-70,0)*0.5+MAX(R34-90,0)*1)+(50-1)*240+(R34-10)*240 )*(1+AM34/100000))</f>
        <v>70550</v>
      </c>
      <c r="AF34" s="19" t="s">
        <v>178</v>
      </c>
      <c r="AG34" s="14" t="s">
        <v>178</v>
      </c>
      <c r="AH34" s="14" t="s">
        <v>178</v>
      </c>
      <c r="AI34" s="14" t="s">
        <v>178</v>
      </c>
      <c r="AJ34" s="14" t="s">
        <v>767</v>
      </c>
      <c r="AK34" s="14">
        <v>0</v>
      </c>
      <c r="AL34" s="14">
        <v>0</v>
      </c>
      <c r="AM34" s="14">
        <v>9000</v>
      </c>
      <c r="AN34" s="17">
        <v>36</v>
      </c>
    </row>
    <row r="35" spans="1:40">
      <c r="A35" s="14" t="s">
        <v>102</v>
      </c>
      <c r="B35" s="17" t="s">
        <v>921</v>
      </c>
      <c r="C35" s="14">
        <v>3</v>
      </c>
      <c r="E35" s="14" t="s">
        <v>178</v>
      </c>
      <c r="F35" s="14">
        <v>4</v>
      </c>
      <c r="G35" s="14" t="s">
        <v>1065</v>
      </c>
      <c r="H35" s="14" t="s">
        <v>720</v>
      </c>
      <c r="I35" s="14">
        <v>1781</v>
      </c>
      <c r="J35" s="14">
        <v>1330</v>
      </c>
      <c r="K35" s="14">
        <v>2217</v>
      </c>
      <c r="L35" s="14">
        <v>350</v>
      </c>
      <c r="M35" s="14">
        <v>279</v>
      </c>
      <c r="N35" s="14">
        <v>1048</v>
      </c>
      <c r="O35" s="14">
        <f t="shared" si="0"/>
        <v>44973</v>
      </c>
      <c r="P35" s="17" t="s">
        <v>949</v>
      </c>
      <c r="Q35" s="17">
        <v>1</v>
      </c>
      <c r="R35" s="17">
        <f t="shared" si="1"/>
        <v>64</v>
      </c>
      <c r="U35" s="27" t="s">
        <v>557</v>
      </c>
      <c r="V35" s="14" t="s">
        <v>974</v>
      </c>
      <c r="W35" s="14" t="s">
        <v>725</v>
      </c>
      <c r="X35" s="14" t="s">
        <v>791</v>
      </c>
      <c r="Y35" s="14" t="s">
        <v>1128</v>
      </c>
      <c r="Z35" s="14">
        <v>7</v>
      </c>
      <c r="AA35" s="14" t="s">
        <v>1132</v>
      </c>
      <c r="AB35" s="14" t="s">
        <v>611</v>
      </c>
      <c r="AC35" s="14">
        <f>INT((L35+L35*(50-1)/50*(0.2+60/90*(R35-10)+MAX(R35-70,0)*0.5+MAX(R35-90,0)*1)+(50-1)*80+(R35-10)*80 )*(1+AK35/100000))</f>
        <v>22687</v>
      </c>
      <c r="AD35" s="14">
        <f>INT((M35+M35*(50-1)/50*(0.2+60/90*(R35-10)+MAX(R35-70,0)*0.5+MAX(R35-90,0)*1)+(50-1)*80+(R35-10)*80 )*(1+AL35/100000))</f>
        <v>18416</v>
      </c>
      <c r="AE35" s="14">
        <f>INT((N35+N35*(50-1)/50*(0.2+60/90*(R35-10)+MAX(R35-70,0)*0.5+MAX(R35-90,0)*1)+(50-1)*240+(R35-10)*240 )*(1+AM35/100000))</f>
        <v>62946</v>
      </c>
      <c r="AF35" s="19" t="s">
        <v>178</v>
      </c>
      <c r="AG35" s="14" t="s">
        <v>950</v>
      </c>
      <c r="AH35" s="14" t="s">
        <v>950</v>
      </c>
      <c r="AI35" s="14" t="s">
        <v>951</v>
      </c>
      <c r="AJ35" s="14" t="s">
        <v>769</v>
      </c>
      <c r="AK35" s="14">
        <v>8000</v>
      </c>
      <c r="AL35" s="14">
        <v>0</v>
      </c>
      <c r="AM35" s="14">
        <v>0</v>
      </c>
      <c r="AN35" s="17">
        <v>35</v>
      </c>
    </row>
    <row r="36" spans="1:40">
      <c r="A36" s="14" t="s">
        <v>394</v>
      </c>
      <c r="B36" s="17" t="s">
        <v>947</v>
      </c>
      <c r="C36" s="14">
        <v>3</v>
      </c>
      <c r="E36" s="14" t="s">
        <v>178</v>
      </c>
      <c r="F36" s="14">
        <v>1</v>
      </c>
      <c r="G36" s="14" t="s">
        <v>1065</v>
      </c>
      <c r="H36" s="14" t="s">
        <v>720</v>
      </c>
      <c r="I36" s="14">
        <v>1805</v>
      </c>
      <c r="J36" s="14">
        <v>2144</v>
      </c>
      <c r="K36" s="14">
        <v>2193</v>
      </c>
      <c r="L36" s="14">
        <v>341</v>
      </c>
      <c r="M36" s="14">
        <v>281</v>
      </c>
      <c r="N36" s="14">
        <v>1127</v>
      </c>
      <c r="O36" s="14">
        <f t="shared" si="0"/>
        <v>43712</v>
      </c>
      <c r="P36" s="17" t="s">
        <v>949</v>
      </c>
      <c r="Q36" s="17">
        <v>1</v>
      </c>
      <c r="R36" s="17">
        <f t="shared" si="1"/>
        <v>62</v>
      </c>
      <c r="U36" s="27" t="s">
        <v>558</v>
      </c>
      <c r="V36" s="14" t="s">
        <v>974</v>
      </c>
      <c r="W36" s="14" t="s">
        <v>725</v>
      </c>
      <c r="X36" s="14" t="s">
        <v>792</v>
      </c>
      <c r="Y36" s="14" t="s">
        <v>1128</v>
      </c>
      <c r="Z36" s="14">
        <v>7</v>
      </c>
      <c r="AA36" s="14" t="s">
        <v>1132</v>
      </c>
      <c r="AB36" s="14" t="s">
        <v>611</v>
      </c>
      <c r="AC36" s="14">
        <f>INT((L36+L36*(50-1)/50*(0.2+60/90*(R36-10)+MAX(R36-70,0)*0.5+MAX(R36-90,0)*1)+(50-1)*80+(R36-10)*80 )*(1+AK36/100000))</f>
        <v>21678</v>
      </c>
      <c r="AD36" s="14">
        <f>INT((M36+M36*(50-1)/50*(0.2+60/90*(R36-10)+MAX(R36-70,0)*0.5+MAX(R36-90,0)*1)+(50-1)*80+(R36-10)*80 )*(1+AL36/100000))</f>
        <v>17962</v>
      </c>
      <c r="AE36" s="14">
        <f>INT((N36+N36*(50-1)/50*(0.2+60/90*(R36-10)+MAX(R36-70,0)*0.5+MAX(R36-90,0)*1)+(50-1)*240+(R36-10)*240 )*(1+AM36/100000))</f>
        <v>63875</v>
      </c>
      <c r="AF36" s="19" t="s">
        <v>178</v>
      </c>
      <c r="AG36" s="14" t="s">
        <v>178</v>
      </c>
      <c r="AH36" s="14" t="s">
        <v>952</v>
      </c>
      <c r="AI36" s="14" t="s">
        <v>178</v>
      </c>
      <c r="AJ36" s="14" t="s">
        <v>635</v>
      </c>
      <c r="AK36" s="14">
        <v>8000</v>
      </c>
      <c r="AL36" s="14">
        <v>0</v>
      </c>
      <c r="AM36" s="14">
        <v>0</v>
      </c>
      <c r="AN36" s="17">
        <v>34</v>
      </c>
    </row>
    <row r="37" spans="1:40">
      <c r="A37" s="14" t="s">
        <v>104</v>
      </c>
      <c r="B37" s="17" t="s">
        <v>922</v>
      </c>
      <c r="C37" s="14">
        <v>3</v>
      </c>
      <c r="E37" s="14" t="s">
        <v>178</v>
      </c>
      <c r="F37" s="14">
        <v>2</v>
      </c>
      <c r="G37" s="14" t="s">
        <v>1065</v>
      </c>
      <c r="H37" s="14" t="s">
        <v>720</v>
      </c>
      <c r="I37" s="14">
        <v>1802</v>
      </c>
      <c r="J37" s="14">
        <v>2141</v>
      </c>
      <c r="K37" s="14">
        <v>2191</v>
      </c>
      <c r="L37" s="14">
        <v>351</v>
      </c>
      <c r="M37" s="14">
        <v>273</v>
      </c>
      <c r="N37" s="14">
        <v>1025</v>
      </c>
      <c r="O37" s="14">
        <f t="shared" si="0"/>
        <v>43437</v>
      </c>
      <c r="P37" s="17" t="s">
        <v>949</v>
      </c>
      <c r="Q37" s="17">
        <v>1</v>
      </c>
      <c r="R37" s="17">
        <f t="shared" si="1"/>
        <v>62</v>
      </c>
      <c r="U37" s="27" t="s">
        <v>559</v>
      </c>
      <c r="V37" s="14" t="s">
        <v>974</v>
      </c>
      <c r="W37" s="14" t="s">
        <v>725</v>
      </c>
      <c r="X37" s="14" t="s">
        <v>794</v>
      </c>
      <c r="Y37" s="14" t="s">
        <v>1128</v>
      </c>
      <c r="Z37" s="14">
        <v>7</v>
      </c>
      <c r="AA37" s="14" t="s">
        <v>1132</v>
      </c>
      <c r="AB37" s="14" t="s">
        <v>611</v>
      </c>
      <c r="AC37" s="14">
        <f>INT((L37+L37*(50-1)/50*(0.2+60/90*(R37-10)+MAX(R37-70,0)*0.5+MAX(R37-90,0)*1)+(50-1)*80+(R37-10)*80 )*(1+AK37/100000))</f>
        <v>22058</v>
      </c>
      <c r="AD37" s="14">
        <f>INT((M37+M37*(50-1)/50*(0.2+60/90*(R37-10)+MAX(R37-70,0)*0.5+MAX(R37-90,0)*1)+(50-1)*80+(R37-10)*80 )*(1+AL37/100000))</f>
        <v>17681</v>
      </c>
      <c r="AE37" s="14">
        <f>INT((N37+N37*(50-1)/50*(0.2+60/90*(R37-10)+MAX(R37-70,0)*0.5+MAX(R37-90,0)*1)+(50-1)*240+(R37-10)*240 )*(1+AM37/100000))</f>
        <v>60288</v>
      </c>
      <c r="AF37" s="19" t="s">
        <v>178</v>
      </c>
      <c r="AG37" s="14" t="s">
        <v>952</v>
      </c>
      <c r="AH37" s="14" t="s">
        <v>950</v>
      </c>
      <c r="AI37" s="14" t="s">
        <v>950</v>
      </c>
      <c r="AJ37" s="14" t="s">
        <v>613</v>
      </c>
      <c r="AK37" s="14">
        <v>8000</v>
      </c>
      <c r="AL37" s="14">
        <v>0</v>
      </c>
      <c r="AM37" s="14">
        <v>0</v>
      </c>
      <c r="AN37" s="17">
        <v>34</v>
      </c>
    </row>
    <row r="38" spans="1:40">
      <c r="A38" s="14" t="s">
        <v>397</v>
      </c>
      <c r="B38" s="17" t="s">
        <v>923</v>
      </c>
      <c r="C38" s="14">
        <v>3</v>
      </c>
      <c r="E38" s="14" t="s">
        <v>178</v>
      </c>
      <c r="F38" s="14" t="s">
        <v>1166</v>
      </c>
      <c r="G38" s="14" t="s">
        <v>1066</v>
      </c>
      <c r="H38" s="14" t="s">
        <v>720</v>
      </c>
      <c r="I38" s="14">
        <v>1838</v>
      </c>
      <c r="J38" s="14">
        <v>621</v>
      </c>
      <c r="K38" s="14">
        <v>2226</v>
      </c>
      <c r="L38" s="14">
        <v>334</v>
      </c>
      <c r="M38" s="14">
        <v>275</v>
      </c>
      <c r="N38" s="14">
        <v>1102</v>
      </c>
      <c r="O38" s="14">
        <f t="shared" si="0"/>
        <v>42085</v>
      </c>
      <c r="P38" s="17" t="s">
        <v>949</v>
      </c>
      <c r="Q38" s="17">
        <v>1</v>
      </c>
      <c r="R38" s="17">
        <f t="shared" si="1"/>
        <v>61</v>
      </c>
      <c r="U38" s="27" t="s">
        <v>560</v>
      </c>
      <c r="V38" s="14" t="s">
        <v>976</v>
      </c>
      <c r="W38" s="14" t="s">
        <v>725</v>
      </c>
      <c r="X38" s="14" t="s">
        <v>795</v>
      </c>
      <c r="Y38" s="14" t="s">
        <v>1128</v>
      </c>
      <c r="Z38" s="14">
        <v>7</v>
      </c>
      <c r="AA38" s="14" t="s">
        <v>1132</v>
      </c>
      <c r="AB38" s="14" t="s">
        <v>611</v>
      </c>
      <c r="AC38" s="14">
        <f>INT((L38+L38*(50-1)/50*(0.2+60/90*(R38-10)+MAX(R38-70,0)*0.5+MAX(R38-90,0)*1)+(50-1)*80+(R38-10)*80 )*(1+AK38/100000))</f>
        <v>19528</v>
      </c>
      <c r="AD38" s="14">
        <f>INT((M38+M38*(50-1)/50*(0.2+60/90*(R38-10)+MAX(R38-70,0)*0.5+MAX(R38-90,0)*1)+(50-1)*80+(R38-10)*80 )*(1+AL38/100000))</f>
        <v>18891</v>
      </c>
      <c r="AE38" s="14">
        <f>INT((N38+N38*(50-1)/50*(0.2+60/90*(R38-10)+MAX(R38-70,0)*0.5+MAX(R38-90,0)*1)+(50-1)*240+(R38-10)*240 )*(1+AM38/100000))</f>
        <v>62036</v>
      </c>
      <c r="AF38" s="19" t="s">
        <v>178</v>
      </c>
      <c r="AG38" s="14" t="s">
        <v>178</v>
      </c>
      <c r="AH38" s="14" t="s">
        <v>952</v>
      </c>
      <c r="AI38" s="14" t="s">
        <v>178</v>
      </c>
      <c r="AJ38" s="14" t="s">
        <v>735</v>
      </c>
      <c r="AK38" s="14">
        <v>0</v>
      </c>
      <c r="AL38" s="14">
        <v>8000</v>
      </c>
      <c r="AM38" s="14">
        <v>0</v>
      </c>
      <c r="AN38" s="17">
        <v>33</v>
      </c>
    </row>
    <row r="39" spans="1:40">
      <c r="A39" s="14" t="s">
        <v>106</v>
      </c>
      <c r="B39" s="17" t="s">
        <v>924</v>
      </c>
      <c r="C39" s="14">
        <v>3</v>
      </c>
      <c r="E39" s="14" t="s">
        <v>178</v>
      </c>
      <c r="F39" s="14">
        <v>2</v>
      </c>
      <c r="G39" s="14" t="s">
        <v>1066</v>
      </c>
      <c r="H39" s="14" t="s">
        <v>720</v>
      </c>
      <c r="I39" s="14">
        <v>1745</v>
      </c>
      <c r="J39" s="14">
        <v>627</v>
      </c>
      <c r="K39" s="14">
        <v>11</v>
      </c>
      <c r="L39" s="14">
        <v>344</v>
      </c>
      <c r="M39" s="14">
        <v>267</v>
      </c>
      <c r="N39" s="14">
        <v>1002</v>
      </c>
      <c r="O39" s="14">
        <f t="shared" si="0"/>
        <v>41777</v>
      </c>
      <c r="P39" s="17" t="s">
        <v>949</v>
      </c>
      <c r="Q39" s="17">
        <v>1</v>
      </c>
      <c r="R39" s="17">
        <f t="shared" si="1"/>
        <v>61</v>
      </c>
      <c r="U39" s="27" t="s">
        <v>561</v>
      </c>
      <c r="V39" s="14" t="s">
        <v>977</v>
      </c>
      <c r="W39" s="14" t="s">
        <v>725</v>
      </c>
      <c r="X39" s="14" t="s">
        <v>798</v>
      </c>
      <c r="Y39" s="14" t="s">
        <v>1128</v>
      </c>
      <c r="Z39" s="14">
        <v>7</v>
      </c>
      <c r="AA39" s="14" t="s">
        <v>1132</v>
      </c>
      <c r="AB39" s="14" t="s">
        <v>611</v>
      </c>
      <c r="AC39" s="14">
        <f>INT((L39+L39*(50-1)/50*(0.2+60/90*(R39-10)+MAX(R39-70,0)*0.5+MAX(R39-90,0)*1)+(50-1)*80+(R39-10)*80 )*(1+AK39/100000))</f>
        <v>19873</v>
      </c>
      <c r="AD39" s="14">
        <f>INT((M39+M39*(50-1)/50*(0.2+60/90*(R39-10)+MAX(R39-70,0)*0.5+MAX(R39-90,0)*1)+(50-1)*80+(R39-10)*80 )*(1+AL39/100000))</f>
        <v>18593</v>
      </c>
      <c r="AE39" s="14">
        <f>INT((N39+N39*(50-1)/50*(0.2+60/90*(R39-10)+MAX(R39-70,0)*0.5+MAX(R39-90,0)*1)+(50-1)*240+(R39-10)*240 )*(1+AM39/100000))</f>
        <v>58585</v>
      </c>
      <c r="AF39" s="19" t="s">
        <v>178</v>
      </c>
      <c r="AG39" s="14" t="s">
        <v>952</v>
      </c>
      <c r="AH39" s="14" t="s">
        <v>950</v>
      </c>
      <c r="AI39" s="14" t="s">
        <v>950</v>
      </c>
      <c r="AJ39" s="14" t="s">
        <v>738</v>
      </c>
      <c r="AK39" s="14">
        <v>0</v>
      </c>
      <c r="AL39" s="14">
        <v>8000</v>
      </c>
      <c r="AM39" s="14">
        <v>0</v>
      </c>
      <c r="AN39" s="17">
        <v>33</v>
      </c>
    </row>
    <row r="40" spans="1:40">
      <c r="A40" s="14" t="s">
        <v>400</v>
      </c>
      <c r="B40" s="17" t="s">
        <v>925</v>
      </c>
      <c r="C40" s="14">
        <v>3</v>
      </c>
      <c r="E40" s="14" t="s">
        <v>178</v>
      </c>
      <c r="F40" s="14">
        <v>2</v>
      </c>
      <c r="G40" s="14" t="s">
        <v>1066</v>
      </c>
      <c r="H40" s="14" t="s">
        <v>720</v>
      </c>
      <c r="I40" s="14">
        <v>1811</v>
      </c>
      <c r="J40" s="14">
        <v>1337</v>
      </c>
      <c r="K40" s="14">
        <v>2199</v>
      </c>
      <c r="L40" s="14">
        <v>326</v>
      </c>
      <c r="M40" s="14">
        <v>268</v>
      </c>
      <c r="N40" s="14">
        <v>1078</v>
      </c>
      <c r="O40" s="14">
        <f t="shared" si="0"/>
        <v>40873</v>
      </c>
      <c r="P40" s="17" t="s">
        <v>949</v>
      </c>
      <c r="Q40" s="17">
        <v>1</v>
      </c>
      <c r="R40" s="17">
        <f t="shared" si="1"/>
        <v>60</v>
      </c>
      <c r="U40" s="27" t="s">
        <v>562</v>
      </c>
      <c r="V40" s="14" t="s">
        <v>977</v>
      </c>
      <c r="W40" s="14" t="s">
        <v>725</v>
      </c>
      <c r="X40" s="14" t="s">
        <v>799</v>
      </c>
      <c r="Y40" s="14" t="s">
        <v>1128</v>
      </c>
      <c r="Z40" s="14">
        <v>7</v>
      </c>
      <c r="AA40" s="14" t="s">
        <v>1132</v>
      </c>
      <c r="AB40" s="14" t="s">
        <v>611</v>
      </c>
      <c r="AC40" s="14">
        <f>INT((L40+L40*(50-1)/50*(0.2+60/90*(R40-10)+MAX(R40-70,0)*0.5+MAX(R40-90,0)*1)+(50-1)*80+(R40-10)*80 )*(1+AK40/100000))</f>
        <v>18959</v>
      </c>
      <c r="AD40" s="14">
        <f>INT((M40+M40*(50-1)/50*(0.2+60/90*(R40-10)+MAX(R40-70,0)*0.5+MAX(R40-90,0)*1)+(50-1)*80+(R40-10)*80 )*(1+AL40/100000))</f>
        <v>18354</v>
      </c>
      <c r="AE40" s="14">
        <f>INT((N40+N40*(50-1)/50*(0.2+60/90*(R40-10)+MAX(R40-70,0)*0.5+MAX(R40-90,0)*1)+(50-1)*240+(R40-10)*240 )*(1+AM40/100000))</f>
        <v>60263</v>
      </c>
      <c r="AF40" s="19" t="s">
        <v>178</v>
      </c>
      <c r="AG40" s="14" t="s">
        <v>178</v>
      </c>
      <c r="AH40" s="14" t="s">
        <v>952</v>
      </c>
      <c r="AI40" s="14" t="s">
        <v>178</v>
      </c>
      <c r="AJ40" s="14" t="s">
        <v>741</v>
      </c>
      <c r="AK40" s="14">
        <v>0</v>
      </c>
      <c r="AL40" s="14">
        <v>8000</v>
      </c>
      <c r="AM40" s="14">
        <v>0</v>
      </c>
      <c r="AN40" s="17">
        <v>32</v>
      </c>
    </row>
    <row r="41" spans="1:40">
      <c r="A41" s="14" t="s">
        <v>108</v>
      </c>
      <c r="B41" s="17" t="s">
        <v>926</v>
      </c>
      <c r="C41" s="14">
        <v>3</v>
      </c>
      <c r="E41" s="14" t="s">
        <v>178</v>
      </c>
      <c r="F41" s="14">
        <v>1</v>
      </c>
      <c r="G41" s="14" t="s">
        <v>1066</v>
      </c>
      <c r="H41" s="14" t="s">
        <v>720</v>
      </c>
      <c r="I41" s="14">
        <v>1775</v>
      </c>
      <c r="J41" s="14">
        <v>2175</v>
      </c>
      <c r="K41" s="14">
        <v>615</v>
      </c>
      <c r="L41" s="14">
        <v>335</v>
      </c>
      <c r="M41" s="14">
        <v>261</v>
      </c>
      <c r="N41" s="14">
        <v>980</v>
      </c>
      <c r="O41" s="14">
        <f t="shared" si="0"/>
        <v>40574</v>
      </c>
      <c r="P41" s="17" t="s">
        <v>949</v>
      </c>
      <c r="Q41" s="17">
        <v>1</v>
      </c>
      <c r="R41" s="17">
        <f t="shared" si="1"/>
        <v>60</v>
      </c>
      <c r="U41" s="27" t="s">
        <v>563</v>
      </c>
      <c r="V41" s="14" t="s">
        <v>967</v>
      </c>
      <c r="W41" s="14" t="s">
        <v>725</v>
      </c>
      <c r="X41" s="14" t="s">
        <v>800</v>
      </c>
      <c r="Y41" s="14" t="s">
        <v>1128</v>
      </c>
      <c r="Z41" s="14">
        <v>7</v>
      </c>
      <c r="AA41" s="14" t="s">
        <v>1132</v>
      </c>
      <c r="AB41" s="14" t="s">
        <v>611</v>
      </c>
      <c r="AC41" s="14">
        <f>INT((L41+L41*(50-1)/50*(0.2+60/90*(R41-10)+MAX(R41-70,0)*0.5+MAX(R41-90,0)*1)+(50-1)*80+(R41-10)*80 )*(1+AK41/100000))</f>
        <v>19263</v>
      </c>
      <c r="AD41" s="14">
        <f>INT((M41+M41*(50-1)/50*(0.2+60/90*(R41-10)+MAX(R41-70,0)*0.5+MAX(R41-90,0)*1)+(50-1)*80+(R41-10)*80 )*(1+AL41/100000))</f>
        <v>18098</v>
      </c>
      <c r="AE41" s="14">
        <f>INT((N41+N41*(50-1)/50*(0.2+60/90*(R41-10)+MAX(R41-70,0)*0.5+MAX(R41-90,0)*1)+(50-1)*240+(R41-10)*240 )*(1+AM41/100000))</f>
        <v>56945</v>
      </c>
      <c r="AF41" s="19" t="s">
        <v>178</v>
      </c>
      <c r="AG41" s="14" t="s">
        <v>952</v>
      </c>
      <c r="AH41" s="14" t="s">
        <v>950</v>
      </c>
      <c r="AI41" s="14" t="s">
        <v>950</v>
      </c>
      <c r="AJ41" s="14" t="s">
        <v>745</v>
      </c>
      <c r="AK41" s="14">
        <v>0</v>
      </c>
      <c r="AL41" s="14">
        <v>8000</v>
      </c>
      <c r="AM41" s="14">
        <v>0</v>
      </c>
      <c r="AN41" s="17">
        <v>32</v>
      </c>
    </row>
    <row r="42" spans="1:40">
      <c r="A42" s="14" t="s">
        <v>403</v>
      </c>
      <c r="B42" s="17" t="s">
        <v>927</v>
      </c>
      <c r="C42" s="14">
        <v>3</v>
      </c>
      <c r="E42" s="14" t="s">
        <v>178</v>
      </c>
      <c r="F42" s="14">
        <v>2</v>
      </c>
      <c r="G42" s="14" t="s">
        <v>1065</v>
      </c>
      <c r="H42" s="14" t="s">
        <v>720</v>
      </c>
      <c r="I42" s="14">
        <v>1818</v>
      </c>
      <c r="J42" s="14">
        <v>647</v>
      </c>
      <c r="K42" s="14">
        <v>2206</v>
      </c>
      <c r="L42" s="14">
        <v>319</v>
      </c>
      <c r="M42" s="14">
        <v>262</v>
      </c>
      <c r="N42" s="14">
        <v>1053</v>
      </c>
      <c r="O42" s="14">
        <f t="shared" si="0"/>
        <v>40158</v>
      </c>
      <c r="P42" s="17" t="s">
        <v>949</v>
      </c>
      <c r="Q42" s="17">
        <v>1</v>
      </c>
      <c r="R42" s="17">
        <f t="shared" si="1"/>
        <v>59</v>
      </c>
      <c r="U42" s="27" t="s">
        <v>564</v>
      </c>
      <c r="V42" s="14" t="s">
        <v>967</v>
      </c>
      <c r="W42" s="14" t="s">
        <v>725</v>
      </c>
      <c r="X42" s="14" t="s">
        <v>801</v>
      </c>
      <c r="Y42" s="14" t="s">
        <v>1128</v>
      </c>
      <c r="Z42" s="14">
        <v>6</v>
      </c>
      <c r="AA42" s="14" t="s">
        <v>1132</v>
      </c>
      <c r="AB42" s="14" t="s">
        <v>611</v>
      </c>
      <c r="AC42" s="14">
        <f>INT((L42+L42*(50-1)/50*(0.2+60/90*(R42-10)+MAX(R42-70,0)*0.5+MAX(R42-90,0)*1)+(50-1)*80+(R42-10)*80 )*(1+AK42/100000))</f>
        <v>19908</v>
      </c>
      <c r="AD42" s="14">
        <f>INT((M42+M42*(50-1)/50*(0.2+60/90*(R42-10)+MAX(R42-70,0)*0.5+MAX(R42-90,0)*1)+(50-1)*80+(R42-10)*80 )*(1+AL42/100000))</f>
        <v>16540</v>
      </c>
      <c r="AE42" s="14">
        <f>INT((N42+N42*(50-1)/50*(0.2+60/90*(R42-10)+MAX(R42-70,0)*0.5+MAX(R42-90,0)*1)+(50-1)*240+(R42-10)*240 )*(1+AM42/100000))</f>
        <v>58489</v>
      </c>
      <c r="AF42" s="19" t="s">
        <v>178</v>
      </c>
      <c r="AG42" s="14" t="s">
        <v>178</v>
      </c>
      <c r="AH42" s="14" t="s">
        <v>952</v>
      </c>
      <c r="AI42" s="14" t="s">
        <v>178</v>
      </c>
      <c r="AJ42" s="14" t="s">
        <v>750</v>
      </c>
      <c r="AK42" s="14">
        <v>8000</v>
      </c>
      <c r="AL42" s="14">
        <v>0</v>
      </c>
      <c r="AM42" s="14">
        <v>0</v>
      </c>
      <c r="AN42" s="17">
        <v>31</v>
      </c>
    </row>
    <row r="43" spans="1:40">
      <c r="A43" s="14" t="s">
        <v>110</v>
      </c>
      <c r="B43" s="17" t="s">
        <v>928</v>
      </c>
      <c r="C43" s="14">
        <v>3</v>
      </c>
      <c r="E43" s="14" t="s">
        <v>178</v>
      </c>
      <c r="F43" s="14">
        <v>1</v>
      </c>
      <c r="G43" s="14" t="s">
        <v>1065</v>
      </c>
      <c r="H43" s="14" t="s">
        <v>720</v>
      </c>
      <c r="I43" s="14">
        <v>1827</v>
      </c>
      <c r="J43" s="14">
        <v>639</v>
      </c>
      <c r="K43" s="14">
        <v>2215</v>
      </c>
      <c r="L43" s="14">
        <v>328</v>
      </c>
      <c r="M43" s="14">
        <v>255</v>
      </c>
      <c r="N43" s="14">
        <v>958</v>
      </c>
      <c r="O43" s="14">
        <f t="shared" si="0"/>
        <v>39917</v>
      </c>
      <c r="P43" s="17" t="s">
        <v>949</v>
      </c>
      <c r="Q43" s="17">
        <v>1</v>
      </c>
      <c r="R43" s="17">
        <f t="shared" si="1"/>
        <v>59</v>
      </c>
      <c r="U43" s="27" t="s">
        <v>803</v>
      </c>
      <c r="V43" s="14" t="s">
        <v>978</v>
      </c>
      <c r="W43" s="14" t="s">
        <v>725</v>
      </c>
      <c r="X43" s="14" t="s">
        <v>805</v>
      </c>
      <c r="Y43" s="14" t="s">
        <v>1128</v>
      </c>
      <c r="Z43" s="14">
        <v>6</v>
      </c>
      <c r="AA43" s="14" t="s">
        <v>1132</v>
      </c>
      <c r="AB43" s="14" t="s">
        <v>611</v>
      </c>
      <c r="AC43" s="14">
        <f>INT((L43+L43*(50-1)/50*(0.2+60/90*(R43-10)+MAX(R43-70,0)*0.5+MAX(R43-90,0)*1)+(50-1)*80+(R43-10)*80 )*(1+AK43/100000))</f>
        <v>20231</v>
      </c>
      <c r="AD43" s="14">
        <f>INT((M43+M43*(50-1)/50*(0.2+60/90*(R43-10)+MAX(R43-70,0)*0.5+MAX(R43-90,0)*1)+(50-1)*80+(R43-10)*80 )*(1+AL43/100000))</f>
        <v>16308</v>
      </c>
      <c r="AE43" s="14">
        <f>INT((N43+N43*(50-1)/50*(0.2+60/90*(R43-10)+MAX(R43-70,0)*0.5+MAX(R43-90,0)*1)+(50-1)*240+(R43-10)*240 )*(1+AM43/100000))</f>
        <v>55334</v>
      </c>
      <c r="AF43" s="19" t="s">
        <v>178</v>
      </c>
      <c r="AG43" s="14" t="s">
        <v>952</v>
      </c>
      <c r="AH43" s="14" t="s">
        <v>950</v>
      </c>
      <c r="AI43" s="14" t="s">
        <v>950</v>
      </c>
      <c r="AJ43" s="14" t="s">
        <v>754</v>
      </c>
      <c r="AK43" s="14">
        <v>8000</v>
      </c>
      <c r="AL43" s="14">
        <v>0</v>
      </c>
      <c r="AM43" s="14">
        <v>0</v>
      </c>
      <c r="AN43" s="17">
        <v>31</v>
      </c>
    </row>
    <row r="44" spans="1:40">
      <c r="A44" s="14" t="s">
        <v>405</v>
      </c>
      <c r="B44" s="17" t="s">
        <v>929</v>
      </c>
      <c r="C44" s="14">
        <v>3</v>
      </c>
      <c r="E44" s="14" t="s">
        <v>178</v>
      </c>
      <c r="F44" s="14" t="s">
        <v>1165</v>
      </c>
      <c r="G44" s="14" t="s">
        <v>1067</v>
      </c>
      <c r="H44" s="14" t="s">
        <v>720</v>
      </c>
      <c r="I44" s="14">
        <v>1759</v>
      </c>
      <c r="J44" s="14">
        <v>644</v>
      </c>
      <c r="K44" s="14">
        <v>94</v>
      </c>
      <c r="L44" s="14">
        <v>312</v>
      </c>
      <c r="M44" s="14">
        <v>257</v>
      </c>
      <c r="N44" s="14">
        <v>1030</v>
      </c>
      <c r="O44" s="14">
        <f t="shared" si="0"/>
        <v>38180</v>
      </c>
      <c r="P44" s="17" t="s">
        <v>949</v>
      </c>
      <c r="Q44" s="17">
        <v>1</v>
      </c>
      <c r="R44" s="17">
        <f t="shared" si="1"/>
        <v>58</v>
      </c>
      <c r="U44" s="27" t="s">
        <v>273</v>
      </c>
      <c r="V44" s="14" t="s">
        <v>978</v>
      </c>
      <c r="W44" s="14" t="s">
        <v>725</v>
      </c>
      <c r="X44" s="14" t="s">
        <v>806</v>
      </c>
      <c r="Y44" s="14" t="s">
        <v>1128</v>
      </c>
      <c r="Z44" s="14">
        <v>6</v>
      </c>
      <c r="AA44" s="14" t="s">
        <v>1132</v>
      </c>
      <c r="AB44" s="14" t="s">
        <v>611</v>
      </c>
      <c r="AC44" s="14">
        <f>INT((L44+L44*(50-1)/50*(0.2+60/90*(R44-10)+MAX(R44-70,0)*0.5+MAX(R44-90,0)*1)+(50-1)*80+(R44-10)*80 )*(1+AK44/100000))</f>
        <v>17917</v>
      </c>
      <c r="AD44" s="14">
        <f>INT((M44+M44*(50-1)/50*(0.2+60/90*(R44-10)+MAX(R44-70,0)*0.5+MAX(R44-90,0)*1)+(50-1)*80+(R44-10)*80 )*(1+AL44/100000))</f>
        <v>16126</v>
      </c>
      <c r="AE44" s="14">
        <f>INT((N44+N44*(50-1)/50*(0.2+60/90*(R44-10)+MAX(R44-70,0)*0.5+MAX(R44-90,0)*1)+(50-1)*240+(R44-10)*240 )*(1+AM44/100000))</f>
        <v>61357</v>
      </c>
      <c r="AF44" s="19" t="s">
        <v>178</v>
      </c>
      <c r="AG44" s="14" t="s">
        <v>178</v>
      </c>
      <c r="AH44" s="14" t="s">
        <v>952</v>
      </c>
      <c r="AI44" s="14" t="s">
        <v>178</v>
      </c>
      <c r="AJ44" s="14" t="s">
        <v>758</v>
      </c>
      <c r="AK44" s="14">
        <v>0</v>
      </c>
      <c r="AL44" s="14">
        <v>0</v>
      </c>
      <c r="AM44" s="14">
        <v>8000</v>
      </c>
      <c r="AN44" s="17">
        <v>30</v>
      </c>
    </row>
    <row r="45" spans="1:40">
      <c r="A45" s="14" t="s">
        <v>112</v>
      </c>
      <c r="B45" s="17" t="s">
        <v>407</v>
      </c>
      <c r="C45" s="14">
        <v>3</v>
      </c>
      <c r="E45" s="14" t="s">
        <v>178</v>
      </c>
      <c r="F45" s="14">
        <v>2</v>
      </c>
      <c r="G45" s="14" t="s">
        <v>1067</v>
      </c>
      <c r="H45" s="14" t="s">
        <v>720</v>
      </c>
      <c r="I45" s="14">
        <v>1761</v>
      </c>
      <c r="J45" s="14">
        <v>645</v>
      </c>
      <c r="K45" s="14">
        <v>124</v>
      </c>
      <c r="L45" s="14">
        <v>321</v>
      </c>
      <c r="M45" s="14">
        <v>250</v>
      </c>
      <c r="N45" s="14">
        <v>937</v>
      </c>
      <c r="O45" s="14">
        <f t="shared" si="0"/>
        <v>37899</v>
      </c>
      <c r="P45" s="17" t="s">
        <v>949</v>
      </c>
      <c r="Q45" s="17">
        <v>1</v>
      </c>
      <c r="R45" s="17">
        <f t="shared" si="1"/>
        <v>58</v>
      </c>
      <c r="U45" s="27" t="s">
        <v>288</v>
      </c>
      <c r="V45" s="14" t="s">
        <v>968</v>
      </c>
      <c r="W45" s="14" t="s">
        <v>725</v>
      </c>
      <c r="X45" s="14" t="s">
        <v>808</v>
      </c>
      <c r="Y45" s="14" t="s">
        <v>1128</v>
      </c>
      <c r="Z45" s="14">
        <v>6</v>
      </c>
      <c r="AA45" s="14" t="s">
        <v>1132</v>
      </c>
      <c r="AB45" s="14" t="s">
        <v>611</v>
      </c>
      <c r="AC45" s="14">
        <f>INT((L45+L45*(50-1)/50*(0.2+60/90*(R45-10)+MAX(R45-70,0)*0.5+MAX(R45-90,0)*1)+(50-1)*80+(R45-10)*80 )*(1+AK45/100000))</f>
        <v>18210</v>
      </c>
      <c r="AD45" s="14">
        <f>INT((M45+M45*(50-1)/50*(0.2+60/90*(R45-10)+MAX(R45-70,0)*0.5+MAX(R45-90,0)*1)+(50-1)*80+(R45-10)*80 )*(1+AL45/100000))</f>
        <v>15899</v>
      </c>
      <c r="AE45" s="14">
        <f>INT((N45+N45*(50-1)/50*(0.2+60/90*(R45-10)+MAX(R45-70,0)*0.5+MAX(R45-90,0)*1)+(50-1)*240+(R45-10)*240 )*(1+AM45/100000))</f>
        <v>58087</v>
      </c>
      <c r="AF45" s="19" t="s">
        <v>178</v>
      </c>
      <c r="AG45" s="14" t="s">
        <v>952</v>
      </c>
      <c r="AH45" s="14" t="s">
        <v>950</v>
      </c>
      <c r="AI45" s="14" t="s">
        <v>950</v>
      </c>
      <c r="AJ45" s="14" t="s">
        <v>763</v>
      </c>
      <c r="AK45" s="14">
        <v>0</v>
      </c>
      <c r="AL45" s="14">
        <v>0</v>
      </c>
      <c r="AM45" s="14">
        <v>8000</v>
      </c>
      <c r="AN45" s="17">
        <v>30</v>
      </c>
    </row>
    <row r="46" spans="1:40" ht="15.95" customHeight="1">
      <c r="A46" s="14" t="s">
        <v>408</v>
      </c>
      <c r="B46" s="40" t="s">
        <v>930</v>
      </c>
      <c r="C46" s="14">
        <v>4</v>
      </c>
      <c r="E46" s="14" t="s">
        <v>178</v>
      </c>
      <c r="F46" s="14" t="s">
        <v>178</v>
      </c>
      <c r="G46" s="14" t="s">
        <v>1068</v>
      </c>
      <c r="H46" s="14" t="s">
        <v>720</v>
      </c>
      <c r="I46" s="14">
        <v>1771</v>
      </c>
      <c r="J46" s="14">
        <v>1342</v>
      </c>
      <c r="K46" s="14">
        <v>136</v>
      </c>
      <c r="L46" s="14">
        <v>298</v>
      </c>
      <c r="M46" s="14">
        <v>240</v>
      </c>
      <c r="N46" s="14">
        <v>896</v>
      </c>
      <c r="O46" s="14">
        <f t="shared" si="0"/>
        <v>36271</v>
      </c>
      <c r="P46" s="40" t="s">
        <v>949</v>
      </c>
      <c r="Q46" s="40">
        <v>1</v>
      </c>
      <c r="R46" s="40">
        <f t="shared" si="1"/>
        <v>56</v>
      </c>
      <c r="U46" s="27" t="s">
        <v>289</v>
      </c>
      <c r="V46" s="14" t="s">
        <v>797</v>
      </c>
      <c r="W46" s="14" t="s">
        <v>725</v>
      </c>
      <c r="X46" s="14" t="s">
        <v>809</v>
      </c>
      <c r="Y46" s="14" t="s">
        <v>1129</v>
      </c>
      <c r="Z46" s="14">
        <v>6</v>
      </c>
      <c r="AA46" s="14" t="s">
        <v>1133</v>
      </c>
      <c r="AB46" s="14" t="s">
        <v>611</v>
      </c>
      <c r="AC46" s="14">
        <f>INT((L46+L46*(50-1)/50*(0.2+60/90*(R46-10)+MAX(R46-70,0)*0.5+MAX(R46-90,0)*1)+(50-1)*80+(R46-10)*80 )*(1+AK46/100000))</f>
        <v>18096</v>
      </c>
      <c r="AD46" s="14">
        <f>INT((M46+M46*(50-1)/50*(0.2+60/90*(R46-10)+MAX(R46-70,0)*0.5+MAX(R46-90,0)*1)+(50-1)*80+(R46-10)*80 )*(1+AL46/100000))</f>
        <v>15099</v>
      </c>
      <c r="AE46" s="14">
        <f>INT((N46+N46*(50-1)/50*(0.2+60/90*(R46-10)+MAX(R46-70,0)*0.5+MAX(R46-90,0)*1)+(50-1)*240+(R46-10)*240 )*(1+AM46/100000))</f>
        <v>50799</v>
      </c>
      <c r="AF46" s="19" t="s">
        <v>178</v>
      </c>
      <c r="AG46" s="14" t="s">
        <v>178</v>
      </c>
      <c r="AH46" s="14" t="s">
        <v>178</v>
      </c>
      <c r="AI46" s="14" t="s">
        <v>178</v>
      </c>
      <c r="AJ46" s="14" t="s">
        <v>766</v>
      </c>
      <c r="AK46" s="14">
        <v>7000</v>
      </c>
      <c r="AL46" s="14">
        <v>0</v>
      </c>
      <c r="AM46" s="14">
        <v>0</v>
      </c>
      <c r="AN46" s="40">
        <v>28</v>
      </c>
    </row>
    <row r="47" spans="1:40" ht="15.95" customHeight="1">
      <c r="A47" s="14" t="s">
        <v>114</v>
      </c>
      <c r="B47" s="40" t="s">
        <v>931</v>
      </c>
      <c r="C47" s="14">
        <v>4</v>
      </c>
      <c r="E47" s="14" t="s">
        <v>178</v>
      </c>
      <c r="F47" s="14" t="s">
        <v>1027</v>
      </c>
      <c r="G47" s="14" t="s">
        <v>1068</v>
      </c>
      <c r="H47" s="14" t="s">
        <v>720</v>
      </c>
      <c r="I47" s="14">
        <v>1772</v>
      </c>
      <c r="J47" s="14">
        <v>656</v>
      </c>
      <c r="K47" s="14">
        <v>137</v>
      </c>
      <c r="L47" s="14">
        <v>293</v>
      </c>
      <c r="M47" s="14">
        <v>233</v>
      </c>
      <c r="N47" s="14">
        <v>876</v>
      </c>
      <c r="O47" s="14">
        <f t="shared" si="0"/>
        <v>35279</v>
      </c>
      <c r="P47" s="40" t="s">
        <v>949</v>
      </c>
      <c r="Q47" s="40">
        <v>1</v>
      </c>
      <c r="R47" s="40">
        <f t="shared" si="1"/>
        <v>55</v>
      </c>
      <c r="U47" s="27" t="s">
        <v>290</v>
      </c>
      <c r="V47" s="14" t="s">
        <v>797</v>
      </c>
      <c r="W47" s="14" t="s">
        <v>725</v>
      </c>
      <c r="X47" s="14" t="s">
        <v>811</v>
      </c>
      <c r="Y47" s="14" t="s">
        <v>1129</v>
      </c>
      <c r="Z47" s="14">
        <v>6</v>
      </c>
      <c r="AA47" s="14" t="s">
        <v>1133</v>
      </c>
      <c r="AB47" s="14" t="s">
        <v>611</v>
      </c>
      <c r="AC47" s="14">
        <f>INT((L47+L47*(50-1)/50*(0.2+60/90*(R47-10)+MAX(R47-70,0)*0.5+MAX(R47-90,0)*1)+(50-1)*80+(R47-10)*80 )*(1+AK47/100000))</f>
        <v>17638</v>
      </c>
      <c r="AD47" s="14">
        <f>INT((M47+M47*(50-1)/50*(0.2+60/90*(R47-10)+MAX(R47-70,0)*0.5+MAX(R47-90,0)*1)+(50-1)*80+(R47-10)*80 )*(1+AL47/100000))</f>
        <v>14648</v>
      </c>
      <c r="AE47" s="14">
        <f>INT((N47+N47*(50-1)/50*(0.2+60/90*(R47-10)+MAX(R47-70,0)*0.5+MAX(R47-90,0)*1)+(50-1)*240+(R47-10)*240 )*(1+AM47/100000))</f>
        <v>49362</v>
      </c>
      <c r="AF47" s="19" t="s">
        <v>178</v>
      </c>
      <c r="AG47" s="14" t="s">
        <v>178</v>
      </c>
      <c r="AH47" s="14" t="s">
        <v>178</v>
      </c>
      <c r="AI47" s="14" t="s">
        <v>178</v>
      </c>
      <c r="AJ47" s="14" t="s">
        <v>771</v>
      </c>
      <c r="AK47" s="14">
        <v>7000</v>
      </c>
      <c r="AL47" s="14">
        <v>0</v>
      </c>
      <c r="AM47" s="14">
        <v>0</v>
      </c>
      <c r="AN47" s="40">
        <v>27</v>
      </c>
    </row>
    <row r="48" spans="1:40" ht="15.95" customHeight="1">
      <c r="A48" s="14" t="s">
        <v>411</v>
      </c>
      <c r="B48" s="40" t="s">
        <v>932</v>
      </c>
      <c r="C48" s="14">
        <v>4</v>
      </c>
      <c r="E48" s="14" t="s">
        <v>178</v>
      </c>
      <c r="F48" s="14" t="s">
        <v>634</v>
      </c>
      <c r="G48" s="14" t="s">
        <v>1069</v>
      </c>
      <c r="H48" s="14" t="s">
        <v>720</v>
      </c>
      <c r="I48" s="14">
        <v>1795</v>
      </c>
      <c r="J48" s="14">
        <v>1344</v>
      </c>
      <c r="K48" s="14">
        <v>1326</v>
      </c>
      <c r="L48" s="14">
        <v>285</v>
      </c>
      <c r="M48" s="14">
        <v>229</v>
      </c>
      <c r="N48" s="14">
        <v>857</v>
      </c>
      <c r="O48" s="14">
        <f t="shared" si="0"/>
        <v>33570</v>
      </c>
      <c r="P48" s="40" t="s">
        <v>949</v>
      </c>
      <c r="Q48" s="40">
        <v>1</v>
      </c>
      <c r="R48" s="40">
        <f t="shared" si="1"/>
        <v>54</v>
      </c>
      <c r="U48" s="27" t="s">
        <v>291</v>
      </c>
      <c r="V48" s="14" t="s">
        <v>797</v>
      </c>
      <c r="W48" s="14" t="s">
        <v>725</v>
      </c>
      <c r="X48" s="14" t="s">
        <v>812</v>
      </c>
      <c r="Y48" s="14" t="s">
        <v>1129</v>
      </c>
      <c r="Z48" s="14">
        <v>6</v>
      </c>
      <c r="AA48" s="14" t="s">
        <v>1133</v>
      </c>
      <c r="AB48" s="14" t="s">
        <v>611</v>
      </c>
      <c r="AC48" s="14">
        <f>INT((L48+L48*(50-1)/50*(0.2+60/90*(R48-10)+MAX(R48-70,0)*0.5+MAX(R48-90,0)*1)+(50-1)*80+(R48-10)*80 )*(1+AK48/100000))</f>
        <v>15973</v>
      </c>
      <c r="AD48" s="14">
        <f>INT((M48+M48*(50-1)/50*(0.2+60/90*(R48-10)+MAX(R48-70,0)*0.5+MAX(R48-90,0)*1)+(50-1)*80+(R48-10)*80 )*(1+AL48/100000))</f>
        <v>14296</v>
      </c>
      <c r="AE48" s="14">
        <f>INT((N48+N48*(50-1)/50*(0.2+60/90*(R48-10)+MAX(R48-70,0)*0.5+MAX(R48-90,0)*1)+(50-1)*240+(R48-10)*240 )*(1+AM48/100000))</f>
        <v>51339</v>
      </c>
      <c r="AF48" s="19" t="s">
        <v>178</v>
      </c>
      <c r="AG48" s="14" t="s">
        <v>178</v>
      </c>
      <c r="AH48" s="14" t="s">
        <v>178</v>
      </c>
      <c r="AI48" s="14" t="s">
        <v>178</v>
      </c>
      <c r="AJ48" s="14" t="s">
        <v>775</v>
      </c>
      <c r="AK48" s="14">
        <v>0</v>
      </c>
      <c r="AL48" s="14">
        <v>0</v>
      </c>
      <c r="AM48" s="14">
        <v>7000</v>
      </c>
      <c r="AN48" s="40">
        <v>26</v>
      </c>
    </row>
    <row r="49" spans="1:40" ht="15.95" customHeight="1">
      <c r="A49" s="14" t="s">
        <v>116</v>
      </c>
      <c r="B49" s="40" t="s">
        <v>933</v>
      </c>
      <c r="C49" s="14">
        <v>4</v>
      </c>
      <c r="E49" s="14" t="s">
        <v>178</v>
      </c>
      <c r="F49" s="14" t="s">
        <v>178</v>
      </c>
      <c r="G49" s="14" t="s">
        <v>1069</v>
      </c>
      <c r="H49" s="14" t="s">
        <v>720</v>
      </c>
      <c r="I49" s="14">
        <v>1793</v>
      </c>
      <c r="J49" s="14">
        <v>1343</v>
      </c>
      <c r="K49" s="14">
        <v>1323</v>
      </c>
      <c r="L49" s="14">
        <v>280</v>
      </c>
      <c r="M49" s="14">
        <v>223</v>
      </c>
      <c r="N49" s="14">
        <v>838</v>
      </c>
      <c r="O49" s="14">
        <f t="shared" si="0"/>
        <v>32115</v>
      </c>
      <c r="P49" s="40" t="s">
        <v>949</v>
      </c>
      <c r="Q49" s="40">
        <v>1</v>
      </c>
      <c r="R49" s="40">
        <f t="shared" si="1"/>
        <v>52</v>
      </c>
      <c r="U49" s="27" t="s">
        <v>292</v>
      </c>
      <c r="V49" s="14" t="s">
        <v>797</v>
      </c>
      <c r="W49" s="14" t="s">
        <v>725</v>
      </c>
      <c r="X49" s="14" t="s">
        <v>813</v>
      </c>
      <c r="Y49" s="14" t="s">
        <v>1129</v>
      </c>
      <c r="Z49" s="14">
        <v>6</v>
      </c>
      <c r="AA49" s="14" t="s">
        <v>1133</v>
      </c>
      <c r="AB49" s="14" t="s">
        <v>611</v>
      </c>
      <c r="AC49" s="14">
        <f>INT((L49+L49*(50-1)/50*(0.2+60/90*(R49-10)+MAX(R49-70,0)*0.5+MAX(R49-90,0)*1)+(50-1)*80+(R49-10)*80 )*(1+AK49/100000))</f>
        <v>15298</v>
      </c>
      <c r="AD49" s="14">
        <f>INT((M49+M49*(50-1)/50*(0.2+60/90*(R49-10)+MAX(R49-70,0)*0.5+MAX(R49-90,0)*1)+(50-1)*80+(R49-10)*80 )*(1+AL49/100000))</f>
        <v>13665</v>
      </c>
      <c r="AE49" s="14">
        <f>INT((N49+N49*(50-1)/50*(0.2+60/90*(R49-10)+MAX(R49-70,0)*0.5+MAX(R49-90,0)*1)+(50-1)*240+(R49-10)*240 )*(1+AM49/100000))</f>
        <v>49045</v>
      </c>
      <c r="AF49" s="19" t="s">
        <v>178</v>
      </c>
      <c r="AG49" s="14" t="s">
        <v>178</v>
      </c>
      <c r="AH49" s="14" t="s">
        <v>178</v>
      </c>
      <c r="AI49" s="14" t="s">
        <v>178</v>
      </c>
      <c r="AJ49" s="14" t="s">
        <v>370</v>
      </c>
      <c r="AK49" s="14">
        <v>0</v>
      </c>
      <c r="AL49" s="14">
        <v>0</v>
      </c>
      <c r="AM49" s="14">
        <v>7000</v>
      </c>
      <c r="AN49" s="40">
        <v>25</v>
      </c>
    </row>
    <row r="50" spans="1:40" ht="15.95" customHeight="1">
      <c r="A50" s="14" t="s">
        <v>414</v>
      </c>
      <c r="B50" s="40" t="s">
        <v>50</v>
      </c>
      <c r="C50" s="14">
        <v>4</v>
      </c>
      <c r="E50" s="14" t="s">
        <v>178</v>
      </c>
      <c r="F50" s="14" t="s">
        <v>178</v>
      </c>
      <c r="G50" s="14" t="s">
        <v>1068</v>
      </c>
      <c r="H50" s="14" t="s">
        <v>720</v>
      </c>
      <c r="I50" s="14">
        <v>1773</v>
      </c>
      <c r="J50" s="14">
        <v>657</v>
      </c>
      <c r="K50" s="14">
        <v>138</v>
      </c>
      <c r="L50" s="14">
        <v>273</v>
      </c>
      <c r="M50" s="14">
        <v>219</v>
      </c>
      <c r="N50" s="14">
        <v>820</v>
      </c>
      <c r="O50" s="14">
        <f t="shared" si="0"/>
        <v>31885</v>
      </c>
      <c r="P50" s="40" t="s">
        <v>949</v>
      </c>
      <c r="Q50" s="40">
        <v>1</v>
      </c>
      <c r="R50" s="40">
        <f t="shared" si="1"/>
        <v>51</v>
      </c>
      <c r="U50" s="27" t="s">
        <v>814</v>
      </c>
      <c r="V50" s="14" t="s">
        <v>797</v>
      </c>
      <c r="W50" s="14" t="s">
        <v>725</v>
      </c>
      <c r="X50" s="14" t="s">
        <v>815</v>
      </c>
      <c r="Y50" s="14" t="s">
        <v>1129</v>
      </c>
      <c r="Z50" s="14">
        <v>5</v>
      </c>
      <c r="AA50" s="14" t="s">
        <v>1133</v>
      </c>
      <c r="AB50" s="14" t="s">
        <v>611</v>
      </c>
      <c r="AC50" s="14">
        <f>INT((L50+L50*(50-1)/50*(0.2+60/90*(R50-10)+MAX(R50-70,0)*0.5+MAX(R50-90,0)*1)+(50-1)*80+(R50-10)*80 )*(1+AK50/100000))</f>
        <v>15878</v>
      </c>
      <c r="AD50" s="14">
        <f>INT((M50+M50*(50-1)/50*(0.2+60/90*(R50-10)+MAX(R50-70,0)*0.5+MAX(R50-90,0)*1)+(50-1)*80+(R50-10)*80 )*(1+AL50/100000))</f>
        <v>13328</v>
      </c>
      <c r="AE50" s="14">
        <f>INT((N50+N50*(50-1)/50*(0.2+60/90*(R50-10)+MAX(R50-70,0)*0.5+MAX(R50-90,0)*1)+(50-1)*240+(R50-10)*240 )*(1+AM50/100000))</f>
        <v>44545</v>
      </c>
      <c r="AF50" s="19" t="s">
        <v>178</v>
      </c>
      <c r="AG50" s="14" t="s">
        <v>178</v>
      </c>
      <c r="AH50" s="14" t="s">
        <v>178</v>
      </c>
      <c r="AI50" s="14" t="s">
        <v>178</v>
      </c>
      <c r="AJ50" s="14" t="s">
        <v>783</v>
      </c>
      <c r="AK50" s="14">
        <v>7000</v>
      </c>
      <c r="AL50" s="14">
        <v>0</v>
      </c>
      <c r="AM50" s="14">
        <v>0</v>
      </c>
      <c r="AN50" s="40">
        <v>24</v>
      </c>
    </row>
    <row r="51" spans="1:40" ht="15.95" customHeight="1">
      <c r="A51" s="14" t="s">
        <v>118</v>
      </c>
      <c r="B51" s="40" t="s">
        <v>934</v>
      </c>
      <c r="C51" s="14">
        <v>4</v>
      </c>
      <c r="E51" s="14" t="s">
        <v>178</v>
      </c>
      <c r="F51" s="14" t="s">
        <v>178</v>
      </c>
      <c r="G51" s="14" t="s">
        <v>1068</v>
      </c>
      <c r="H51" s="14" t="s">
        <v>720</v>
      </c>
      <c r="I51" s="14">
        <v>1803</v>
      </c>
      <c r="J51" s="14">
        <v>2142</v>
      </c>
      <c r="K51" s="14">
        <v>2190</v>
      </c>
      <c r="L51" s="14">
        <v>268</v>
      </c>
      <c r="M51" s="14">
        <v>213</v>
      </c>
      <c r="N51" s="14">
        <v>801</v>
      </c>
      <c r="O51" s="14">
        <f t="shared" si="0"/>
        <v>30997</v>
      </c>
      <c r="P51" s="40" t="s">
        <v>949</v>
      </c>
      <c r="Q51" s="40">
        <v>1</v>
      </c>
      <c r="R51" s="40">
        <f t="shared" si="1"/>
        <v>50</v>
      </c>
      <c r="U51" s="27" t="s">
        <v>271</v>
      </c>
      <c r="V51" s="14" t="s">
        <v>797</v>
      </c>
      <c r="W51" s="14" t="s">
        <v>725</v>
      </c>
      <c r="X51" s="14" t="s">
        <v>816</v>
      </c>
      <c r="Y51" s="14" t="s">
        <v>1129</v>
      </c>
      <c r="Z51" s="14">
        <v>5</v>
      </c>
      <c r="AA51" s="14" t="s">
        <v>1133</v>
      </c>
      <c r="AB51" s="14" t="s">
        <v>611</v>
      </c>
      <c r="AC51" s="14">
        <f>INT((L51+L51*(50-1)/50*(0.2+60/90*(R51-10)+MAX(R51-70,0)*0.5+MAX(R51-90,0)*1)+(50-1)*80+(R51-10)*80 )*(1+AK51/100000))</f>
        <v>15455</v>
      </c>
      <c r="AD51" s="14">
        <f>INT((M51+M51*(50-1)/50*(0.2+60/90*(R51-10)+MAX(R51-70,0)*0.5+MAX(R51-90,0)*1)+(50-1)*80+(R51-10)*80 )*(1+AL51/100000))</f>
        <v>12941</v>
      </c>
      <c r="AE51" s="14">
        <f>INT((N51+N51*(50-1)/50*(0.2+60/90*(R51-10)+MAX(R51-70,0)*0.5+MAX(R51-90,0)*1)+(50-1)*240+(R51-10)*240 )*(1+AM51/100000))</f>
        <v>43250</v>
      </c>
      <c r="AF51" s="19" t="s">
        <v>178</v>
      </c>
      <c r="AG51" s="14" t="s">
        <v>178</v>
      </c>
      <c r="AH51" s="14" t="s">
        <v>178</v>
      </c>
      <c r="AI51" s="14" t="s">
        <v>178</v>
      </c>
      <c r="AJ51" s="14" t="s">
        <v>785</v>
      </c>
      <c r="AK51" s="14">
        <v>7000</v>
      </c>
      <c r="AL51" s="14">
        <v>0</v>
      </c>
      <c r="AM51" s="14">
        <v>0</v>
      </c>
      <c r="AN51" s="40">
        <v>23</v>
      </c>
    </row>
    <row r="52" spans="1:40" ht="15.95" customHeight="1">
      <c r="A52" s="14" t="s">
        <v>415</v>
      </c>
      <c r="B52" s="40" t="s">
        <v>948</v>
      </c>
      <c r="C52" s="14">
        <v>4</v>
      </c>
      <c r="E52" s="14" t="s">
        <v>178</v>
      </c>
      <c r="F52" s="14" t="s">
        <v>1027</v>
      </c>
      <c r="G52" s="14" t="s">
        <v>1070</v>
      </c>
      <c r="H52" s="14" t="s">
        <v>720</v>
      </c>
      <c r="I52" s="14">
        <v>1806</v>
      </c>
      <c r="J52" s="14">
        <v>2181</v>
      </c>
      <c r="K52" s="14">
        <v>2194</v>
      </c>
      <c r="L52" s="14">
        <v>261</v>
      </c>
      <c r="M52" s="14">
        <v>209</v>
      </c>
      <c r="N52" s="14">
        <v>785</v>
      </c>
      <c r="O52" s="14">
        <f t="shared" si="0"/>
        <v>29847</v>
      </c>
      <c r="P52" s="40" t="s">
        <v>949</v>
      </c>
      <c r="Q52" s="40">
        <v>1</v>
      </c>
      <c r="R52" s="40">
        <f t="shared" si="1"/>
        <v>49</v>
      </c>
      <c r="U52" s="27" t="s">
        <v>284</v>
      </c>
      <c r="V52" s="14" t="s">
        <v>970</v>
      </c>
      <c r="W52" s="14" t="s">
        <v>725</v>
      </c>
      <c r="X52" s="14" t="s">
        <v>817</v>
      </c>
      <c r="Y52" s="14" t="s">
        <v>1129</v>
      </c>
      <c r="Z52" s="14">
        <v>5</v>
      </c>
      <c r="AA52" s="14" t="s">
        <v>1133</v>
      </c>
      <c r="AB52" s="14" t="s">
        <v>611</v>
      </c>
      <c r="AC52" s="14">
        <f>INT((L52+L52*(50-1)/50*(0.2+60/90*(R52-10)+MAX(R52-70,0)*0.5+MAX(R52-90,0)*1)+(50-1)*80+(R52-10)*80 )*(1+AK52/100000))</f>
        <v>14002</v>
      </c>
      <c r="AD52" s="14">
        <f>INT((M52+M52*(50-1)/50*(0.2+60/90*(R52-10)+MAX(R52-70,0)*0.5+MAX(R52-90,0)*1)+(50-1)*80+(R52-10)*80 )*(1+AL52/100000))</f>
        <v>13498</v>
      </c>
      <c r="AE52" s="14">
        <f>INT((N52+N52*(50-1)/50*(0.2+60/90*(R52-10)+MAX(R52-70,0)*0.5+MAX(R52-90,0)*1)+(50-1)*240+(R52-10)*240 )*(1+AM52/100000))</f>
        <v>42060</v>
      </c>
      <c r="AF52" s="19" t="s">
        <v>178</v>
      </c>
      <c r="AG52" s="14" t="s">
        <v>178</v>
      </c>
      <c r="AH52" s="14" t="s">
        <v>178</v>
      </c>
      <c r="AI52" s="14" t="s">
        <v>178</v>
      </c>
      <c r="AJ52" s="14" t="s">
        <v>790</v>
      </c>
      <c r="AK52" s="14">
        <v>0</v>
      </c>
      <c r="AL52" s="14">
        <v>7000</v>
      </c>
      <c r="AM52" s="14">
        <v>0</v>
      </c>
      <c r="AN52" s="40">
        <v>22</v>
      </c>
    </row>
    <row r="53" spans="1:40" ht="15.95" customHeight="1">
      <c r="A53" s="14" t="s">
        <v>120</v>
      </c>
      <c r="B53" s="40" t="s">
        <v>935</v>
      </c>
      <c r="C53" s="14">
        <v>4</v>
      </c>
      <c r="E53" s="14" t="s">
        <v>178</v>
      </c>
      <c r="F53" s="14" t="s">
        <v>634</v>
      </c>
      <c r="G53" s="14" t="s">
        <v>1070</v>
      </c>
      <c r="H53" s="14" t="s">
        <v>720</v>
      </c>
      <c r="I53" s="14">
        <v>1829</v>
      </c>
      <c r="J53" s="14">
        <v>2163</v>
      </c>
      <c r="K53" s="14">
        <v>92</v>
      </c>
      <c r="L53" s="14">
        <v>255</v>
      </c>
      <c r="M53" s="14">
        <v>204</v>
      </c>
      <c r="N53" s="14">
        <v>766</v>
      </c>
      <c r="O53" s="14">
        <f t="shared" si="0"/>
        <v>28994</v>
      </c>
      <c r="P53" s="40" t="s">
        <v>949</v>
      </c>
      <c r="Q53" s="40">
        <v>1</v>
      </c>
      <c r="R53" s="40">
        <f t="shared" si="1"/>
        <v>48</v>
      </c>
      <c r="U53" s="27" t="s">
        <v>285</v>
      </c>
      <c r="V53" s="14" t="s">
        <v>797</v>
      </c>
      <c r="W53" s="14" t="s">
        <v>725</v>
      </c>
      <c r="X53" s="14" t="s">
        <v>818</v>
      </c>
      <c r="Y53" s="14" t="s">
        <v>1129</v>
      </c>
      <c r="Z53" s="14">
        <v>5</v>
      </c>
      <c r="AA53" s="14" t="s">
        <v>1133</v>
      </c>
      <c r="AB53" s="14" t="s">
        <v>611</v>
      </c>
      <c r="AC53" s="14">
        <f>INT((L53+L53*(50-1)/50*(0.2+60/90*(R53-10)+MAX(R53-70,0)*0.5+MAX(R53-90,0)*1)+(50-1)*80+(R53-10)*80 )*(1+AK53/100000))</f>
        <v>13595</v>
      </c>
      <c r="AD53" s="14">
        <f>INT((M53+M53*(50-1)/50*(0.2+60/90*(R53-10)+MAX(R53-70,0)*0.5+MAX(R53-90,0)*1)+(50-1)*80+(R53-10)*80 )*(1+AL53/100000))</f>
        <v>13127</v>
      </c>
      <c r="AE53" s="14">
        <f>INT((N53+N53*(50-1)/50*(0.2+60/90*(R53-10)+MAX(R53-70,0)*0.5+MAX(R53-90,0)*1)+(50-1)*240+(R53-10)*240 )*(1+AM53/100000))</f>
        <v>40813</v>
      </c>
      <c r="AF53" s="19" t="s">
        <v>178</v>
      </c>
      <c r="AG53" s="14" t="s">
        <v>178</v>
      </c>
      <c r="AH53" s="14" t="s">
        <v>178</v>
      </c>
      <c r="AI53" s="14" t="s">
        <v>178</v>
      </c>
      <c r="AJ53" s="14" t="s">
        <v>793</v>
      </c>
      <c r="AK53" s="14">
        <v>0</v>
      </c>
      <c r="AL53" s="14">
        <v>7000</v>
      </c>
      <c r="AM53" s="14">
        <v>0</v>
      </c>
      <c r="AN53" s="40">
        <v>21</v>
      </c>
    </row>
    <row r="54" spans="1:40" ht="15.95" customHeight="1">
      <c r="A54" s="14" t="s">
        <v>416</v>
      </c>
      <c r="B54" s="16" t="s">
        <v>183</v>
      </c>
      <c r="C54" s="14">
        <v>5</v>
      </c>
      <c r="E54" s="14" t="s">
        <v>178</v>
      </c>
      <c r="F54" s="14" t="s">
        <v>634</v>
      </c>
      <c r="G54" s="14" t="s">
        <v>1071</v>
      </c>
      <c r="H54" s="14" t="s">
        <v>720</v>
      </c>
      <c r="I54" s="14">
        <v>1809</v>
      </c>
      <c r="J54" s="14">
        <v>2147</v>
      </c>
      <c r="K54" s="14">
        <v>2197</v>
      </c>
      <c r="L54" s="14">
        <v>244</v>
      </c>
      <c r="M54" s="14">
        <v>195</v>
      </c>
      <c r="N54" s="14">
        <v>733</v>
      </c>
      <c r="O54" s="14">
        <f t="shared" si="0"/>
        <v>27389</v>
      </c>
      <c r="P54" s="16" t="s">
        <v>949</v>
      </c>
      <c r="Q54" s="16">
        <v>1</v>
      </c>
      <c r="R54" s="16">
        <f t="shared" si="1"/>
        <v>46</v>
      </c>
      <c r="U54" s="27" t="s">
        <v>286</v>
      </c>
      <c r="V54" s="14" t="s">
        <v>797</v>
      </c>
      <c r="W54" s="14" t="s">
        <v>725</v>
      </c>
      <c r="X54" s="14" t="s">
        <v>819</v>
      </c>
      <c r="Y54" s="14">
        <v>4</v>
      </c>
      <c r="Z54" s="14">
        <v>3</v>
      </c>
      <c r="AA54" s="14" t="s">
        <v>1134</v>
      </c>
      <c r="AB54" s="14" t="s">
        <v>611</v>
      </c>
      <c r="AC54" s="14">
        <f>INT((L54+L54*(50-1)/50*(0.2+60/90*(R54-10)+MAX(R54-70,0)*0.5+MAX(R54-90,0)*1)+(50-1)*80+(R54-10)*80 )*(1+AK54/100000))</f>
        <v>13472</v>
      </c>
      <c r="AD54" s="14">
        <f>INT((M54+M54*(50-1)/50*(0.2+60/90*(R54-10)+MAX(R54-70,0)*0.5+MAX(R54-90,0)*1)+(50-1)*80+(R54-10)*80 )*(1+AL54/100000))</f>
        <v>11619</v>
      </c>
      <c r="AE54" s="14">
        <f>INT((N54+N54*(50-1)/50*(0.2+60/90*(R54-10)+MAX(R54-70,0)*0.5+MAX(R54-90,0)*1)+(50-1)*240+(R54-10)*240 )*(1+AM54/100000))</f>
        <v>38516</v>
      </c>
      <c r="AF54" s="19" t="s">
        <v>178</v>
      </c>
      <c r="AG54" s="14" t="s">
        <v>178</v>
      </c>
      <c r="AH54" s="14" t="s">
        <v>178</v>
      </c>
      <c r="AI54" s="14" t="s">
        <v>178</v>
      </c>
      <c r="AJ54" s="14" t="s">
        <v>796</v>
      </c>
      <c r="AK54" s="14">
        <v>5000</v>
      </c>
      <c r="AL54" s="14">
        <v>0</v>
      </c>
      <c r="AM54" s="14">
        <v>0</v>
      </c>
      <c r="AN54" s="16">
        <v>19</v>
      </c>
    </row>
    <row r="55" spans="1:40" ht="15.95" customHeight="1">
      <c r="A55" s="14" t="s">
        <v>122</v>
      </c>
      <c r="B55" s="16" t="s">
        <v>55</v>
      </c>
      <c r="C55" s="14">
        <v>5</v>
      </c>
      <c r="E55" s="14" t="s">
        <v>178</v>
      </c>
      <c r="F55" s="14" t="s">
        <v>178</v>
      </c>
      <c r="G55" s="14" t="s">
        <v>1071</v>
      </c>
      <c r="H55" s="14" t="s">
        <v>720</v>
      </c>
      <c r="I55" s="14">
        <v>1760</v>
      </c>
      <c r="J55" s="14">
        <v>643</v>
      </c>
      <c r="K55" s="14">
        <v>95</v>
      </c>
      <c r="L55" s="14">
        <v>240</v>
      </c>
      <c r="M55" s="14">
        <v>191</v>
      </c>
      <c r="N55" s="14">
        <v>717</v>
      </c>
      <c r="O55" s="14">
        <f t="shared" si="0"/>
        <v>26164</v>
      </c>
      <c r="P55" s="16" t="s">
        <v>949</v>
      </c>
      <c r="Q55" s="16">
        <v>1</v>
      </c>
      <c r="R55" s="16">
        <f t="shared" si="1"/>
        <v>44</v>
      </c>
      <c r="U55" s="27" t="s">
        <v>820</v>
      </c>
      <c r="V55" s="14" t="s">
        <v>797</v>
      </c>
      <c r="W55" s="14" t="s">
        <v>725</v>
      </c>
      <c r="X55" s="14" t="s">
        <v>821</v>
      </c>
      <c r="Y55" s="14">
        <v>4</v>
      </c>
      <c r="Z55" s="14">
        <v>3</v>
      </c>
      <c r="AA55" s="14" t="s">
        <v>1134</v>
      </c>
      <c r="AB55" s="14" t="s">
        <v>611</v>
      </c>
      <c r="AC55" s="14">
        <f>INT((L55+L55*(50-1)/50*(0.2+60/90*(R55-10)+MAX(R55-70,0)*0.5+MAX(R55-90,0)*1)+(50-1)*80+(R55-10)*80 )*(1+AK55/100000))</f>
        <v>12871</v>
      </c>
      <c r="AD55" s="14">
        <f>INT((M55+M55*(50-1)/50*(0.2+60/90*(R55-10)+MAX(R55-70,0)*0.5+MAX(R55-90,0)*1)+(50-1)*80+(R55-10)*80 )*(1+AL55/100000))</f>
        <v>11111</v>
      </c>
      <c r="AE55" s="14">
        <f>INT((N55+N55*(50-1)/50*(0.2+60/90*(R55-10)+MAX(R55-70,0)*0.5+MAX(R55-90,0)*1)+(50-1)*240+(R55-10)*240 )*(1+AM55/100000))</f>
        <v>36704</v>
      </c>
      <c r="AF55" s="19" t="s">
        <v>178</v>
      </c>
      <c r="AG55" s="14" t="s">
        <v>178</v>
      </c>
      <c r="AH55" s="14" t="s">
        <v>178</v>
      </c>
      <c r="AI55" s="14" t="s">
        <v>178</v>
      </c>
      <c r="AJ55" s="14" t="s">
        <v>822</v>
      </c>
      <c r="AK55" s="14">
        <v>5000</v>
      </c>
      <c r="AL55" s="14">
        <v>0</v>
      </c>
      <c r="AM55" s="14">
        <v>0</v>
      </c>
      <c r="AN55" s="16">
        <v>18</v>
      </c>
    </row>
    <row r="56" spans="1:40" ht="15.95" customHeight="1">
      <c r="A56" s="14" t="s">
        <v>417</v>
      </c>
      <c r="B56" s="16" t="s">
        <v>418</v>
      </c>
      <c r="C56" s="14">
        <v>5</v>
      </c>
      <c r="E56" s="14" t="s">
        <v>178</v>
      </c>
      <c r="F56" s="14" t="s">
        <v>634</v>
      </c>
      <c r="G56" s="14" t="s">
        <v>1072</v>
      </c>
      <c r="H56" s="14" t="s">
        <v>720</v>
      </c>
      <c r="I56" s="14">
        <v>1808</v>
      </c>
      <c r="J56" s="14">
        <v>2146</v>
      </c>
      <c r="K56" s="14">
        <v>2196</v>
      </c>
      <c r="L56" s="14">
        <v>233</v>
      </c>
      <c r="M56" s="14">
        <v>187</v>
      </c>
      <c r="N56" s="14">
        <v>701</v>
      </c>
      <c r="O56" s="14">
        <f t="shared" si="0"/>
        <v>25222</v>
      </c>
      <c r="P56" s="16" t="s">
        <v>949</v>
      </c>
      <c r="Q56" s="16">
        <v>1</v>
      </c>
      <c r="R56" s="16">
        <f t="shared" si="1"/>
        <v>43</v>
      </c>
      <c r="U56" s="27" t="s">
        <v>268</v>
      </c>
      <c r="V56" s="14" t="s">
        <v>797</v>
      </c>
      <c r="W56" s="14" t="s">
        <v>725</v>
      </c>
      <c r="X56" s="14" t="s">
        <v>823</v>
      </c>
      <c r="Y56" s="14">
        <v>4</v>
      </c>
      <c r="Z56" s="14">
        <v>3</v>
      </c>
      <c r="AA56" s="14" t="s">
        <v>1134</v>
      </c>
      <c r="AB56" s="14" t="s">
        <v>611</v>
      </c>
      <c r="AC56" s="14">
        <f>INT((L56+L56*(50-1)/50*(0.2+60/90*(R56-10)+MAX(R56-70,0)*0.5+MAX(R56-90,0)*1)+(50-1)*80+(R56-10)*80 )*(1+AK56/100000))</f>
        <v>11862</v>
      </c>
      <c r="AD56" s="14">
        <f>INT((M56+M56*(50-1)/50*(0.2+60/90*(R56-10)+MAX(R56-70,0)*0.5+MAX(R56-90,0)*1)+(50-1)*80+(R56-10)*80 )*(1+AL56/100000))</f>
        <v>11356</v>
      </c>
      <c r="AE56" s="14">
        <f>INT((N56+N56*(50-1)/50*(0.2+60/90*(R56-10)+MAX(R56-70,0)*0.5+MAX(R56-90,0)*1)+(50-1)*240+(R56-10)*240 )*(1+AM56/100000))</f>
        <v>35631</v>
      </c>
      <c r="AF56" s="19" t="s">
        <v>178</v>
      </c>
      <c r="AG56" s="14" t="s">
        <v>178</v>
      </c>
      <c r="AH56" s="14" t="s">
        <v>178</v>
      </c>
      <c r="AI56" s="14" t="s">
        <v>178</v>
      </c>
      <c r="AJ56" s="14" t="s">
        <v>802</v>
      </c>
      <c r="AK56" s="14">
        <v>0</v>
      </c>
      <c r="AL56" s="14">
        <v>5000</v>
      </c>
      <c r="AM56" s="14">
        <v>0</v>
      </c>
      <c r="AN56" s="16">
        <v>17</v>
      </c>
    </row>
    <row r="57" spans="1:40" ht="15.95" customHeight="1">
      <c r="A57" s="14" t="s">
        <v>124</v>
      </c>
      <c r="B57" s="16" t="s">
        <v>419</v>
      </c>
      <c r="C57" s="14">
        <v>5</v>
      </c>
      <c r="E57" s="14" t="s">
        <v>178</v>
      </c>
      <c r="F57" s="14" t="s">
        <v>178</v>
      </c>
      <c r="G57" s="14" t="s">
        <v>1072</v>
      </c>
      <c r="H57" s="14" t="s">
        <v>720</v>
      </c>
      <c r="I57" s="14">
        <v>1823</v>
      </c>
      <c r="J57" s="14">
        <v>2159</v>
      </c>
      <c r="K57" s="14">
        <v>2211</v>
      </c>
      <c r="L57" s="14">
        <v>229</v>
      </c>
      <c r="M57" s="14">
        <v>182</v>
      </c>
      <c r="N57" s="14">
        <v>685</v>
      </c>
      <c r="O57" s="14">
        <f t="shared" si="0"/>
        <v>24512</v>
      </c>
      <c r="P57" s="16" t="s">
        <v>949</v>
      </c>
      <c r="Q57" s="16">
        <v>1</v>
      </c>
      <c r="R57" s="16">
        <f t="shared" si="1"/>
        <v>42</v>
      </c>
      <c r="U57" s="27" t="s">
        <v>281</v>
      </c>
      <c r="V57" s="14" t="s">
        <v>797</v>
      </c>
      <c r="W57" s="14" t="s">
        <v>725</v>
      </c>
      <c r="X57" s="14" t="s">
        <v>824</v>
      </c>
      <c r="Y57" s="14">
        <v>4</v>
      </c>
      <c r="Z57" s="14">
        <v>3</v>
      </c>
      <c r="AA57" s="14" t="s">
        <v>1134</v>
      </c>
      <c r="AB57" s="14" t="s">
        <v>611</v>
      </c>
      <c r="AC57" s="14">
        <f>INT((L57+L57*(50-1)/50*(0.2+60/90*(R57-10)+MAX(R57-70,0)*0.5+MAX(R57-90,0)*1)+(50-1)*80+(R57-10)*80 )*(1+AK57/100000))</f>
        <v>11541</v>
      </c>
      <c r="AD57" s="14">
        <f>INT((M57+M57*(50-1)/50*(0.2+60/90*(R57-10)+MAX(R57-70,0)*0.5+MAX(R57-90,0)*1)+(50-1)*80+(R57-10)*80 )*(1+AL57/100000))</f>
        <v>11027</v>
      </c>
      <c r="AE57" s="14">
        <f>INT((N57+N57*(50-1)/50*(0.2+60/90*(R57-10)+MAX(R57-70,0)*0.5+MAX(R57-90,0)*1)+(50-1)*240+(R57-10)*240 )*(1+AM57/100000))</f>
        <v>34580</v>
      </c>
      <c r="AF57" s="19" t="s">
        <v>178</v>
      </c>
      <c r="AG57" s="14" t="s">
        <v>178</v>
      </c>
      <c r="AH57" s="14" t="s">
        <v>178</v>
      </c>
      <c r="AI57" s="14" t="s">
        <v>178</v>
      </c>
      <c r="AJ57" s="14" t="s">
        <v>807</v>
      </c>
      <c r="AK57" s="14">
        <v>0</v>
      </c>
      <c r="AL57" s="14">
        <v>5000</v>
      </c>
      <c r="AM57" s="14">
        <v>0</v>
      </c>
      <c r="AN57" s="16">
        <v>16</v>
      </c>
    </row>
    <row r="58" spans="1:40" ht="15.95" customHeight="1">
      <c r="A58" s="14" t="s">
        <v>420</v>
      </c>
      <c r="B58" s="16" t="s">
        <v>936</v>
      </c>
      <c r="C58" s="14">
        <v>5</v>
      </c>
      <c r="E58" s="14" t="s">
        <v>178</v>
      </c>
      <c r="F58" s="14" t="s">
        <v>1027</v>
      </c>
      <c r="G58" s="14" t="s">
        <v>1073</v>
      </c>
      <c r="H58" s="14" t="s">
        <v>720</v>
      </c>
      <c r="I58" s="14">
        <v>1826</v>
      </c>
      <c r="J58" s="14">
        <v>2153</v>
      </c>
      <c r="K58" s="14">
        <v>2214</v>
      </c>
      <c r="L58" s="14">
        <v>223</v>
      </c>
      <c r="M58" s="14">
        <v>178</v>
      </c>
      <c r="N58" s="14">
        <v>670</v>
      </c>
      <c r="O58" s="14">
        <f t="shared" si="0"/>
        <v>23586</v>
      </c>
      <c r="P58" s="16" t="s">
        <v>949</v>
      </c>
      <c r="Q58" s="16">
        <v>1</v>
      </c>
      <c r="R58" s="16">
        <f t="shared" si="1"/>
        <v>41</v>
      </c>
      <c r="U58" s="27" t="s">
        <v>588</v>
      </c>
      <c r="V58" s="14" t="s">
        <v>797</v>
      </c>
      <c r="W58" s="14" t="s">
        <v>725</v>
      </c>
      <c r="X58" s="14" t="s">
        <v>825</v>
      </c>
      <c r="Y58" s="14">
        <v>4</v>
      </c>
      <c r="Z58" s="14">
        <v>3</v>
      </c>
      <c r="AA58" s="14" t="s">
        <v>1134</v>
      </c>
      <c r="AB58" s="14" t="s">
        <v>611</v>
      </c>
      <c r="AC58" s="14">
        <f>INT((L58+L58*(50-1)/50*(0.2+60/90*(R58-10)+MAX(R58-70,0)*0.5+MAX(R58-90,0)*1)+(50-1)*80+(R58-10)*80 )*(1+AK58/100000))</f>
        <v>11183</v>
      </c>
      <c r="AD58" s="14">
        <f>INT((M58+M58*(50-1)/50*(0.2+60/90*(R58-10)+MAX(R58-70,0)*0.5+MAX(R58-90,0)*1)+(50-1)*80+(R58-10)*80 )*(1+AL58/100000))</f>
        <v>10217</v>
      </c>
      <c r="AE58" s="14">
        <f>INT((N58+N58*(50-1)/50*(0.2+60/90*(R58-10)+MAX(R58-70,0)*0.5+MAX(R58-90,0)*1)+(50-1)*240+(R58-10)*240 )*(1+AM58/100000))</f>
        <v>35249</v>
      </c>
      <c r="AF58" s="19" t="s">
        <v>178</v>
      </c>
      <c r="AG58" s="14" t="s">
        <v>178</v>
      </c>
      <c r="AH58" s="14" t="s">
        <v>178</v>
      </c>
      <c r="AI58" s="14" t="s">
        <v>178</v>
      </c>
      <c r="AJ58" s="14" t="s">
        <v>810</v>
      </c>
      <c r="AK58" s="14">
        <v>0</v>
      </c>
      <c r="AL58" s="14">
        <v>0</v>
      </c>
      <c r="AM58" s="14">
        <v>5000</v>
      </c>
      <c r="AN58" s="16">
        <v>15</v>
      </c>
    </row>
    <row r="59" spans="1:40" ht="15.95" customHeight="1">
      <c r="A59" s="14" t="s">
        <v>126</v>
      </c>
      <c r="B59" s="38" t="s">
        <v>421</v>
      </c>
      <c r="C59" s="39">
        <v>1</v>
      </c>
      <c r="D59" s="42" t="s">
        <v>178</v>
      </c>
      <c r="E59" s="14" t="s">
        <v>634</v>
      </c>
      <c r="F59" s="14" t="s">
        <v>1209</v>
      </c>
      <c r="G59" s="14" t="s">
        <v>1156</v>
      </c>
      <c r="H59" s="14" t="s">
        <v>720</v>
      </c>
      <c r="I59" s="14">
        <v>1801</v>
      </c>
      <c r="J59" s="14">
        <v>2140</v>
      </c>
      <c r="K59" s="14">
        <v>2189</v>
      </c>
      <c r="L59" s="14">
        <v>746</v>
      </c>
      <c r="M59" s="14">
        <v>598</v>
      </c>
      <c r="N59" s="14">
        <v>2238</v>
      </c>
      <c r="O59" s="14">
        <f t="shared" si="0"/>
        <v>168705</v>
      </c>
      <c r="P59" s="38" t="s">
        <v>949</v>
      </c>
      <c r="Q59" s="38" t="s">
        <v>178</v>
      </c>
      <c r="R59" s="38">
        <f t="shared" si="1"/>
        <v>100</v>
      </c>
      <c r="U59" s="27" t="s">
        <v>510</v>
      </c>
      <c r="V59" s="14" t="s">
        <v>992</v>
      </c>
      <c r="W59" s="14" t="s">
        <v>725</v>
      </c>
      <c r="X59" s="14" t="s">
        <v>826</v>
      </c>
      <c r="Y59" s="14">
        <v>30</v>
      </c>
      <c r="Z59" s="14">
        <v>11</v>
      </c>
      <c r="AA59" s="14" t="s">
        <v>1130</v>
      </c>
      <c r="AB59" s="14" t="s">
        <v>611</v>
      </c>
      <c r="AC59" s="14">
        <f>INT((L59+L59*(50-1)/50*(0.2+60/90*(R59-10)+MAX(R59-70,0)*0.5+MAX(R59-90,0)*1)+(50-1)*80+(R59-10)*80 )*(1+AK59/100000))</f>
        <v>92692</v>
      </c>
      <c r="AD59" s="14">
        <f>INT((M59+M59*(50-1)/50*(0.2+60/90*(R59-10)+MAX(R59-70,0)*0.5+MAX(R59-90,0)*1)+(50-1)*80+(R59-10)*80 )*(1+AL59/100000))</f>
        <v>61648</v>
      </c>
      <c r="AE59" s="14">
        <f>INT((N59+N59*(50-1)/50*(0.2+60/90*(R59-10)+MAX(R59-70,0)*0.5+MAX(R59-90,0)*1)+(50-1)*240+(R59-10)*240 )*(1+AM59/100000))</f>
        <v>222462</v>
      </c>
      <c r="AF59" s="19">
        <v>4</v>
      </c>
      <c r="AG59" s="14" t="s">
        <v>178</v>
      </c>
      <c r="AH59" s="14" t="s">
        <v>178</v>
      </c>
      <c r="AI59" s="14" t="s">
        <v>178</v>
      </c>
      <c r="AJ59" s="14" t="s">
        <v>397</v>
      </c>
      <c r="AK59" s="14">
        <v>25000</v>
      </c>
      <c r="AL59" s="14">
        <v>0</v>
      </c>
      <c r="AM59" s="14">
        <v>0</v>
      </c>
      <c r="AN59" s="38">
        <v>69</v>
      </c>
    </row>
    <row r="60" spans="1:40" ht="15.95" customHeight="1">
      <c r="A60" s="14" t="s">
        <v>422</v>
      </c>
      <c r="B60" s="38" t="s">
        <v>423</v>
      </c>
      <c r="C60" s="39">
        <v>1</v>
      </c>
      <c r="D60" s="42" t="s">
        <v>178</v>
      </c>
      <c r="E60" s="14" t="s">
        <v>634</v>
      </c>
      <c r="F60" s="14" t="s">
        <v>1210</v>
      </c>
      <c r="G60" s="14" t="s">
        <v>1160</v>
      </c>
      <c r="H60" s="14" t="s">
        <v>720</v>
      </c>
      <c r="I60" s="14">
        <v>1769</v>
      </c>
      <c r="J60" s="14">
        <v>654</v>
      </c>
      <c r="K60" s="14">
        <v>134</v>
      </c>
      <c r="L60" s="14">
        <v>732</v>
      </c>
      <c r="M60" s="14">
        <v>583</v>
      </c>
      <c r="N60" s="14">
        <v>2188</v>
      </c>
      <c r="O60" s="14">
        <f t="shared" si="0"/>
        <v>156001</v>
      </c>
      <c r="P60" s="38" t="s">
        <v>949</v>
      </c>
      <c r="Q60" s="38">
        <v>1</v>
      </c>
      <c r="R60" s="38">
        <f t="shared" si="1"/>
        <v>99</v>
      </c>
      <c r="U60" s="27" t="s">
        <v>511</v>
      </c>
      <c r="V60" s="14" t="s">
        <v>992</v>
      </c>
      <c r="W60" s="14" t="s">
        <v>725</v>
      </c>
      <c r="X60" s="14" t="s">
        <v>827</v>
      </c>
      <c r="Y60" s="14">
        <v>30</v>
      </c>
      <c r="Z60" s="14">
        <v>11</v>
      </c>
      <c r="AA60" s="14" t="s">
        <v>1130</v>
      </c>
      <c r="AB60" s="14" t="s">
        <v>611</v>
      </c>
      <c r="AC60" s="14">
        <f>INT((L60+L60*(50-1)/50*(0.2+60/90*(R60-10)+MAX(R60-70,0)*0.5+MAX(R60-90,0)*1)+(50-1)*80+(R60-10)*80 )*(1+AK60/100000))</f>
        <v>71336</v>
      </c>
      <c r="AD60" s="14">
        <f>INT((M60+M60*(50-1)/50*(0.2+60/90*(R60-10)+MAX(R60-70,0)*0.5+MAX(R60-90,0)*1)+(50-1)*80+(R60-10)*80 )*(1+AL60/100000))</f>
        <v>73829</v>
      </c>
      <c r="AE60" s="14">
        <f>INT((N60+N60*(50-1)/50*(0.2+60/90*(R60-10)+MAX(R60-70,0)*0.5+MAX(R60-90,0)*1)+(50-1)*240+(R60-10)*240 )*(1+AM60/100000))</f>
        <v>213351</v>
      </c>
      <c r="AF60" s="19">
        <v>4</v>
      </c>
      <c r="AG60" s="14" t="s">
        <v>178</v>
      </c>
      <c r="AH60" s="14" t="s">
        <v>178</v>
      </c>
      <c r="AI60" s="14" t="s">
        <v>178</v>
      </c>
      <c r="AJ60" s="14" t="s">
        <v>102</v>
      </c>
      <c r="AK60" s="14">
        <v>0</v>
      </c>
      <c r="AL60" s="14">
        <v>25000</v>
      </c>
      <c r="AM60" s="14">
        <v>0</v>
      </c>
      <c r="AN60" s="38">
        <v>68</v>
      </c>
    </row>
    <row r="61" spans="1:40" ht="15.95" customHeight="1">
      <c r="A61" s="14" t="s">
        <v>128</v>
      </c>
      <c r="B61" s="38" t="s">
        <v>424</v>
      </c>
      <c r="C61" s="39">
        <v>1</v>
      </c>
      <c r="D61" s="42" t="s">
        <v>178</v>
      </c>
      <c r="E61" s="14" t="s">
        <v>634</v>
      </c>
      <c r="F61" s="14" t="s">
        <v>1207</v>
      </c>
      <c r="G61" s="14" t="s">
        <v>1158</v>
      </c>
      <c r="H61" s="14" t="s">
        <v>720</v>
      </c>
      <c r="I61" s="14">
        <v>1744</v>
      </c>
      <c r="J61" s="14">
        <v>626</v>
      </c>
      <c r="K61" s="14">
        <v>10</v>
      </c>
      <c r="L61" s="14">
        <v>713</v>
      </c>
      <c r="M61" s="14">
        <v>572</v>
      </c>
      <c r="N61" s="14">
        <v>2140</v>
      </c>
      <c r="O61" s="14">
        <f t="shared" si="0"/>
        <v>154133</v>
      </c>
      <c r="P61" s="38" t="s">
        <v>949</v>
      </c>
      <c r="Q61" s="38">
        <v>1</v>
      </c>
      <c r="R61" s="38">
        <f t="shared" si="1"/>
        <v>98</v>
      </c>
      <c r="U61" s="27" t="s">
        <v>512</v>
      </c>
      <c r="V61" s="14" t="s">
        <v>992</v>
      </c>
      <c r="W61" s="14" t="s">
        <v>725</v>
      </c>
      <c r="X61" s="14" t="s">
        <v>828</v>
      </c>
      <c r="Y61" s="14">
        <v>30</v>
      </c>
      <c r="Z61" s="14">
        <v>11</v>
      </c>
      <c r="AA61" s="14" t="s">
        <v>1130</v>
      </c>
      <c r="AB61" s="14" t="s">
        <v>611</v>
      </c>
      <c r="AC61" s="14">
        <f>INT((L61+L61*(50-1)/50*(0.2+60/90*(R61-10)+MAX(R61-70,0)*0.5+MAX(R61-90,0)*1)+(50-1)*80+(R61-10)*80 )*(1+AK61/100000))</f>
        <v>77722</v>
      </c>
      <c r="AD61" s="14">
        <f>INT((M61+M61*(50-1)/50*(0.2+60/90*(R61-10)+MAX(R61-70,0)*0.5+MAX(R61-90,0)*1)+(50-1)*80+(R61-10)*80 )*(1+AL61/100000))</f>
        <v>64823</v>
      </c>
      <c r="AE61" s="14">
        <f>INT((N61+N61*(50-1)/50*(0.2+60/90*(R61-10)+MAX(R61-70,0)*0.5+MAX(R61-90,0)*1)+(50-1)*240+(R61-10)*240 )*(1+AM61/100000))</f>
        <v>204613</v>
      </c>
      <c r="AF61" s="19">
        <v>4</v>
      </c>
      <c r="AG61" s="14" t="s">
        <v>178</v>
      </c>
      <c r="AH61" s="14" t="s">
        <v>178</v>
      </c>
      <c r="AI61" s="14" t="s">
        <v>178</v>
      </c>
      <c r="AJ61" s="14" t="s">
        <v>100</v>
      </c>
      <c r="AK61" s="14">
        <v>14000</v>
      </c>
      <c r="AL61" s="14">
        <v>14000</v>
      </c>
      <c r="AM61" s="14">
        <v>0</v>
      </c>
      <c r="AN61" s="38">
        <v>67</v>
      </c>
    </row>
    <row r="62" spans="1:40" ht="15.95" customHeight="1">
      <c r="A62" s="14" t="s">
        <v>425</v>
      </c>
      <c r="B62" s="38" t="s">
        <v>426</v>
      </c>
      <c r="C62" s="39">
        <v>1</v>
      </c>
      <c r="D62" s="42" t="s">
        <v>178</v>
      </c>
      <c r="E62" s="14" t="s">
        <v>634</v>
      </c>
      <c r="F62" s="14" t="s">
        <v>1207</v>
      </c>
      <c r="G62" s="14" t="s">
        <v>1163</v>
      </c>
      <c r="H62" s="14" t="s">
        <v>720</v>
      </c>
      <c r="I62" s="14">
        <v>1813</v>
      </c>
      <c r="J62" s="14">
        <v>2150</v>
      </c>
      <c r="K62" s="14">
        <v>2201</v>
      </c>
      <c r="L62" s="14">
        <v>700</v>
      </c>
      <c r="M62" s="14">
        <v>558</v>
      </c>
      <c r="N62" s="14">
        <v>2093</v>
      </c>
      <c r="O62" s="14">
        <f t="shared" si="0"/>
        <v>138570</v>
      </c>
      <c r="P62" s="38" t="s">
        <v>949</v>
      </c>
      <c r="Q62" s="38">
        <v>1</v>
      </c>
      <c r="R62" s="38">
        <f t="shared" si="1"/>
        <v>97</v>
      </c>
      <c r="U62" s="27" t="s">
        <v>513</v>
      </c>
      <c r="V62" s="14" t="s">
        <v>993</v>
      </c>
      <c r="W62" s="14" t="s">
        <v>725</v>
      </c>
      <c r="X62" s="14" t="s">
        <v>829</v>
      </c>
      <c r="Y62" s="14">
        <v>30</v>
      </c>
      <c r="Z62" s="14">
        <v>11</v>
      </c>
      <c r="AA62" s="14" t="s">
        <v>1130</v>
      </c>
      <c r="AB62" s="14" t="s">
        <v>611</v>
      </c>
      <c r="AC62" s="14">
        <f>INT((L62+L62*(50-1)/50*(0.2+60/90*(R62-10)+MAX(R62-70,0)*0.5+MAX(R62-90,0)*1)+(50-1)*80+(R62-10)*80 )*(1+AK62/100000))</f>
        <v>65568</v>
      </c>
      <c r="AD62" s="14">
        <f>INT((M62+M62*(50-1)/50*(0.2+60/90*(R62-10)+MAX(R62-70,0)*0.5+MAX(R62-90,0)*1)+(50-1)*80+(R62-10)*80 )*(1+AL62/100000))</f>
        <v>54474</v>
      </c>
      <c r="AE62" s="14">
        <f>INT((N62+N62*(50-1)/50*(0.2+60/90*(R62-10)+MAX(R62-70,0)*0.5+MAX(R62-90,0)*1)+(50-1)*240+(R62-10)*240 )*(1+AM62/100000))</f>
        <v>245197</v>
      </c>
      <c r="AF62" s="19">
        <v>4</v>
      </c>
      <c r="AG62" s="14" t="s">
        <v>178</v>
      </c>
      <c r="AH62" s="14" t="s">
        <v>178</v>
      </c>
      <c r="AI62" s="14" t="s">
        <v>178</v>
      </c>
      <c r="AJ62" s="14" t="s">
        <v>385</v>
      </c>
      <c r="AK62" s="14">
        <v>0</v>
      </c>
      <c r="AL62" s="14">
        <v>0</v>
      </c>
      <c r="AM62" s="14">
        <v>25000</v>
      </c>
      <c r="AN62" s="38">
        <v>66</v>
      </c>
    </row>
    <row r="63" spans="1:40" ht="15.95" customHeight="1">
      <c r="A63" s="14" t="s">
        <v>130</v>
      </c>
      <c r="B63" s="38" t="s">
        <v>427</v>
      </c>
      <c r="C63" s="14">
        <v>1</v>
      </c>
      <c r="D63" s="42" t="s">
        <v>178</v>
      </c>
      <c r="E63" s="14" t="s">
        <v>634</v>
      </c>
      <c r="F63" s="14" t="s">
        <v>1210</v>
      </c>
      <c r="G63" s="14" t="s">
        <v>1164</v>
      </c>
      <c r="H63" s="14" t="s">
        <v>720</v>
      </c>
      <c r="I63" s="14">
        <v>1824</v>
      </c>
      <c r="J63" s="14">
        <v>2160</v>
      </c>
      <c r="K63" s="14">
        <v>2212</v>
      </c>
      <c r="L63" s="14">
        <v>682</v>
      </c>
      <c r="M63" s="14">
        <v>547</v>
      </c>
      <c r="N63" s="14">
        <v>2047</v>
      </c>
      <c r="O63" s="14">
        <f t="shared" si="0"/>
        <v>136112</v>
      </c>
      <c r="P63" s="38" t="s">
        <v>949</v>
      </c>
      <c r="Q63" s="38">
        <v>1</v>
      </c>
      <c r="R63" s="38">
        <f t="shared" si="1"/>
        <v>96</v>
      </c>
      <c r="U63" s="27" t="s">
        <v>514</v>
      </c>
      <c r="V63" s="14" t="s">
        <v>730</v>
      </c>
      <c r="W63" s="14" t="s">
        <v>725</v>
      </c>
      <c r="X63" s="14" t="s">
        <v>830</v>
      </c>
      <c r="Y63" s="14">
        <v>30</v>
      </c>
      <c r="Z63" s="14">
        <v>11</v>
      </c>
      <c r="AA63" s="14" t="s">
        <v>1130</v>
      </c>
      <c r="AB63" s="14" t="s">
        <v>611</v>
      </c>
      <c r="AC63" s="14">
        <f>INT((L63+L63*(50-1)/50*(0.2+60/90*(R63-10)+MAX(R63-70,0)*0.5+MAX(R63-90,0)*1)+(50-1)*80+(R63-10)*80 )*(1+AK63/100000))</f>
        <v>62633</v>
      </c>
      <c r="AD63" s="14">
        <f>INT((M63+M63*(50-1)/50*(0.2+60/90*(R63-10)+MAX(R63-70,0)*0.5+MAX(R63-90,0)*1)+(50-1)*80+(R63-10)*80 )*(1+AL63/100000))</f>
        <v>59705</v>
      </c>
      <c r="AE63" s="14">
        <f>INT((N63+N63*(50-1)/50*(0.2+60/90*(R63-10)+MAX(R63-70,0)*0.5+MAX(R63-90,0)*1)+(50-1)*240+(R63-10)*240 )*(1+AM63/100000))</f>
        <v>214294</v>
      </c>
      <c r="AF63" s="19">
        <v>4</v>
      </c>
      <c r="AG63" s="14" t="s">
        <v>178</v>
      </c>
      <c r="AH63" s="14" t="s">
        <v>178</v>
      </c>
      <c r="AI63" s="14" t="s">
        <v>178</v>
      </c>
      <c r="AJ63" s="14" t="s">
        <v>384</v>
      </c>
      <c r="AK63" s="14">
        <v>0</v>
      </c>
      <c r="AL63" s="14">
        <v>14000</v>
      </c>
      <c r="AM63" s="14">
        <v>14000</v>
      </c>
      <c r="AN63" s="38">
        <v>65</v>
      </c>
    </row>
    <row r="64" spans="1:40" ht="15.95" customHeight="1">
      <c r="A64" s="14" t="s">
        <v>428</v>
      </c>
      <c r="B64" s="38" t="s">
        <v>429</v>
      </c>
      <c r="C64" s="14">
        <v>1</v>
      </c>
      <c r="D64" s="42" t="s">
        <v>178</v>
      </c>
      <c r="E64" s="14" t="s">
        <v>634</v>
      </c>
      <c r="F64" s="14" t="s">
        <v>1207</v>
      </c>
      <c r="G64" s="14" t="s">
        <v>1161</v>
      </c>
      <c r="H64" s="14" t="s">
        <v>720</v>
      </c>
      <c r="I64" s="14">
        <v>1847</v>
      </c>
      <c r="J64" s="14">
        <v>2184</v>
      </c>
      <c r="K64" s="14">
        <v>2248</v>
      </c>
      <c r="L64" s="14">
        <v>670</v>
      </c>
      <c r="M64" s="14">
        <v>533</v>
      </c>
      <c r="N64" s="14">
        <v>2002</v>
      </c>
      <c r="O64" s="14">
        <f t="shared" si="0"/>
        <v>134942</v>
      </c>
      <c r="P64" s="38" t="s">
        <v>949</v>
      </c>
      <c r="Q64" s="38">
        <v>1</v>
      </c>
      <c r="R64" s="38">
        <f t="shared" si="1"/>
        <v>95</v>
      </c>
      <c r="U64" s="27" t="s">
        <v>515</v>
      </c>
      <c r="V64" s="14" t="s">
        <v>993</v>
      </c>
      <c r="W64" s="14" t="s">
        <v>725</v>
      </c>
      <c r="X64" s="14" t="s">
        <v>831</v>
      </c>
      <c r="Y64" s="14">
        <v>30</v>
      </c>
      <c r="Z64" s="14">
        <v>10</v>
      </c>
      <c r="AA64" s="14" t="s">
        <v>1130</v>
      </c>
      <c r="AB64" s="14" t="s">
        <v>611</v>
      </c>
      <c r="AC64" s="14">
        <f>INT((L64+L64*(50-1)/50*(0.2+60/90*(R64-10)+MAX(R64-70,0)*0.5+MAX(R64-90,0)*1)+(50-1)*80+(R64-10)*80 )*(1+AK64/100000))</f>
        <v>68047</v>
      </c>
      <c r="AD64" s="14">
        <f>INT((M64+M64*(50-1)/50*(0.2+60/90*(R64-10)+MAX(R64-70,0)*0.5+MAX(R64-90,0)*1)+(50-1)*80+(R64-10)*80 )*(1+AL64/100000))</f>
        <v>56610</v>
      </c>
      <c r="AE64" s="14">
        <f>INT((N64+N64*(50-1)/50*(0.2+60/90*(R64-10)+MAX(R64-70,0)*0.5+MAX(R64-90,0)*1)+(50-1)*240+(R64-10)*240 )*(1+AM64/100000))</f>
        <v>180066</v>
      </c>
      <c r="AF64" s="19">
        <v>4</v>
      </c>
      <c r="AG64" s="14" t="s">
        <v>178</v>
      </c>
      <c r="AH64" s="14" t="s">
        <v>178</v>
      </c>
      <c r="AI64" s="14" t="s">
        <v>178</v>
      </c>
      <c r="AJ64" s="14" t="s">
        <v>382</v>
      </c>
      <c r="AK64" s="14">
        <v>13000</v>
      </c>
      <c r="AL64" s="14">
        <v>13000</v>
      </c>
      <c r="AM64" s="14">
        <v>0</v>
      </c>
      <c r="AN64" s="38">
        <v>64</v>
      </c>
    </row>
    <row r="65" spans="1:40" ht="15.95" customHeight="1">
      <c r="A65" s="14" t="s">
        <v>132</v>
      </c>
      <c r="B65" s="38" t="s">
        <v>430</v>
      </c>
      <c r="C65" s="14">
        <v>1</v>
      </c>
      <c r="D65" s="42" t="s">
        <v>178</v>
      </c>
      <c r="E65" s="14" t="s">
        <v>634</v>
      </c>
      <c r="F65" s="14" t="s">
        <v>1210</v>
      </c>
      <c r="G65" s="14" t="s">
        <v>1159</v>
      </c>
      <c r="H65" s="14" t="s">
        <v>720</v>
      </c>
      <c r="I65" s="14">
        <v>1790</v>
      </c>
      <c r="J65" s="14">
        <v>1339</v>
      </c>
      <c r="K65" s="14">
        <v>1320</v>
      </c>
      <c r="L65" s="14">
        <v>652</v>
      </c>
      <c r="M65" s="14">
        <v>524</v>
      </c>
      <c r="N65" s="14">
        <v>1957</v>
      </c>
      <c r="O65" s="14">
        <f t="shared" si="0"/>
        <v>126852</v>
      </c>
      <c r="P65" s="38" t="s">
        <v>949</v>
      </c>
      <c r="Q65" s="38">
        <v>1</v>
      </c>
      <c r="R65" s="38">
        <f t="shared" si="1"/>
        <v>94</v>
      </c>
      <c r="U65" s="27" t="s">
        <v>516</v>
      </c>
      <c r="V65" s="14" t="s">
        <v>993</v>
      </c>
      <c r="W65" s="14" t="s">
        <v>725</v>
      </c>
      <c r="X65" s="14" t="s">
        <v>832</v>
      </c>
      <c r="Y65" s="14">
        <v>30</v>
      </c>
      <c r="Z65" s="14">
        <v>10</v>
      </c>
      <c r="AA65" s="14" t="s">
        <v>1130</v>
      </c>
      <c r="AB65" s="14" t="s">
        <v>611</v>
      </c>
      <c r="AC65" s="14">
        <f>INT((L65+L65*(50-1)/50*(0.2+60/90*(R65-10)+MAX(R65-70,0)*0.5+MAX(R65-90,0)*1)+(50-1)*80+(R65-10)*80 )*(1+AK65/100000))</f>
        <v>64890</v>
      </c>
      <c r="AD65" s="14">
        <f>INT((M65+M65*(50-1)/50*(0.2+60/90*(R65-10)+MAX(R65-70,0)*0.5+MAX(R65-90,0)*1)+(50-1)*80+(R65-10)*80 )*(1+AL65/100000))</f>
        <v>48240</v>
      </c>
      <c r="AE65" s="14">
        <f>INT((N65+N65*(50-1)/50*(0.2+60/90*(R65-10)+MAX(R65-70,0)*0.5+MAX(R65-90,0)*1)+(50-1)*240+(R65-10)*240 )*(1+AM65/100000))</f>
        <v>194751</v>
      </c>
      <c r="AF65" s="19">
        <v>4</v>
      </c>
      <c r="AG65" s="14" t="s">
        <v>178</v>
      </c>
      <c r="AH65" s="14" t="s">
        <v>178</v>
      </c>
      <c r="AI65" s="14" t="s">
        <v>178</v>
      </c>
      <c r="AJ65" s="14" t="s">
        <v>90</v>
      </c>
      <c r="AK65" s="14">
        <v>13000</v>
      </c>
      <c r="AL65" s="14">
        <v>0</v>
      </c>
      <c r="AM65" s="14">
        <v>13000</v>
      </c>
      <c r="AN65" s="38">
        <v>63</v>
      </c>
    </row>
    <row r="66" spans="1:40" ht="15.95" customHeight="1">
      <c r="A66" s="14" t="s">
        <v>431</v>
      </c>
      <c r="B66" s="38" t="s">
        <v>432</v>
      </c>
      <c r="C66" s="14">
        <v>1</v>
      </c>
      <c r="D66" s="42" t="s">
        <v>178</v>
      </c>
      <c r="E66" s="14" t="s">
        <v>634</v>
      </c>
      <c r="F66" s="14" t="s">
        <v>1210</v>
      </c>
      <c r="G66" s="14" t="s">
        <v>1162</v>
      </c>
      <c r="H66" s="14" t="s">
        <v>720</v>
      </c>
      <c r="I66" s="14">
        <v>1754</v>
      </c>
      <c r="J66" s="14">
        <v>637</v>
      </c>
      <c r="K66" s="14">
        <v>75</v>
      </c>
      <c r="L66" s="14">
        <v>641</v>
      </c>
      <c r="M66" s="14">
        <v>510</v>
      </c>
      <c r="N66" s="14">
        <v>1914</v>
      </c>
      <c r="O66" s="14">
        <f t="shared" si="0"/>
        <v>117388</v>
      </c>
      <c r="P66" s="38" t="s">
        <v>949</v>
      </c>
      <c r="Q66" s="38">
        <v>1</v>
      </c>
      <c r="R66" s="38">
        <f t="shared" si="1"/>
        <v>93</v>
      </c>
      <c r="U66" s="27" t="s">
        <v>535</v>
      </c>
      <c r="V66" s="14" t="s">
        <v>994</v>
      </c>
      <c r="W66" s="14" t="s">
        <v>725</v>
      </c>
      <c r="X66" s="14" t="s">
        <v>833</v>
      </c>
      <c r="Y66" s="14">
        <v>30</v>
      </c>
      <c r="Z66" s="14">
        <v>10</v>
      </c>
      <c r="AA66" s="14" t="s">
        <v>1130</v>
      </c>
      <c r="AB66" s="14" t="s">
        <v>611</v>
      </c>
      <c r="AC66" s="14">
        <f>INT((L66+L66*(50-1)/50*(0.2+60/90*(R66-10)+MAX(R66-70,0)*0.5+MAX(R66-90,0)*1)+(50-1)*80+(R66-10)*80 )*(1+AK66/100000))</f>
        <v>55194</v>
      </c>
      <c r="AD66" s="14">
        <f>INT((M66+M66*(50-1)/50*(0.2+60/90*(R66-10)+MAX(R66-70,0)*0.5+MAX(R66-90,0)*1)+(50-1)*80+(R66-10)*80 )*(1+AL66/100000))</f>
        <v>46072</v>
      </c>
      <c r="AE66" s="14">
        <f>INT((N66+N66*(50-1)/50*(0.2+60/90*(R66-10)+MAX(R66-70,0)*0.5+MAX(R66-90,0)*1)+(50-1)*240+(R66-10)*240 )*(1+AM66/100000))</f>
        <v>211144</v>
      </c>
      <c r="AF66" s="19">
        <v>4</v>
      </c>
      <c r="AG66" s="14" t="s">
        <v>178</v>
      </c>
      <c r="AH66" s="14" t="s">
        <v>178</v>
      </c>
      <c r="AI66" s="14" t="s">
        <v>178</v>
      </c>
      <c r="AJ66" s="14" t="s">
        <v>88</v>
      </c>
      <c r="AK66" s="14">
        <v>0</v>
      </c>
      <c r="AL66" s="14">
        <v>0</v>
      </c>
      <c r="AM66" s="14">
        <v>28000</v>
      </c>
      <c r="AN66" s="38">
        <v>62</v>
      </c>
    </row>
    <row r="67" spans="1:40" ht="15.95" customHeight="1">
      <c r="A67" s="14" t="s">
        <v>134</v>
      </c>
      <c r="B67" s="38" t="s">
        <v>433</v>
      </c>
      <c r="C67" s="14">
        <v>1</v>
      </c>
      <c r="D67" s="42" t="s">
        <v>178</v>
      </c>
      <c r="E67" s="14" t="s">
        <v>634</v>
      </c>
      <c r="F67" s="14" t="s">
        <v>1210</v>
      </c>
      <c r="G67" s="14" t="s">
        <v>1157</v>
      </c>
      <c r="H67" s="14" t="s">
        <v>720</v>
      </c>
      <c r="I67" s="14">
        <v>1782</v>
      </c>
      <c r="J67" s="14">
        <v>1331</v>
      </c>
      <c r="K67" s="14">
        <v>1312</v>
      </c>
      <c r="L67" s="14">
        <v>624</v>
      </c>
      <c r="M67" s="14">
        <v>501</v>
      </c>
      <c r="N67" s="14">
        <v>1872</v>
      </c>
      <c r="O67" s="14">
        <f t="shared" si="0"/>
        <v>114053</v>
      </c>
      <c r="P67" s="38" t="s">
        <v>949</v>
      </c>
      <c r="Q67" s="38">
        <v>1</v>
      </c>
      <c r="R67" s="38">
        <f t="shared" si="1"/>
        <v>92</v>
      </c>
      <c r="U67" s="27" t="s">
        <v>536</v>
      </c>
      <c r="V67" s="14" t="s">
        <v>994</v>
      </c>
      <c r="W67" s="14" t="s">
        <v>725</v>
      </c>
      <c r="X67" s="14" t="s">
        <v>834</v>
      </c>
      <c r="Y67" s="14">
        <v>30</v>
      </c>
      <c r="Z67" s="14">
        <v>10</v>
      </c>
      <c r="AA67" s="14" t="s">
        <v>1130</v>
      </c>
      <c r="AB67" s="14" t="s">
        <v>611</v>
      </c>
      <c r="AC67" s="14">
        <f>INT((L67+L67*(50-1)/50*(0.2+60/90*(R67-10)+MAX(R67-70,0)*0.5+MAX(R67-90,0)*1)+(50-1)*80+(R67-10)*80 )*(1+AK67/100000))</f>
        <v>52605</v>
      </c>
      <c r="AD67" s="14">
        <f>INT((M67+M67*(50-1)/50*(0.2+60/90*(R67-10)+MAX(R67-70,0)*0.5+MAX(R67-90,0)*1)+(50-1)*80+(R67-10)*80 )*(1+AL67/100000))</f>
        <v>50061</v>
      </c>
      <c r="AE67" s="14">
        <f>INT((N67+N67*(50-1)/50*(0.2+60/90*(R67-10)+MAX(R67-70,0)*0.5+MAX(R67-90,0)*1)+(50-1)*240+(R67-10)*240 )*(1+AM67/100000))</f>
        <v>178333</v>
      </c>
      <c r="AF67" s="19">
        <v>4</v>
      </c>
      <c r="AG67" s="14" t="s">
        <v>178</v>
      </c>
      <c r="AH67" s="14" t="s">
        <v>178</v>
      </c>
      <c r="AI67" s="14" t="s">
        <v>178</v>
      </c>
      <c r="AJ67" s="14" t="s">
        <v>375</v>
      </c>
      <c r="AK67" s="14">
        <v>0</v>
      </c>
      <c r="AL67" s="14">
        <v>13000</v>
      </c>
      <c r="AM67" s="14">
        <v>13000</v>
      </c>
      <c r="AN67" s="38">
        <v>61</v>
      </c>
    </row>
    <row r="68" spans="1:40" ht="15.95" customHeight="1">
      <c r="A68" s="14" t="s">
        <v>434</v>
      </c>
      <c r="B68" s="38" t="s">
        <v>435</v>
      </c>
      <c r="C68" s="14">
        <v>1</v>
      </c>
      <c r="D68" s="42" t="s">
        <v>178</v>
      </c>
      <c r="E68" s="14" t="s">
        <v>634</v>
      </c>
      <c r="F68" s="14" t="s">
        <v>1209</v>
      </c>
      <c r="G68" s="14" t="s">
        <v>1159</v>
      </c>
      <c r="H68" s="14" t="s">
        <v>720</v>
      </c>
      <c r="I68" s="14">
        <v>1821</v>
      </c>
      <c r="J68" s="14">
        <v>2157</v>
      </c>
      <c r="K68" s="14">
        <v>2209</v>
      </c>
      <c r="L68" s="14">
        <v>613</v>
      </c>
      <c r="M68" s="14">
        <v>488</v>
      </c>
      <c r="N68" s="14">
        <v>1831</v>
      </c>
      <c r="O68" s="14">
        <f t="shared" si="0"/>
        <v>108341</v>
      </c>
      <c r="P68" s="38" t="s">
        <v>949</v>
      </c>
      <c r="Q68" s="38">
        <v>1</v>
      </c>
      <c r="R68" s="38">
        <f t="shared" si="1"/>
        <v>90</v>
      </c>
      <c r="U68" s="27" t="s">
        <v>537</v>
      </c>
      <c r="V68" s="14" t="s">
        <v>994</v>
      </c>
      <c r="W68" s="14" t="s">
        <v>725</v>
      </c>
      <c r="X68" s="14" t="s">
        <v>835</v>
      </c>
      <c r="Y68" s="14">
        <v>30</v>
      </c>
      <c r="Z68" s="14">
        <v>10</v>
      </c>
      <c r="AA68" s="14" t="s">
        <v>1130</v>
      </c>
      <c r="AB68" s="14" t="s">
        <v>611</v>
      </c>
      <c r="AC68" s="14">
        <f>INT((L68+L68*(50-1)/50*(0.2+60/90*(R68-10)+MAX(R68-70,0)*0.5+MAX(R68-90,0)*1)+(50-1)*80+(R68-10)*80 )*(1+AK68/100000))</f>
        <v>55483</v>
      </c>
      <c r="AD68" s="14">
        <f>INT((M68+M68*(50-1)/50*(0.2+60/90*(R68-10)+MAX(R68-70,0)*0.5+MAX(R68-90,0)*1)+(50-1)*80+(R68-10)*80 )*(1+AL68/100000))</f>
        <v>41192</v>
      </c>
      <c r="AE68" s="14">
        <f>INT((N68+N68*(50-1)/50*(0.2+60/90*(R68-10)+MAX(R68-70,0)*0.5+MAX(R68-90,0)*1)+(50-1)*240+(R68-10)*240 )*(1+AM68/100000))</f>
        <v>165877</v>
      </c>
      <c r="AF68" s="19">
        <v>4</v>
      </c>
      <c r="AG68" s="14" t="s">
        <v>178</v>
      </c>
      <c r="AH68" s="14" t="s">
        <v>178</v>
      </c>
      <c r="AI68" s="14" t="s">
        <v>178</v>
      </c>
      <c r="AJ68" s="14" t="s">
        <v>373</v>
      </c>
      <c r="AK68" s="14">
        <v>13000</v>
      </c>
      <c r="AL68" s="14">
        <v>0</v>
      </c>
      <c r="AM68" s="14">
        <v>13000</v>
      </c>
      <c r="AN68" s="38">
        <v>60</v>
      </c>
    </row>
    <row r="69" spans="1:40" ht="15.95" customHeight="1">
      <c r="A69" s="14" t="s">
        <v>136</v>
      </c>
      <c r="B69" s="19" t="s">
        <v>436</v>
      </c>
      <c r="C69" s="14">
        <v>2</v>
      </c>
      <c r="D69" s="42" t="s">
        <v>178</v>
      </c>
      <c r="E69" s="14" t="s">
        <v>634</v>
      </c>
      <c r="F69" s="14" t="s">
        <v>1167</v>
      </c>
      <c r="G69" s="14" t="s">
        <v>1055</v>
      </c>
      <c r="H69" s="14" t="s">
        <v>720</v>
      </c>
      <c r="I69" s="14">
        <v>1740</v>
      </c>
      <c r="J69" s="14">
        <v>622</v>
      </c>
      <c r="K69" s="14">
        <v>5</v>
      </c>
      <c r="L69" s="14">
        <v>558</v>
      </c>
      <c r="M69" s="14">
        <v>448</v>
      </c>
      <c r="N69" s="14">
        <v>1674</v>
      </c>
      <c r="O69" s="14">
        <f t="shared" si="0"/>
        <v>92301</v>
      </c>
      <c r="P69" s="19" t="s">
        <v>949</v>
      </c>
      <c r="Q69" s="19">
        <v>1</v>
      </c>
      <c r="R69" s="19">
        <f t="shared" si="1"/>
        <v>86</v>
      </c>
      <c r="U69" s="27" t="s">
        <v>538</v>
      </c>
      <c r="V69" s="14" t="s">
        <v>985</v>
      </c>
      <c r="W69" s="14" t="s">
        <v>725</v>
      </c>
      <c r="X69" s="14" t="s">
        <v>836</v>
      </c>
      <c r="Y69" s="14" t="s">
        <v>1127</v>
      </c>
      <c r="Z69" s="14">
        <v>9</v>
      </c>
      <c r="AA69" s="14" t="s">
        <v>1131</v>
      </c>
      <c r="AB69" s="14" t="s">
        <v>611</v>
      </c>
      <c r="AC69" s="14">
        <f>INT((L69+L69*(50-1)/50*(0.2+60/90*(R69-10)+MAX(R69-70,0)*0.5+MAX(R69-90,0)*1)+(50-1)*80+(R69-10)*80 )*(1+AK69/100000))</f>
        <v>47878</v>
      </c>
      <c r="AD69" s="14">
        <f>INT((M69+M69*(50-1)/50*(0.2+60/90*(R69-10)+MAX(R69-70,0)*0.5+MAX(R69-90,0)*1)+(50-1)*80+(R69-10)*80 )*(1+AL69/100000))</f>
        <v>36292</v>
      </c>
      <c r="AE69" s="14">
        <f>INT((N69+N69*(50-1)/50*(0.2+60/90*(R69-10)+MAX(R69-70,0)*0.5+MAX(R69-90,0)*1)+(50-1)*240+(R69-10)*240 )*(1+AM69/100000))</f>
        <v>128245</v>
      </c>
      <c r="AF69" s="19" t="s">
        <v>178</v>
      </c>
      <c r="AG69" s="14" t="s">
        <v>178</v>
      </c>
      <c r="AH69" s="14" t="s">
        <v>178</v>
      </c>
      <c r="AI69" s="14" t="s">
        <v>178</v>
      </c>
      <c r="AJ69" s="14" t="s">
        <v>372</v>
      </c>
      <c r="AK69" s="14">
        <v>12000</v>
      </c>
      <c r="AL69" s="14">
        <v>0</v>
      </c>
      <c r="AM69" s="14">
        <v>0</v>
      </c>
      <c r="AN69" s="19">
        <v>56</v>
      </c>
    </row>
    <row r="70" spans="1:40" ht="15.95" customHeight="1">
      <c r="A70" s="14" t="s">
        <v>437</v>
      </c>
      <c r="B70" s="19" t="s">
        <v>438</v>
      </c>
      <c r="C70" s="14">
        <v>2</v>
      </c>
      <c r="D70" s="42" t="s">
        <v>178</v>
      </c>
      <c r="E70" s="14" t="s">
        <v>634</v>
      </c>
      <c r="F70" s="14" t="s">
        <v>1165</v>
      </c>
      <c r="G70" s="14" t="s">
        <v>1055</v>
      </c>
      <c r="H70" s="14" t="s">
        <v>720</v>
      </c>
      <c r="I70" s="14">
        <v>1779</v>
      </c>
      <c r="J70" s="14">
        <v>660</v>
      </c>
      <c r="K70" s="14">
        <v>1310</v>
      </c>
      <c r="L70" s="14">
        <v>547</v>
      </c>
      <c r="M70" s="14">
        <v>436</v>
      </c>
      <c r="N70" s="14">
        <v>1637</v>
      </c>
      <c r="O70" s="14">
        <f t="shared" ref="O70:O112" si="2">INT(AC70+AD70*0.8+AE70*0.12)</f>
        <v>89248</v>
      </c>
      <c r="P70" s="19" t="s">
        <v>949</v>
      </c>
      <c r="Q70" s="19">
        <v>1</v>
      </c>
      <c r="R70" s="19">
        <f t="shared" ref="R70:R112" si="3">INT((AN70/10)^0.12*25+AN70)</f>
        <v>85</v>
      </c>
      <c r="U70" s="27" t="s">
        <v>539</v>
      </c>
      <c r="V70" s="14" t="s">
        <v>985</v>
      </c>
      <c r="W70" s="14" t="s">
        <v>725</v>
      </c>
      <c r="X70" s="14" t="s">
        <v>837</v>
      </c>
      <c r="Y70" s="14" t="s">
        <v>1127</v>
      </c>
      <c r="Z70" s="14">
        <v>9</v>
      </c>
      <c r="AA70" s="14" t="s">
        <v>1131</v>
      </c>
      <c r="AB70" s="14" t="s">
        <v>611</v>
      </c>
      <c r="AC70" s="14">
        <f>INT((L70+L70*(50-1)/50*(0.2+60/90*(R70-10)+MAX(R70-70,0)*0.5+MAX(R70-90,0)*1)+(50-1)*80+(R70-10)*80 )*(1+AK70/100000))</f>
        <v>46365</v>
      </c>
      <c r="AD70" s="14">
        <f>INT((M70+M70*(50-1)/50*(0.2+60/90*(R70-10)+MAX(R70-70,0)*0.5+MAX(R70-90,0)*1)+(50-1)*80+(R70-10)*80 )*(1+AL70/100000))</f>
        <v>35010</v>
      </c>
      <c r="AE70" s="14">
        <f>INT((N70+N70*(50-1)/50*(0.2+60/90*(R70-10)+MAX(R70-70,0)*0.5+MAX(R70-90,0)*1)+(50-1)*240+(R70-10)*240 )*(1+AM70/100000))</f>
        <v>123962</v>
      </c>
      <c r="AF70" s="19" t="s">
        <v>178</v>
      </c>
      <c r="AG70" s="14" t="s">
        <v>178</v>
      </c>
      <c r="AH70" s="14" t="s">
        <v>178</v>
      </c>
      <c r="AI70" s="14" t="s">
        <v>178</v>
      </c>
      <c r="AJ70" s="14" t="s">
        <v>78</v>
      </c>
      <c r="AK70" s="14">
        <v>12000</v>
      </c>
      <c r="AL70" s="14">
        <v>0</v>
      </c>
      <c r="AM70" s="14">
        <v>0</v>
      </c>
      <c r="AN70" s="19">
        <v>55</v>
      </c>
    </row>
    <row r="71" spans="1:40" ht="15.95" customHeight="1">
      <c r="A71" s="14" t="s">
        <v>138</v>
      </c>
      <c r="B71" s="19" t="s">
        <v>439</v>
      </c>
      <c r="C71" s="14">
        <v>2</v>
      </c>
      <c r="D71" s="42" t="s">
        <v>178</v>
      </c>
      <c r="E71" s="14" t="s">
        <v>634</v>
      </c>
      <c r="F71" s="14">
        <v>3</v>
      </c>
      <c r="G71" s="14" t="s">
        <v>1056</v>
      </c>
      <c r="H71" s="14" t="s">
        <v>720</v>
      </c>
      <c r="I71" s="14">
        <v>1837</v>
      </c>
      <c r="J71" s="14">
        <v>2173</v>
      </c>
      <c r="K71" s="14">
        <v>2225</v>
      </c>
      <c r="L71" s="14">
        <v>533</v>
      </c>
      <c r="M71" s="14">
        <v>429</v>
      </c>
      <c r="N71" s="14">
        <v>1601</v>
      </c>
      <c r="O71" s="14">
        <f t="shared" si="2"/>
        <v>84777</v>
      </c>
      <c r="P71" s="19" t="s">
        <v>949</v>
      </c>
      <c r="Q71" s="19">
        <v>1</v>
      </c>
      <c r="R71" s="19">
        <f t="shared" si="3"/>
        <v>84</v>
      </c>
      <c r="U71" s="27" t="s">
        <v>540</v>
      </c>
      <c r="V71" s="14" t="s">
        <v>985</v>
      </c>
      <c r="W71" s="14" t="s">
        <v>725</v>
      </c>
      <c r="X71" s="14" t="s">
        <v>838</v>
      </c>
      <c r="Y71" s="14" t="s">
        <v>1127</v>
      </c>
      <c r="Z71" s="14">
        <v>9</v>
      </c>
      <c r="AA71" s="14" t="s">
        <v>1131</v>
      </c>
      <c r="AB71" s="14" t="s">
        <v>611</v>
      </c>
      <c r="AC71" s="14">
        <f>INT((L71+L71*(50-1)/50*(0.2+60/90*(R71-10)+MAX(R71-70,0)*0.5+MAX(R71-90,0)*1)+(50-1)*80+(R71-10)*80 )*(1+AK71/100000))</f>
        <v>39902</v>
      </c>
      <c r="AD71" s="14">
        <f>INT((M71+M71*(50-1)/50*(0.2+60/90*(R71-10)+MAX(R71-70,0)*0.5+MAX(R71-90,0)*1)+(50-1)*80+(R71-10)*80 )*(1+AL71/100000))</f>
        <v>38121</v>
      </c>
      <c r="AE71" s="14">
        <f>INT((N71+N71*(50-1)/50*(0.2+60/90*(R71-10)+MAX(R71-70,0)*0.5+MAX(R71-90,0)*1)+(50-1)*240+(R71-10)*240 )*(1+AM71/100000))</f>
        <v>119820</v>
      </c>
      <c r="AF71" s="19" t="s">
        <v>178</v>
      </c>
      <c r="AG71" s="14" t="s">
        <v>178</v>
      </c>
      <c r="AH71" s="14" t="s">
        <v>178</v>
      </c>
      <c r="AI71" s="14" t="s">
        <v>178</v>
      </c>
      <c r="AJ71" s="14" t="s">
        <v>76</v>
      </c>
      <c r="AK71" s="14">
        <v>0</v>
      </c>
      <c r="AL71" s="14">
        <v>12000</v>
      </c>
      <c r="AM71" s="14">
        <v>0</v>
      </c>
      <c r="AN71" s="19">
        <v>54</v>
      </c>
    </row>
    <row r="72" spans="1:40" ht="15.95" customHeight="1">
      <c r="A72" s="14" t="s">
        <v>440</v>
      </c>
      <c r="B72" s="19" t="s">
        <v>441</v>
      </c>
      <c r="C72" s="14">
        <v>2</v>
      </c>
      <c r="D72" s="42" t="s">
        <v>178</v>
      </c>
      <c r="E72" s="14" t="s">
        <v>634</v>
      </c>
      <c r="F72" s="14">
        <v>1</v>
      </c>
      <c r="G72" s="14" t="s">
        <v>1056</v>
      </c>
      <c r="H72" s="14" t="s">
        <v>720</v>
      </c>
      <c r="I72" s="14">
        <v>1758</v>
      </c>
      <c r="J72" s="14">
        <v>641</v>
      </c>
      <c r="K72" s="14">
        <v>93</v>
      </c>
      <c r="L72" s="14">
        <v>524</v>
      </c>
      <c r="M72" s="14">
        <v>417</v>
      </c>
      <c r="N72" s="14">
        <v>1566</v>
      </c>
      <c r="O72" s="14">
        <f t="shared" si="2"/>
        <v>82004</v>
      </c>
      <c r="P72" s="19" t="s">
        <v>949</v>
      </c>
      <c r="Q72" s="19">
        <v>1</v>
      </c>
      <c r="R72" s="19">
        <f t="shared" si="3"/>
        <v>83</v>
      </c>
      <c r="U72" s="27" t="s">
        <v>541</v>
      </c>
      <c r="V72" s="14" t="s">
        <v>755</v>
      </c>
      <c r="W72" s="14" t="s">
        <v>725</v>
      </c>
      <c r="X72" s="14" t="s">
        <v>839</v>
      </c>
      <c r="Y72" s="14" t="s">
        <v>1127</v>
      </c>
      <c r="Z72" s="14">
        <v>9</v>
      </c>
      <c r="AA72" s="14" t="s">
        <v>1131</v>
      </c>
      <c r="AB72" s="14" t="s">
        <v>611</v>
      </c>
      <c r="AC72" s="14">
        <f>INT((L72+L72*(50-1)/50*(0.2+60/90*(R72-10)+MAX(R72-70,0)*0.5+MAX(R72-90,0)*1)+(50-1)*80+(R72-10)*80 )*(1+AK72/100000))</f>
        <v>38715</v>
      </c>
      <c r="AD72" s="14">
        <f>INT((M72+M72*(50-1)/50*(0.2+60/90*(R72-10)+MAX(R72-70,0)*0.5+MAX(R72-90,0)*1)+(50-1)*80+(R72-10)*80 )*(1+AL72/100000))</f>
        <v>36739</v>
      </c>
      <c r="AE72" s="14">
        <f>INT((N72+N72*(50-1)/50*(0.2+60/90*(R72-10)+MAX(R72-70,0)*0.5+MAX(R72-90,0)*1)+(50-1)*240+(R72-10)*240 )*(1+AM72/100000))</f>
        <v>115816</v>
      </c>
      <c r="AF72" s="19" t="s">
        <v>178</v>
      </c>
      <c r="AG72" s="14" t="s">
        <v>178</v>
      </c>
      <c r="AH72" s="14" t="s">
        <v>178</v>
      </c>
      <c r="AI72" s="14" t="s">
        <v>178</v>
      </c>
      <c r="AJ72" s="14" t="s">
        <v>74</v>
      </c>
      <c r="AK72" s="14">
        <v>0</v>
      </c>
      <c r="AL72" s="14">
        <v>12000</v>
      </c>
      <c r="AM72" s="14">
        <v>0</v>
      </c>
      <c r="AN72" s="19">
        <v>53</v>
      </c>
    </row>
    <row r="73" spans="1:40" ht="15.95" customHeight="1">
      <c r="A73" s="14" t="s">
        <v>140</v>
      </c>
      <c r="B73" s="19" t="s">
        <v>442</v>
      </c>
      <c r="C73" s="14">
        <v>2</v>
      </c>
      <c r="D73" s="42" t="s">
        <v>178</v>
      </c>
      <c r="E73" s="14" t="s">
        <v>634</v>
      </c>
      <c r="F73" s="14">
        <v>1</v>
      </c>
      <c r="G73" s="14" t="s">
        <v>1057</v>
      </c>
      <c r="H73" s="14" t="s">
        <v>720</v>
      </c>
      <c r="I73" s="14">
        <v>1816</v>
      </c>
      <c r="J73" s="14">
        <v>2154</v>
      </c>
      <c r="K73" s="14">
        <v>2204</v>
      </c>
      <c r="L73" s="14">
        <v>510</v>
      </c>
      <c r="M73" s="14">
        <v>410</v>
      </c>
      <c r="N73" s="14">
        <v>1531</v>
      </c>
      <c r="O73" s="14">
        <f t="shared" si="2"/>
        <v>77810</v>
      </c>
      <c r="P73" s="19" t="s">
        <v>949</v>
      </c>
      <c r="Q73" s="19">
        <v>1</v>
      </c>
      <c r="R73" s="19">
        <f t="shared" si="3"/>
        <v>82</v>
      </c>
      <c r="U73" s="27" t="s">
        <v>542</v>
      </c>
      <c r="V73" s="14" t="s">
        <v>986</v>
      </c>
      <c r="W73" s="14" t="s">
        <v>725</v>
      </c>
      <c r="X73" s="14" t="s">
        <v>840</v>
      </c>
      <c r="Y73" s="14" t="s">
        <v>1127</v>
      </c>
      <c r="Z73" s="14">
        <v>9</v>
      </c>
      <c r="AA73" s="14" t="s">
        <v>1131</v>
      </c>
      <c r="AB73" s="14" t="s">
        <v>611</v>
      </c>
      <c r="AC73" s="14">
        <f>INT((L73+L73*(50-1)/50*(0.2+60/90*(R73-10)+MAX(R73-70,0)*0.5+MAX(R73-90,0)*1)+(50-1)*80+(R73-10)*80 )*(1+AK73/100000))</f>
        <v>37279</v>
      </c>
      <c r="AD73" s="14">
        <f>INT((M73+M73*(50-1)/50*(0.2+60/90*(R73-10)+MAX(R73-70,0)*0.5+MAX(R73-90,0)*1)+(50-1)*80+(R73-10)*80 )*(1+AL73/100000))</f>
        <v>31867</v>
      </c>
      <c r="AE73" s="14">
        <f>INT((N73+N73*(50-1)/50*(0.2+60/90*(R73-10)+MAX(R73-70,0)*0.5+MAX(R73-90,0)*1)+(50-1)*240+(R73-10)*240 )*(1+AM73/100000))</f>
        <v>125318</v>
      </c>
      <c r="AF73" s="19" t="s">
        <v>178</v>
      </c>
      <c r="AG73" s="14" t="s">
        <v>178</v>
      </c>
      <c r="AH73" s="14" t="s">
        <v>178</v>
      </c>
      <c r="AI73" s="14" t="s">
        <v>178</v>
      </c>
      <c r="AJ73" s="14" t="s">
        <v>362</v>
      </c>
      <c r="AK73" s="14">
        <v>0</v>
      </c>
      <c r="AL73" s="14">
        <v>0</v>
      </c>
      <c r="AM73" s="14">
        <v>12000</v>
      </c>
      <c r="AN73" s="19">
        <v>52</v>
      </c>
    </row>
    <row r="74" spans="1:40" ht="15.95" customHeight="1">
      <c r="A74" s="14" t="s">
        <v>443</v>
      </c>
      <c r="B74" s="19" t="s">
        <v>444</v>
      </c>
      <c r="C74" s="14">
        <v>2</v>
      </c>
      <c r="D74" s="42" t="s">
        <v>178</v>
      </c>
      <c r="E74" s="14" t="s">
        <v>634</v>
      </c>
      <c r="F74" s="14">
        <v>4</v>
      </c>
      <c r="G74" s="14" t="s">
        <v>1057</v>
      </c>
      <c r="H74" s="14" t="s">
        <v>720</v>
      </c>
      <c r="I74" s="14">
        <v>1785</v>
      </c>
      <c r="J74" s="14">
        <v>1334</v>
      </c>
      <c r="K74" s="14">
        <v>1315</v>
      </c>
      <c r="L74" s="14">
        <v>501</v>
      </c>
      <c r="M74" s="14">
        <v>399</v>
      </c>
      <c r="N74" s="14">
        <v>1497</v>
      </c>
      <c r="O74" s="14">
        <f t="shared" si="2"/>
        <v>75256</v>
      </c>
      <c r="P74" s="19" t="s">
        <v>949</v>
      </c>
      <c r="Q74" s="19">
        <v>1</v>
      </c>
      <c r="R74" s="19">
        <f t="shared" si="3"/>
        <v>81</v>
      </c>
      <c r="U74" s="27" t="s">
        <v>543</v>
      </c>
      <c r="V74" s="14" t="s">
        <v>986</v>
      </c>
      <c r="W74" s="14" t="s">
        <v>725</v>
      </c>
      <c r="X74" s="14" t="s">
        <v>841</v>
      </c>
      <c r="Y74" s="14" t="s">
        <v>1127</v>
      </c>
      <c r="Z74" s="14">
        <v>9</v>
      </c>
      <c r="AA74" s="14" t="s">
        <v>1131</v>
      </c>
      <c r="AB74" s="14" t="s">
        <v>611</v>
      </c>
      <c r="AC74" s="14">
        <f>INT((L74+L74*(50-1)/50*(0.2+60/90*(R74-10)+MAX(R74-70,0)*0.5+MAX(R74-90,0)*1)+(50-1)*80+(R74-10)*80 )*(1+AK74/100000))</f>
        <v>36139</v>
      </c>
      <c r="AD74" s="14">
        <f>INT((M74+M74*(50-1)/50*(0.2+60/90*(R74-10)+MAX(R74-70,0)*0.5+MAX(R74-90,0)*1)+(50-1)*80+(R74-10)*80 )*(1+AL74/100000))</f>
        <v>30736</v>
      </c>
      <c r="AE74" s="14">
        <f>INT((N74+N74*(50-1)/50*(0.2+60/90*(R74-10)+MAX(R74-70,0)*0.5+MAX(R74-90,0)*1)+(50-1)*240+(R74-10)*240 )*(1+AM74/100000))</f>
        <v>121072</v>
      </c>
      <c r="AF74" s="19" t="s">
        <v>178</v>
      </c>
      <c r="AG74" s="14" t="s">
        <v>178</v>
      </c>
      <c r="AH74" s="14" t="s">
        <v>178</v>
      </c>
      <c r="AI74" s="14" t="s">
        <v>178</v>
      </c>
      <c r="AJ74" s="14" t="s">
        <v>760</v>
      </c>
      <c r="AK74" s="14">
        <v>0</v>
      </c>
      <c r="AL74" s="14">
        <v>0</v>
      </c>
      <c r="AM74" s="14">
        <v>12000</v>
      </c>
      <c r="AN74" s="19">
        <v>51</v>
      </c>
    </row>
    <row r="75" spans="1:40" ht="15.95" customHeight="1">
      <c r="A75" s="14" t="s">
        <v>142</v>
      </c>
      <c r="B75" s="19" t="s">
        <v>445</v>
      </c>
      <c r="C75" s="14">
        <v>2</v>
      </c>
      <c r="D75" s="42" t="s">
        <v>178</v>
      </c>
      <c r="E75" s="14" t="s">
        <v>634</v>
      </c>
      <c r="F75" s="14">
        <v>3</v>
      </c>
      <c r="G75" s="14" t="s">
        <v>1058</v>
      </c>
      <c r="H75" s="14" t="s">
        <v>720</v>
      </c>
      <c r="I75" s="14">
        <v>1846</v>
      </c>
      <c r="J75" s="14">
        <v>2182</v>
      </c>
      <c r="K75" s="14">
        <v>2234</v>
      </c>
      <c r="L75" s="14">
        <v>488</v>
      </c>
      <c r="M75" s="14">
        <v>391</v>
      </c>
      <c r="N75" s="14">
        <v>1464</v>
      </c>
      <c r="O75" s="14">
        <f t="shared" si="2"/>
        <v>75002</v>
      </c>
      <c r="P75" s="19" t="s">
        <v>949</v>
      </c>
      <c r="Q75" s="19">
        <v>1</v>
      </c>
      <c r="R75" s="19">
        <f t="shared" si="3"/>
        <v>80</v>
      </c>
      <c r="U75" s="27" t="s">
        <v>544</v>
      </c>
      <c r="V75" s="14" t="s">
        <v>986</v>
      </c>
      <c r="W75" s="14" t="s">
        <v>725</v>
      </c>
      <c r="X75" s="14" t="s">
        <v>842</v>
      </c>
      <c r="Y75" s="14" t="s">
        <v>1127</v>
      </c>
      <c r="Z75" s="14">
        <v>9</v>
      </c>
      <c r="AA75" s="14" t="s">
        <v>1131</v>
      </c>
      <c r="AB75" s="14" t="s">
        <v>611</v>
      </c>
      <c r="AC75" s="14">
        <f>INT((L75+L75*(50-1)/50*(0.2+60/90*(R75-10)+MAX(R75-70,0)*0.5+MAX(R75-90,0)*1)+(50-1)*80+(R75-10)*80 )*(1+AK75/100000))</f>
        <v>38642</v>
      </c>
      <c r="AD75" s="14">
        <f>INT((M75+M75*(50-1)/50*(0.2+60/90*(R75-10)+MAX(R75-70,0)*0.5+MAX(R75-90,0)*1)+(50-1)*80+(R75-10)*80 )*(1+AL75/100000))</f>
        <v>29785</v>
      </c>
      <c r="AE75" s="14">
        <f>INT((N75+N75*(50-1)/50*(0.2+60/90*(R75-10)+MAX(R75-70,0)*0.5+MAX(R75-90,0)*1)+(50-1)*240+(R75-10)*240 )*(1+AM75/100000))</f>
        <v>104438</v>
      </c>
      <c r="AF75" s="19" t="s">
        <v>178</v>
      </c>
      <c r="AG75" s="14" t="s">
        <v>178</v>
      </c>
      <c r="AH75" s="14" t="s">
        <v>178</v>
      </c>
      <c r="AI75" s="14" t="s">
        <v>178</v>
      </c>
      <c r="AJ75" s="14" t="s">
        <v>727</v>
      </c>
      <c r="AK75" s="14">
        <v>11000</v>
      </c>
      <c r="AL75" s="14">
        <v>0</v>
      </c>
      <c r="AM75" s="14">
        <v>0</v>
      </c>
      <c r="AN75" s="19">
        <v>50</v>
      </c>
    </row>
    <row r="76" spans="1:40" ht="15.95" customHeight="1">
      <c r="A76" s="14" t="s">
        <v>446</v>
      </c>
      <c r="B76" s="19" t="s">
        <v>447</v>
      </c>
      <c r="C76" s="14">
        <v>2</v>
      </c>
      <c r="D76" s="42" t="s">
        <v>178</v>
      </c>
      <c r="E76" s="14" t="s">
        <v>634</v>
      </c>
      <c r="F76" s="14">
        <v>3</v>
      </c>
      <c r="G76" s="14" t="s">
        <v>1058</v>
      </c>
      <c r="H76" s="14" t="s">
        <v>720</v>
      </c>
      <c r="I76" s="14">
        <v>1841</v>
      </c>
      <c r="J76" s="14">
        <v>2176</v>
      </c>
      <c r="K76" s="14">
        <v>2229</v>
      </c>
      <c r="L76" s="14">
        <v>479</v>
      </c>
      <c r="M76" s="14">
        <v>382</v>
      </c>
      <c r="N76" s="14">
        <v>1432</v>
      </c>
      <c r="O76" s="14">
        <f t="shared" si="2"/>
        <v>72576</v>
      </c>
      <c r="P76" s="19" t="s">
        <v>949</v>
      </c>
      <c r="Q76" s="19">
        <v>1</v>
      </c>
      <c r="R76" s="19">
        <f t="shared" si="3"/>
        <v>79</v>
      </c>
      <c r="U76" s="27" t="s">
        <v>545</v>
      </c>
      <c r="V76" s="14" t="s">
        <v>988</v>
      </c>
      <c r="W76" s="14" t="s">
        <v>725</v>
      </c>
      <c r="X76" s="14" t="s">
        <v>843</v>
      </c>
      <c r="Y76" s="14" t="s">
        <v>1127</v>
      </c>
      <c r="Z76" s="14">
        <v>8</v>
      </c>
      <c r="AA76" s="14" t="s">
        <v>1131</v>
      </c>
      <c r="AB76" s="14" t="s">
        <v>611</v>
      </c>
      <c r="AC76" s="14">
        <f>INT((L76+L76*(50-1)/50*(0.2+60/90*(R76-10)+MAX(R76-70,0)*0.5+MAX(R76-90,0)*1)+(50-1)*80+(R76-10)*80 )*(1+AK76/100000))</f>
        <v>37427</v>
      </c>
      <c r="AD76" s="14">
        <f>INT((M76+M76*(50-1)/50*(0.2+60/90*(R76-10)+MAX(R76-70,0)*0.5+MAX(R76-90,0)*1)+(50-1)*80+(R76-10)*80 )*(1+AL76/100000))</f>
        <v>28802</v>
      </c>
      <c r="AE76" s="14">
        <f>INT((N76+N76*(50-1)/50*(0.2+60/90*(R76-10)+MAX(R76-70,0)*0.5+MAX(R76-90,0)*1)+(50-1)*240+(R76-10)*240 )*(1+AM76/100000))</f>
        <v>100902</v>
      </c>
      <c r="AF76" s="19" t="s">
        <v>178</v>
      </c>
      <c r="AG76" s="14" t="s">
        <v>178</v>
      </c>
      <c r="AH76" s="14" t="s">
        <v>178</v>
      </c>
      <c r="AI76" s="14" t="s">
        <v>178</v>
      </c>
      <c r="AJ76" s="14" t="s">
        <v>610</v>
      </c>
      <c r="AK76" s="14">
        <v>11000</v>
      </c>
      <c r="AL76" s="14">
        <v>0</v>
      </c>
      <c r="AM76" s="14">
        <v>0</v>
      </c>
      <c r="AN76" s="19">
        <v>49</v>
      </c>
    </row>
    <row r="77" spans="1:40" ht="15.95" customHeight="1">
      <c r="A77" s="14" t="s">
        <v>144</v>
      </c>
      <c r="B77" s="19" t="s">
        <v>448</v>
      </c>
      <c r="C77" s="14">
        <v>2</v>
      </c>
      <c r="D77" s="42" t="s">
        <v>178</v>
      </c>
      <c r="E77" s="14" t="s">
        <v>634</v>
      </c>
      <c r="F77" s="14">
        <v>1</v>
      </c>
      <c r="G77" s="14" t="s">
        <v>1059</v>
      </c>
      <c r="H77" s="14" t="s">
        <v>720</v>
      </c>
      <c r="I77" s="14">
        <v>1750</v>
      </c>
      <c r="J77" s="14">
        <v>631</v>
      </c>
      <c r="K77" s="14">
        <v>55</v>
      </c>
      <c r="L77" s="14">
        <v>466</v>
      </c>
      <c r="M77" s="14">
        <v>374</v>
      </c>
      <c r="N77" s="14">
        <v>1400</v>
      </c>
      <c r="O77" s="14">
        <f t="shared" si="2"/>
        <v>68903</v>
      </c>
      <c r="P77" s="19" t="s">
        <v>949</v>
      </c>
      <c r="Q77" s="19">
        <v>1</v>
      </c>
      <c r="R77" s="19">
        <f t="shared" si="3"/>
        <v>78</v>
      </c>
      <c r="U77" s="27" t="s">
        <v>546</v>
      </c>
      <c r="V77" s="14" t="s">
        <v>990</v>
      </c>
      <c r="W77" s="14" t="s">
        <v>725</v>
      </c>
      <c r="X77" s="14" t="s">
        <v>844</v>
      </c>
      <c r="Y77" s="14" t="s">
        <v>1127</v>
      </c>
      <c r="Z77" s="14">
        <v>8</v>
      </c>
      <c r="AA77" s="14" t="s">
        <v>1131</v>
      </c>
      <c r="AB77" s="14" t="s">
        <v>611</v>
      </c>
      <c r="AC77" s="14">
        <f>INT((L77+L77*(50-1)/50*(0.2+60/90*(R77-10)+MAX(R77-70,0)*0.5+MAX(R77-90,0)*1)+(50-1)*80+(R77-10)*80 )*(1+AK77/100000))</f>
        <v>32446</v>
      </c>
      <c r="AD77" s="14">
        <f>INT((M77+M77*(50-1)/50*(0.2+60/90*(R77-10)+MAX(R77-70,0)*0.5+MAX(R77-90,0)*1)+(50-1)*80+(R77-10)*80 )*(1+AL77/100000))</f>
        <v>30956</v>
      </c>
      <c r="AE77" s="14">
        <f>INT((N77+N77*(50-1)/50*(0.2+60/90*(R77-10)+MAX(R77-70,0)*0.5+MAX(R77-90,0)*1)+(50-1)*240+(R77-10)*240 )*(1+AM77/100000))</f>
        <v>97439</v>
      </c>
      <c r="AF77" s="19" t="s">
        <v>178</v>
      </c>
      <c r="AG77" s="14" t="s">
        <v>178</v>
      </c>
      <c r="AH77" s="14" t="s">
        <v>178</v>
      </c>
      <c r="AI77" s="14" t="s">
        <v>178</v>
      </c>
      <c r="AJ77" s="14" t="s">
        <v>609</v>
      </c>
      <c r="AK77" s="14">
        <v>0</v>
      </c>
      <c r="AL77" s="14">
        <v>11000</v>
      </c>
      <c r="AM77" s="14">
        <v>0</v>
      </c>
      <c r="AN77" s="19">
        <v>48</v>
      </c>
    </row>
    <row r="78" spans="1:40" ht="15.95" customHeight="1">
      <c r="A78" s="14" t="s">
        <v>449</v>
      </c>
      <c r="B78" s="19" t="s">
        <v>450</v>
      </c>
      <c r="C78" s="14">
        <v>2</v>
      </c>
      <c r="D78" s="42" t="s">
        <v>178</v>
      </c>
      <c r="E78" s="14" t="s">
        <v>634</v>
      </c>
      <c r="F78" s="14" t="s">
        <v>1168</v>
      </c>
      <c r="G78" s="14" t="s">
        <v>1059</v>
      </c>
      <c r="H78" s="14" t="s">
        <v>720</v>
      </c>
      <c r="I78" s="14">
        <v>1810</v>
      </c>
      <c r="J78" s="14">
        <v>2148</v>
      </c>
      <c r="K78" s="14">
        <v>2198</v>
      </c>
      <c r="L78" s="14">
        <v>458</v>
      </c>
      <c r="M78" s="14">
        <v>365</v>
      </c>
      <c r="N78" s="14">
        <v>1369</v>
      </c>
      <c r="O78" s="14">
        <f t="shared" si="2"/>
        <v>66664</v>
      </c>
      <c r="P78" s="19" t="s">
        <v>949</v>
      </c>
      <c r="Q78" s="19">
        <v>1</v>
      </c>
      <c r="R78" s="19">
        <f t="shared" si="3"/>
        <v>77</v>
      </c>
      <c r="U78" s="27" t="s">
        <v>547</v>
      </c>
      <c r="V78" s="14" t="s">
        <v>990</v>
      </c>
      <c r="W78" s="14" t="s">
        <v>725</v>
      </c>
      <c r="X78" s="14" t="s">
        <v>845</v>
      </c>
      <c r="Y78" s="14" t="s">
        <v>1127</v>
      </c>
      <c r="Z78" s="14">
        <v>8</v>
      </c>
      <c r="AA78" s="14" t="s">
        <v>1131</v>
      </c>
      <c r="AB78" s="14" t="s">
        <v>611</v>
      </c>
      <c r="AC78" s="14">
        <f>INT((L78+L78*(50-1)/50*(0.2+60/90*(R78-10)+MAX(R78-70,0)*0.5+MAX(R78-90,0)*1)+(50-1)*80+(R78-10)*80 )*(1+AK78/100000))</f>
        <v>31446</v>
      </c>
      <c r="AD78" s="14">
        <f>INT((M78+M78*(50-1)/50*(0.2+60/90*(R78-10)+MAX(R78-70,0)*0.5+MAX(R78-90,0)*1)+(50-1)*80+(R78-10)*80 )*(1+AL78/100000))</f>
        <v>29909</v>
      </c>
      <c r="AE78" s="14">
        <f>INT((N78+N78*(50-1)/50*(0.2+60/90*(R78-10)+MAX(R78-70,0)*0.5+MAX(R78-90,0)*1)+(50-1)*240+(R78-10)*240 )*(1+AM78/100000))</f>
        <v>94098</v>
      </c>
      <c r="AF78" s="19" t="s">
        <v>178</v>
      </c>
      <c r="AG78" s="14" t="s">
        <v>178</v>
      </c>
      <c r="AH78" s="14" t="s">
        <v>178</v>
      </c>
      <c r="AI78" s="14" t="s">
        <v>178</v>
      </c>
      <c r="AJ78" s="14" t="s">
        <v>736</v>
      </c>
      <c r="AK78" s="14">
        <v>0</v>
      </c>
      <c r="AL78" s="14">
        <v>11000</v>
      </c>
      <c r="AM78" s="14">
        <v>0</v>
      </c>
      <c r="AN78" s="19">
        <v>47</v>
      </c>
    </row>
    <row r="79" spans="1:40" ht="15.95" customHeight="1">
      <c r="A79" s="14" t="s">
        <v>146</v>
      </c>
      <c r="B79" s="19" t="s">
        <v>451</v>
      </c>
      <c r="C79" s="14">
        <v>2</v>
      </c>
      <c r="D79" s="42" t="s">
        <v>178</v>
      </c>
      <c r="E79" s="14" t="s">
        <v>634</v>
      </c>
      <c r="F79" s="14">
        <v>4</v>
      </c>
      <c r="G79" s="14" t="s">
        <v>1060</v>
      </c>
      <c r="H79" s="14" t="s">
        <v>720</v>
      </c>
      <c r="I79" s="14">
        <v>1778</v>
      </c>
      <c r="J79" s="14">
        <v>659</v>
      </c>
      <c r="K79" s="14">
        <v>1309</v>
      </c>
      <c r="L79" s="14">
        <v>446</v>
      </c>
      <c r="M79" s="14">
        <v>358</v>
      </c>
      <c r="N79" s="14">
        <v>1339</v>
      </c>
      <c r="O79" s="14">
        <f t="shared" si="2"/>
        <v>63274</v>
      </c>
      <c r="P79" s="19" t="s">
        <v>949</v>
      </c>
      <c r="Q79" s="19">
        <v>1</v>
      </c>
      <c r="R79" s="19">
        <f t="shared" si="3"/>
        <v>76</v>
      </c>
      <c r="U79" s="27" t="s">
        <v>548</v>
      </c>
      <c r="V79" s="14" t="s">
        <v>991</v>
      </c>
      <c r="W79" s="14" t="s">
        <v>725</v>
      </c>
      <c r="X79" s="14" t="s">
        <v>846</v>
      </c>
      <c r="Y79" s="14" t="s">
        <v>1127</v>
      </c>
      <c r="Z79" s="14">
        <v>8</v>
      </c>
      <c r="AA79" s="14" t="s">
        <v>1131</v>
      </c>
      <c r="AB79" s="14" t="s">
        <v>611</v>
      </c>
      <c r="AC79" s="14">
        <f>INT((L79+L79*(50-1)/50*(0.2+60/90*(R79-10)+MAX(R79-70,0)*0.5+MAX(R79-90,0)*1)+(50-1)*80+(R79-10)*80 )*(1+AK79/100000))</f>
        <v>30276</v>
      </c>
      <c r="AD79" s="14">
        <f>INT((M79+M79*(50-1)/50*(0.2+60/90*(R79-10)+MAX(R79-70,0)*0.5+MAX(R79-90,0)*1)+(50-1)*80+(R79-10)*80 )*(1+AL79/100000))</f>
        <v>26117</v>
      </c>
      <c r="AE79" s="14">
        <f>INT((N79+N79*(50-1)/50*(0.2+60/90*(R79-10)+MAX(R79-70,0)*0.5+MAX(R79-90,0)*1)+(50-1)*240+(R79-10)*240 )*(1+AM79/100000))</f>
        <v>100872</v>
      </c>
      <c r="AF79" s="19" t="s">
        <v>178</v>
      </c>
      <c r="AG79" s="14" t="s">
        <v>178</v>
      </c>
      <c r="AH79" s="14" t="s">
        <v>178</v>
      </c>
      <c r="AI79" s="14" t="s">
        <v>178</v>
      </c>
      <c r="AJ79" s="14" t="s">
        <v>739</v>
      </c>
      <c r="AK79" s="14">
        <v>0</v>
      </c>
      <c r="AL79" s="14">
        <v>0</v>
      </c>
      <c r="AM79" s="14">
        <v>11000</v>
      </c>
      <c r="AN79" s="19">
        <v>46</v>
      </c>
    </row>
    <row r="80" spans="1:40" ht="15.95" customHeight="1">
      <c r="A80" s="14" t="s">
        <v>452</v>
      </c>
      <c r="B80" s="19" t="s">
        <v>453</v>
      </c>
      <c r="C80" s="14">
        <v>2</v>
      </c>
      <c r="D80" s="42" t="s">
        <v>178</v>
      </c>
      <c r="E80" s="14" t="s">
        <v>634</v>
      </c>
      <c r="F80" s="14">
        <v>3</v>
      </c>
      <c r="G80" s="14" t="s">
        <v>1060</v>
      </c>
      <c r="H80" s="14" t="s">
        <v>720</v>
      </c>
      <c r="I80" s="14">
        <v>1767</v>
      </c>
      <c r="J80" s="14">
        <v>653</v>
      </c>
      <c r="K80" s="14">
        <v>132</v>
      </c>
      <c r="L80" s="14">
        <v>438</v>
      </c>
      <c r="M80" s="14">
        <v>349</v>
      </c>
      <c r="N80" s="14">
        <v>1310</v>
      </c>
      <c r="O80" s="14">
        <f t="shared" si="2"/>
        <v>59982</v>
      </c>
      <c r="P80" s="19" t="s">
        <v>949</v>
      </c>
      <c r="Q80" s="19">
        <v>1</v>
      </c>
      <c r="R80" s="19">
        <f t="shared" si="3"/>
        <v>74</v>
      </c>
      <c r="U80" s="27" t="s">
        <v>549</v>
      </c>
      <c r="V80" s="14" t="s">
        <v>991</v>
      </c>
      <c r="W80" s="14" t="s">
        <v>725</v>
      </c>
      <c r="X80" s="14" t="s">
        <v>847</v>
      </c>
      <c r="Y80" s="14" t="s">
        <v>1127</v>
      </c>
      <c r="Z80" s="14">
        <v>8</v>
      </c>
      <c r="AA80" s="14" t="s">
        <v>1131</v>
      </c>
      <c r="AB80" s="14" t="s">
        <v>611</v>
      </c>
      <c r="AC80" s="14">
        <f>INT((L80+L80*(50-1)/50*(0.2+60/90*(R80-10)+MAX(R80-70,0)*0.5+MAX(R80-90,0)*1)+(50-1)*80+(R80-10)*80 )*(1+AK80/100000))</f>
        <v>28736</v>
      </c>
      <c r="AD80" s="14">
        <f>INT((M80+M80*(50-1)/50*(0.2+60/90*(R80-10)+MAX(R80-70,0)*0.5+MAX(R80-90,0)*1)+(50-1)*80+(R80-10)*80 )*(1+AL80/100000))</f>
        <v>24734</v>
      </c>
      <c r="AE80" s="14">
        <f>INT((N80+N80*(50-1)/50*(0.2+60/90*(R80-10)+MAX(R80-70,0)*0.5+MAX(R80-90,0)*1)+(50-1)*240+(R80-10)*240 )*(1+AM80/100000))</f>
        <v>95493</v>
      </c>
      <c r="AF80" s="19" t="s">
        <v>178</v>
      </c>
      <c r="AG80" s="14" t="s">
        <v>178</v>
      </c>
      <c r="AH80" s="14" t="s">
        <v>178</v>
      </c>
      <c r="AI80" s="14" t="s">
        <v>178</v>
      </c>
      <c r="AJ80" s="14" t="s">
        <v>773</v>
      </c>
      <c r="AK80" s="14">
        <v>0</v>
      </c>
      <c r="AL80" s="14">
        <v>0</v>
      </c>
      <c r="AM80" s="14">
        <v>11000</v>
      </c>
      <c r="AN80" s="19">
        <v>45</v>
      </c>
    </row>
    <row r="81" spans="1:40" ht="15.95" customHeight="1">
      <c r="A81" s="14" t="s">
        <v>148</v>
      </c>
      <c r="B81" s="19" t="s">
        <v>454</v>
      </c>
      <c r="C81" s="14">
        <v>2</v>
      </c>
      <c r="D81" s="42" t="s">
        <v>178</v>
      </c>
      <c r="E81" s="14" t="s">
        <v>634</v>
      </c>
      <c r="F81" s="14" t="s">
        <v>1167</v>
      </c>
      <c r="G81" s="14" t="s">
        <v>1061</v>
      </c>
      <c r="H81" s="14" t="s">
        <v>720</v>
      </c>
      <c r="I81" s="14">
        <v>1840</v>
      </c>
      <c r="J81" s="14">
        <v>2247</v>
      </c>
      <c r="K81" s="14">
        <v>2228</v>
      </c>
      <c r="L81" s="14">
        <v>427</v>
      </c>
      <c r="M81" s="14">
        <v>342</v>
      </c>
      <c r="N81" s="14">
        <v>1281</v>
      </c>
      <c r="O81" s="14">
        <f t="shared" si="2"/>
        <v>57790</v>
      </c>
      <c r="P81" s="19" t="s">
        <v>949</v>
      </c>
      <c r="Q81" s="19">
        <v>1</v>
      </c>
      <c r="R81" s="19">
        <f t="shared" si="3"/>
        <v>73</v>
      </c>
      <c r="U81" s="27" t="s">
        <v>550</v>
      </c>
      <c r="V81" s="14" t="s">
        <v>991</v>
      </c>
      <c r="W81" s="14" t="s">
        <v>725</v>
      </c>
      <c r="X81" s="14" t="s">
        <v>848</v>
      </c>
      <c r="Y81" s="14" t="s">
        <v>1127</v>
      </c>
      <c r="Z81" s="14">
        <v>8</v>
      </c>
      <c r="AA81" s="14" t="s">
        <v>1131</v>
      </c>
      <c r="AB81" s="14" t="s">
        <v>611</v>
      </c>
      <c r="AC81" s="14">
        <f>INT((L81+L81*(50-1)/50*(0.2+60/90*(R81-10)+MAX(R81-70,0)*0.5+MAX(R81-90,0)*1)+(50-1)*80+(R81-10)*80 )*(1+AK81/100000))</f>
        <v>27673</v>
      </c>
      <c r="AD81" s="14">
        <f>INT((M81+M81*(50-1)/50*(0.2+60/90*(R81-10)+MAX(R81-70,0)*0.5+MAX(R81-90,0)*1)+(50-1)*80+(R81-10)*80 )*(1+AL81/100000))</f>
        <v>23948</v>
      </c>
      <c r="AE81" s="14">
        <f>INT((N81+N81*(50-1)/50*(0.2+60/90*(R81-10)+MAX(R81-70,0)*0.5+MAX(R81-90,0)*1)+(50-1)*240+(R81-10)*240 )*(1+AM81/100000))</f>
        <v>91323</v>
      </c>
      <c r="AF81" s="19" t="s">
        <v>178</v>
      </c>
      <c r="AG81" s="14" t="s">
        <v>178</v>
      </c>
      <c r="AH81" s="14" t="s">
        <v>178</v>
      </c>
      <c r="AI81" s="14" t="s">
        <v>178</v>
      </c>
      <c r="AJ81" s="14" t="s">
        <v>746</v>
      </c>
      <c r="AK81" s="14">
        <v>0</v>
      </c>
      <c r="AL81" s="14">
        <v>0</v>
      </c>
      <c r="AM81" s="14">
        <v>10000</v>
      </c>
      <c r="AN81" s="19">
        <v>44</v>
      </c>
    </row>
    <row r="82" spans="1:40" ht="15.95" customHeight="1">
      <c r="A82" s="14" t="s">
        <v>455</v>
      </c>
      <c r="B82" s="19" t="s">
        <v>456</v>
      </c>
      <c r="C82" s="14">
        <v>2</v>
      </c>
      <c r="D82" s="42" t="s">
        <v>178</v>
      </c>
      <c r="E82" s="14" t="s">
        <v>634</v>
      </c>
      <c r="F82" s="14">
        <v>3</v>
      </c>
      <c r="G82" s="14" t="s">
        <v>1061</v>
      </c>
      <c r="H82" s="14" t="s">
        <v>720</v>
      </c>
      <c r="I82" s="14">
        <v>1792</v>
      </c>
      <c r="J82" s="14">
        <v>1341</v>
      </c>
      <c r="K82" s="14">
        <v>1322</v>
      </c>
      <c r="L82" s="14">
        <v>419</v>
      </c>
      <c r="M82" s="14">
        <v>334</v>
      </c>
      <c r="N82" s="14">
        <v>1253</v>
      </c>
      <c r="O82" s="14">
        <f t="shared" si="2"/>
        <v>55848</v>
      </c>
      <c r="P82" s="19" t="s">
        <v>949</v>
      </c>
      <c r="Q82" s="19">
        <v>1</v>
      </c>
      <c r="R82" s="19">
        <f t="shared" si="3"/>
        <v>72</v>
      </c>
      <c r="U82" s="27" t="s">
        <v>551</v>
      </c>
      <c r="V82" s="14" t="s">
        <v>975</v>
      </c>
      <c r="W82" s="14" t="s">
        <v>725</v>
      </c>
      <c r="X82" s="14" t="s">
        <v>849</v>
      </c>
      <c r="Y82" s="14" t="s">
        <v>1127</v>
      </c>
      <c r="Z82" s="14">
        <v>8</v>
      </c>
      <c r="AA82" s="14" t="s">
        <v>1131</v>
      </c>
      <c r="AB82" s="14" t="s">
        <v>611</v>
      </c>
      <c r="AC82" s="14">
        <f>INT((L82+L82*(50-1)/50*(0.2+60/90*(R82-10)+MAX(R82-70,0)*0.5+MAX(R82-90,0)*1)+(50-1)*80+(R82-10)*80 )*(1+AK82/100000))</f>
        <v>26764</v>
      </c>
      <c r="AD82" s="14">
        <f>INT((M82+M82*(50-1)/50*(0.2+60/90*(R82-10)+MAX(R82-70,0)*0.5+MAX(R82-90,0)*1)+(50-1)*80+(R82-10)*80 )*(1+AL82/100000))</f>
        <v>23136</v>
      </c>
      <c r="AE82" s="14">
        <f>INT((N82+N82*(50-1)/50*(0.2+60/90*(R82-10)+MAX(R82-70,0)*0.5+MAX(R82-90,0)*1)+(50-1)*240+(R82-10)*240 )*(1+AM82/100000))</f>
        <v>88133</v>
      </c>
      <c r="AF82" s="19" t="s">
        <v>178</v>
      </c>
      <c r="AG82" s="14" t="s">
        <v>178</v>
      </c>
      <c r="AH82" s="14" t="s">
        <v>178</v>
      </c>
      <c r="AI82" s="14" t="s">
        <v>178</v>
      </c>
      <c r="AJ82" s="14" t="s">
        <v>748</v>
      </c>
      <c r="AK82" s="14">
        <v>0</v>
      </c>
      <c r="AL82" s="14">
        <v>0</v>
      </c>
      <c r="AM82" s="14">
        <v>10000</v>
      </c>
      <c r="AN82" s="19">
        <v>43</v>
      </c>
    </row>
    <row r="83" spans="1:40" s="21" customFormat="1" ht="15.95" customHeight="1">
      <c r="A83" s="14" t="s">
        <v>150</v>
      </c>
      <c r="B83" s="19" t="s">
        <v>457</v>
      </c>
      <c r="C83" s="14">
        <v>2</v>
      </c>
      <c r="D83" s="42" t="s">
        <v>178</v>
      </c>
      <c r="E83" s="14" t="s">
        <v>634</v>
      </c>
      <c r="F83" s="14">
        <v>4</v>
      </c>
      <c r="G83" s="14" t="s">
        <v>1062</v>
      </c>
      <c r="H83" s="14" t="s">
        <v>720</v>
      </c>
      <c r="I83" s="14">
        <v>1762</v>
      </c>
      <c r="J83" s="14">
        <v>646</v>
      </c>
      <c r="K83" s="14">
        <v>125</v>
      </c>
      <c r="L83" s="14">
        <v>408</v>
      </c>
      <c r="M83" s="14">
        <v>327</v>
      </c>
      <c r="N83" s="14">
        <v>1225</v>
      </c>
      <c r="O83" s="14">
        <f t="shared" si="2"/>
        <v>55502</v>
      </c>
      <c r="P83" s="19" t="s">
        <v>949</v>
      </c>
      <c r="Q83" s="19">
        <v>1</v>
      </c>
      <c r="R83" s="19">
        <f t="shared" si="3"/>
        <v>71</v>
      </c>
      <c r="U83" s="27" t="s">
        <v>552</v>
      </c>
      <c r="V83" s="14" t="s">
        <v>975</v>
      </c>
      <c r="W83" s="21" t="s">
        <v>725</v>
      </c>
      <c r="X83" s="14" t="s">
        <v>850</v>
      </c>
      <c r="Y83" s="14" t="s">
        <v>1127</v>
      </c>
      <c r="Z83" s="14">
        <v>8</v>
      </c>
      <c r="AA83" s="14" t="s">
        <v>1131</v>
      </c>
      <c r="AB83" s="14" t="s">
        <v>611</v>
      </c>
      <c r="AC83" s="14">
        <f>INT((L83+L83*(50-1)/50*(0.2+60/90*(R83-10)+MAX(R83-70,0)*0.5+MAX(R83-90,0)*1)+(50-1)*80+(R83-10)*80 )*(1+AK83/100000))</f>
        <v>28322</v>
      </c>
      <c r="AD83" s="14">
        <f>INT((M83+M83*(50-1)/50*(0.2+60/90*(R83-10)+MAX(R83-70,0)*0.5+MAX(R83-90,0)*1)+(50-1)*80+(R83-10)*80 )*(1+AL83/100000))</f>
        <v>22383</v>
      </c>
      <c r="AE83" s="14">
        <f>INT((N83+N83*(50-1)/50*(0.2+60/90*(R83-10)+MAX(R83-70,0)*0.5+MAX(R83-90,0)*1)+(50-1)*240+(R83-10)*240 )*(1+AM83/100000))</f>
        <v>77285</v>
      </c>
      <c r="AF83" s="19" t="s">
        <v>178</v>
      </c>
      <c r="AG83" s="14" t="s">
        <v>178</v>
      </c>
      <c r="AH83" s="14" t="s">
        <v>178</v>
      </c>
      <c r="AI83" s="14" t="s">
        <v>178</v>
      </c>
      <c r="AJ83" s="14" t="s">
        <v>778</v>
      </c>
      <c r="AK83" s="14">
        <v>10000</v>
      </c>
      <c r="AL83" s="14">
        <v>0</v>
      </c>
      <c r="AM83" s="14">
        <v>0</v>
      </c>
      <c r="AN83" s="19">
        <v>42</v>
      </c>
    </row>
    <row r="84" spans="1:40" ht="15.95" customHeight="1">
      <c r="A84" s="14" t="s">
        <v>458</v>
      </c>
      <c r="B84" s="19" t="s">
        <v>459</v>
      </c>
      <c r="C84" s="14">
        <v>2</v>
      </c>
      <c r="D84" s="42" t="s">
        <v>178</v>
      </c>
      <c r="E84" s="14" t="s">
        <v>634</v>
      </c>
      <c r="F84" s="14">
        <v>3</v>
      </c>
      <c r="G84" s="14" t="s">
        <v>1062</v>
      </c>
      <c r="H84" s="14" t="s">
        <v>720</v>
      </c>
      <c r="I84" s="14">
        <v>1749</v>
      </c>
      <c r="J84" s="14">
        <v>630</v>
      </c>
      <c r="K84" s="14">
        <v>40</v>
      </c>
      <c r="L84" s="14">
        <v>400</v>
      </c>
      <c r="M84" s="14">
        <v>319</v>
      </c>
      <c r="N84" s="14">
        <v>1198</v>
      </c>
      <c r="O84" s="14">
        <f t="shared" si="2"/>
        <v>53597</v>
      </c>
      <c r="P84" s="19" t="s">
        <v>949</v>
      </c>
      <c r="Q84" s="19">
        <v>1</v>
      </c>
      <c r="R84" s="19">
        <f t="shared" si="3"/>
        <v>70</v>
      </c>
      <c r="U84" s="27" t="s">
        <v>553</v>
      </c>
      <c r="V84" s="14" t="s">
        <v>975</v>
      </c>
      <c r="W84" s="14" t="s">
        <v>725</v>
      </c>
      <c r="X84" s="14" t="s">
        <v>851</v>
      </c>
      <c r="Y84" s="14" t="s">
        <v>1127</v>
      </c>
      <c r="Z84" s="14">
        <v>8</v>
      </c>
      <c r="AA84" s="14" t="s">
        <v>1131</v>
      </c>
      <c r="AB84" s="14" t="s">
        <v>611</v>
      </c>
      <c r="AC84" s="14">
        <f>INT((L84+L84*(50-1)/50*(0.2+60/90*(R84-10)+MAX(R84-70,0)*0.5+MAX(R84-90,0)*1)+(50-1)*80+(R84-10)*80 )*(1+AK84/100000))</f>
        <v>27366</v>
      </c>
      <c r="AD84" s="14">
        <f>INT((M84+M84*(50-1)/50*(0.2+60/90*(R84-10)+MAX(R84-70,0)*0.5+MAX(R84-90,0)*1)+(50-1)*80+(R84-10)*80 )*(1+AL84/100000))</f>
        <v>21606</v>
      </c>
      <c r="AE84" s="14">
        <f>INT((N84+N84*(50-1)/50*(0.2+60/90*(R84-10)+MAX(R84-70,0)*0.5+MAX(R84-90,0)*1)+(50-1)*240+(R84-10)*240 )*(1+AM84/100000))</f>
        <v>74554</v>
      </c>
      <c r="AF84" s="19" t="s">
        <v>178</v>
      </c>
      <c r="AG84" s="14" t="s">
        <v>178</v>
      </c>
      <c r="AH84" s="14" t="s">
        <v>178</v>
      </c>
      <c r="AI84" s="14" t="s">
        <v>178</v>
      </c>
      <c r="AJ84" s="14" t="s">
        <v>780</v>
      </c>
      <c r="AK84" s="14">
        <v>10000</v>
      </c>
      <c r="AL84" s="14">
        <v>0</v>
      </c>
      <c r="AM84" s="14">
        <v>0</v>
      </c>
      <c r="AN84" s="19">
        <v>41</v>
      </c>
    </row>
    <row r="85" spans="1:40">
      <c r="A85" s="14" t="s">
        <v>152</v>
      </c>
      <c r="B85" s="17" t="s">
        <v>460</v>
      </c>
      <c r="C85" s="14">
        <v>3</v>
      </c>
      <c r="E85" s="14" t="s">
        <v>634</v>
      </c>
      <c r="F85" s="14" t="s">
        <v>1166</v>
      </c>
      <c r="G85" s="14" t="s">
        <v>1063</v>
      </c>
      <c r="H85" s="14" t="s">
        <v>720</v>
      </c>
      <c r="I85" s="14">
        <v>1843</v>
      </c>
      <c r="J85" s="14">
        <v>2177</v>
      </c>
      <c r="K85" s="14">
        <v>2231</v>
      </c>
      <c r="L85" s="14">
        <v>382</v>
      </c>
      <c r="M85" s="14">
        <v>306</v>
      </c>
      <c r="N85" s="14">
        <v>1146</v>
      </c>
      <c r="O85" s="14">
        <f t="shared" si="2"/>
        <v>50479</v>
      </c>
      <c r="P85" s="17" t="s">
        <v>949</v>
      </c>
      <c r="Q85" s="17">
        <v>1</v>
      </c>
      <c r="R85" s="17">
        <f t="shared" si="3"/>
        <v>68</v>
      </c>
      <c r="U85" s="27" t="s">
        <v>565</v>
      </c>
      <c r="V85" s="14" t="s">
        <v>979</v>
      </c>
      <c r="W85" s="14" t="s">
        <v>725</v>
      </c>
      <c r="X85" s="14" t="s">
        <v>852</v>
      </c>
      <c r="Y85" s="14" t="s">
        <v>1128</v>
      </c>
      <c r="Z85" s="14">
        <v>7</v>
      </c>
      <c r="AA85" s="14" t="s">
        <v>1132</v>
      </c>
      <c r="AB85" s="14" t="s">
        <v>611</v>
      </c>
      <c r="AC85" s="14">
        <f>INT((L85+L85*(50-1)/50*(0.2+60/90*(R85-10)+MAX(R85-70,0)*0.5+MAX(R85-90,0)*1)+(50-1)*80+(R85-10)*80 )*(1+AK85/100000))</f>
        <v>25606</v>
      </c>
      <c r="AD85" s="14">
        <f>INT((M85+M85*(50-1)/50*(0.2+60/90*(R85-10)+MAX(R85-70,0)*0.5+MAX(R85-90,0)*1)+(50-1)*80+(R85-10)*80 )*(1+AL85/100000))</f>
        <v>20521</v>
      </c>
      <c r="AE85" s="14">
        <f>INT((N85+N85*(50-1)/50*(0.2+60/90*(R85-10)+MAX(R85-70,0)*0.5+MAX(R85-90,0)*1)+(50-1)*240+(R85-10)*240 )*(1+AM85/100000))</f>
        <v>70476</v>
      </c>
      <c r="AF85" s="19" t="s">
        <v>178</v>
      </c>
      <c r="AG85" s="14" t="s">
        <v>178</v>
      </c>
      <c r="AH85" s="14" t="s">
        <v>178</v>
      </c>
      <c r="AI85" s="14" t="s">
        <v>178</v>
      </c>
      <c r="AJ85" s="14" t="s">
        <v>612</v>
      </c>
      <c r="AK85" s="14">
        <v>9000</v>
      </c>
      <c r="AL85" s="14">
        <v>0</v>
      </c>
      <c r="AM85" s="14">
        <v>0</v>
      </c>
      <c r="AN85" s="17">
        <v>39</v>
      </c>
    </row>
    <row r="86" spans="1:40">
      <c r="A86" s="14" t="s">
        <v>461</v>
      </c>
      <c r="B86" s="17" t="s">
        <v>462</v>
      </c>
      <c r="C86" s="14">
        <v>3</v>
      </c>
      <c r="E86" s="14" t="s">
        <v>634</v>
      </c>
      <c r="F86" s="14">
        <v>3</v>
      </c>
      <c r="G86" s="14" t="s">
        <v>1063</v>
      </c>
      <c r="H86" s="14" t="s">
        <v>720</v>
      </c>
      <c r="I86" s="14">
        <v>1831</v>
      </c>
      <c r="J86" s="14">
        <v>2165</v>
      </c>
      <c r="K86" s="14">
        <v>2219</v>
      </c>
      <c r="L86" s="14">
        <v>374</v>
      </c>
      <c r="M86" s="14">
        <v>298</v>
      </c>
      <c r="N86" s="14">
        <v>1120</v>
      </c>
      <c r="O86" s="14">
        <f t="shared" si="2"/>
        <v>49076</v>
      </c>
      <c r="P86" s="17" t="s">
        <v>949</v>
      </c>
      <c r="Q86" s="17">
        <v>1</v>
      </c>
      <c r="R86" s="17">
        <f t="shared" si="3"/>
        <v>67</v>
      </c>
      <c r="U86" s="27" t="s">
        <v>566</v>
      </c>
      <c r="V86" s="14" t="s">
        <v>979</v>
      </c>
      <c r="W86" s="14" t="s">
        <v>725</v>
      </c>
      <c r="X86" s="14" t="s">
        <v>853</v>
      </c>
      <c r="Y86" s="14" t="s">
        <v>1128</v>
      </c>
      <c r="Z86" s="14">
        <v>7</v>
      </c>
      <c r="AA86" s="14" t="s">
        <v>1132</v>
      </c>
      <c r="AB86" s="14" t="s">
        <v>611</v>
      </c>
      <c r="AC86" s="14">
        <f>INT((L86+L86*(50-1)/50*(0.2+60/90*(R86-10)+MAX(R86-70,0)*0.5+MAX(R86-90,0)*1)+(50-1)*80+(R86-10)*80 )*(1+AK86/100000))</f>
        <v>24912</v>
      </c>
      <c r="AD86" s="14">
        <f>INT((M86+M86*(50-1)/50*(0.2+60/90*(R86-10)+MAX(R86-70,0)*0.5+MAX(R86-90,0)*1)+(50-1)*80+(R86-10)*80 )*(1+AL86/100000))</f>
        <v>19933</v>
      </c>
      <c r="AE86" s="14">
        <f>INT((N86+N86*(50-1)/50*(0.2+60/90*(R86-10)+MAX(R86-70,0)*0.5+MAX(R86-90,0)*1)+(50-1)*240+(R86-10)*240 )*(1+AM86/100000))</f>
        <v>68488</v>
      </c>
      <c r="AF86" s="19" t="s">
        <v>178</v>
      </c>
      <c r="AG86" s="14" t="s">
        <v>178</v>
      </c>
      <c r="AH86" s="14" t="s">
        <v>178</v>
      </c>
      <c r="AI86" s="14" t="s">
        <v>178</v>
      </c>
      <c r="AJ86" s="14" t="s">
        <v>761</v>
      </c>
      <c r="AK86" s="14">
        <v>9000</v>
      </c>
      <c r="AL86" s="14">
        <v>0</v>
      </c>
      <c r="AM86" s="14">
        <v>0</v>
      </c>
      <c r="AN86" s="17">
        <v>38</v>
      </c>
    </row>
    <row r="87" spans="1:40">
      <c r="A87" s="14" t="s">
        <v>154</v>
      </c>
      <c r="B87" s="17" t="s">
        <v>463</v>
      </c>
      <c r="C87" s="14">
        <v>3</v>
      </c>
      <c r="E87" s="14" t="s">
        <v>634</v>
      </c>
      <c r="F87" s="14">
        <v>3</v>
      </c>
      <c r="G87" s="14" t="s">
        <v>1064</v>
      </c>
      <c r="H87" s="14" t="s">
        <v>720</v>
      </c>
      <c r="I87" s="14">
        <v>1783</v>
      </c>
      <c r="J87" s="14">
        <v>1332</v>
      </c>
      <c r="K87" s="14">
        <v>1313</v>
      </c>
      <c r="L87" s="14">
        <v>365</v>
      </c>
      <c r="M87" s="14">
        <v>293</v>
      </c>
      <c r="N87" s="14">
        <v>1095</v>
      </c>
      <c r="O87" s="14">
        <f t="shared" si="2"/>
        <v>46473</v>
      </c>
      <c r="P87" s="17" t="s">
        <v>949</v>
      </c>
      <c r="Q87" s="17">
        <v>1</v>
      </c>
      <c r="R87" s="17">
        <f t="shared" si="3"/>
        <v>66</v>
      </c>
      <c r="U87" s="27" t="s">
        <v>567</v>
      </c>
      <c r="V87" s="14" t="s">
        <v>979</v>
      </c>
      <c r="W87" s="14" t="s">
        <v>725</v>
      </c>
      <c r="X87" s="14" t="s">
        <v>854</v>
      </c>
      <c r="Y87" s="14" t="s">
        <v>1128</v>
      </c>
      <c r="Z87" s="14">
        <v>7</v>
      </c>
      <c r="AA87" s="14" t="s">
        <v>1132</v>
      </c>
      <c r="AB87" s="14" t="s">
        <v>611</v>
      </c>
      <c r="AC87" s="14">
        <f>INT((L87+L87*(50-1)/50*(0.2+60/90*(R87-10)+MAX(R87-70,0)*0.5+MAX(R87-90,0)*1)+(50-1)*80+(R87-10)*80 )*(1+AK87/100000))</f>
        <v>22190</v>
      </c>
      <c r="AD87" s="14">
        <f>INT((M87+M87*(50-1)/50*(0.2+60/90*(R87-10)+MAX(R87-70,0)*0.5+MAX(R87-90,0)*1)+(50-1)*80+(R87-10)*80 )*(1+AL87/100000))</f>
        <v>19470</v>
      </c>
      <c r="AE87" s="14">
        <f>INT((N87+N87*(50-1)/50*(0.2+60/90*(R87-10)+MAX(R87-70,0)*0.5+MAX(R87-90,0)*1)+(50-1)*240+(R87-10)*240 )*(1+AM87/100000))</f>
        <v>72563</v>
      </c>
      <c r="AF87" s="19" t="s">
        <v>178</v>
      </c>
      <c r="AG87" s="14" t="s">
        <v>178</v>
      </c>
      <c r="AH87" s="14" t="s">
        <v>178</v>
      </c>
      <c r="AI87" s="14" t="s">
        <v>178</v>
      </c>
      <c r="AJ87" s="14" t="s">
        <v>787</v>
      </c>
      <c r="AK87" s="14">
        <v>0</v>
      </c>
      <c r="AL87" s="14">
        <v>0</v>
      </c>
      <c r="AM87" s="14">
        <v>9000</v>
      </c>
      <c r="AN87" s="17">
        <v>37</v>
      </c>
    </row>
    <row r="88" spans="1:40">
      <c r="A88" s="14" t="s">
        <v>464</v>
      </c>
      <c r="B88" s="17" t="s">
        <v>465</v>
      </c>
      <c r="C88" s="14">
        <v>3</v>
      </c>
      <c r="E88" s="14" t="s">
        <v>634</v>
      </c>
      <c r="F88" s="14">
        <v>2</v>
      </c>
      <c r="G88" s="14" t="s">
        <v>1064</v>
      </c>
      <c r="H88" s="14" t="s">
        <v>720</v>
      </c>
      <c r="I88" s="14">
        <v>1743</v>
      </c>
      <c r="J88" s="14">
        <v>625</v>
      </c>
      <c r="K88" s="14">
        <v>9</v>
      </c>
      <c r="L88" s="14">
        <v>358</v>
      </c>
      <c r="M88" s="14">
        <v>285</v>
      </c>
      <c r="N88" s="14">
        <v>1071</v>
      </c>
      <c r="O88" s="14">
        <f t="shared" si="2"/>
        <v>45198</v>
      </c>
      <c r="P88" s="17" t="s">
        <v>949</v>
      </c>
      <c r="Q88" s="17">
        <v>1</v>
      </c>
      <c r="R88" s="17">
        <f t="shared" si="3"/>
        <v>65</v>
      </c>
      <c r="U88" s="27" t="s">
        <v>568</v>
      </c>
      <c r="V88" s="14" t="s">
        <v>788</v>
      </c>
      <c r="W88" s="14" t="s">
        <v>725</v>
      </c>
      <c r="X88" s="14" t="s">
        <v>855</v>
      </c>
      <c r="Y88" s="14" t="s">
        <v>1128</v>
      </c>
      <c r="Z88" s="14">
        <v>7</v>
      </c>
      <c r="AA88" s="14" t="s">
        <v>1132</v>
      </c>
      <c r="AB88" s="14" t="s">
        <v>611</v>
      </c>
      <c r="AC88" s="14">
        <f>INT((L88+L88*(50-1)/50*(0.2+60/90*(R88-10)+MAX(R88-70,0)*0.5+MAX(R88-90,0)*1)+(50-1)*80+(R88-10)*80 )*(1+AK88/100000))</f>
        <v>21612</v>
      </c>
      <c r="AD88" s="14">
        <f>INT((M88+M88*(50-1)/50*(0.2+60/90*(R88-10)+MAX(R88-70,0)*0.5+MAX(R88-90,0)*1)+(50-1)*80+(R88-10)*80 )*(1+AL88/100000))</f>
        <v>18901</v>
      </c>
      <c r="AE88" s="14">
        <f>INT((N88+N88*(50-1)/50*(0.2+60/90*(R88-10)+MAX(R88-70,0)*0.5+MAX(R88-90,0)*1)+(50-1)*240+(R88-10)*240 )*(1+AM88/100000))</f>
        <v>70550</v>
      </c>
      <c r="AF88" s="19" t="s">
        <v>178</v>
      </c>
      <c r="AG88" s="14" t="s">
        <v>178</v>
      </c>
      <c r="AH88" s="14" t="s">
        <v>178</v>
      </c>
      <c r="AI88" s="14" t="s">
        <v>178</v>
      </c>
      <c r="AJ88" s="14" t="s">
        <v>767</v>
      </c>
      <c r="AK88" s="14">
        <v>0</v>
      </c>
      <c r="AL88" s="14">
        <v>0</v>
      </c>
      <c r="AM88" s="14">
        <v>9000</v>
      </c>
      <c r="AN88" s="17">
        <v>36</v>
      </c>
    </row>
    <row r="89" spans="1:40">
      <c r="A89" s="14" t="s">
        <v>156</v>
      </c>
      <c r="B89" s="17" t="s">
        <v>466</v>
      </c>
      <c r="C89" s="14">
        <v>3</v>
      </c>
      <c r="E89" s="14" t="s">
        <v>634</v>
      </c>
      <c r="F89" s="14">
        <v>4</v>
      </c>
      <c r="G89" s="14" t="s">
        <v>1065</v>
      </c>
      <c r="H89" s="14" t="s">
        <v>720</v>
      </c>
      <c r="I89" s="14">
        <v>1766</v>
      </c>
      <c r="J89" s="14">
        <v>652</v>
      </c>
      <c r="K89" s="14">
        <v>131</v>
      </c>
      <c r="L89" s="14">
        <v>349</v>
      </c>
      <c r="M89" s="14">
        <v>280</v>
      </c>
      <c r="N89" s="14">
        <v>1048</v>
      </c>
      <c r="O89" s="14">
        <f t="shared" si="2"/>
        <v>44962</v>
      </c>
      <c r="P89" s="17" t="s">
        <v>949</v>
      </c>
      <c r="Q89" s="17">
        <v>1</v>
      </c>
      <c r="R89" s="17">
        <f t="shared" si="3"/>
        <v>64</v>
      </c>
      <c r="U89" s="27" t="s">
        <v>569</v>
      </c>
      <c r="V89" s="14" t="s">
        <v>973</v>
      </c>
      <c r="W89" s="14" t="s">
        <v>725</v>
      </c>
      <c r="X89" s="14" t="s">
        <v>856</v>
      </c>
      <c r="Y89" s="14" t="s">
        <v>1128</v>
      </c>
      <c r="Z89" s="14">
        <v>7</v>
      </c>
      <c r="AA89" s="14" t="s">
        <v>1132</v>
      </c>
      <c r="AB89" s="14" t="s">
        <v>611</v>
      </c>
      <c r="AC89" s="14">
        <f>INT((L89+L89*(50-1)/50*(0.2+60/90*(R89-10)+MAX(R89-70,0)*0.5+MAX(R89-90,0)*1)+(50-1)*80+(R89-10)*80 )*(1+AK89/100000))</f>
        <v>22647</v>
      </c>
      <c r="AD89" s="14">
        <f>INT((M89+M89*(50-1)/50*(0.2+60/90*(R89-10)+MAX(R89-70,0)*0.5+MAX(R89-90,0)*1)+(50-1)*80+(R89-10)*80 )*(1+AL89/100000))</f>
        <v>18453</v>
      </c>
      <c r="AE89" s="14">
        <f>INT((N89+N89*(50-1)/50*(0.2+60/90*(R89-10)+MAX(R89-70,0)*0.5+MAX(R89-90,0)*1)+(50-1)*240+(R89-10)*240 )*(1+AM89/100000))</f>
        <v>62946</v>
      </c>
      <c r="AF89" s="19" t="s">
        <v>178</v>
      </c>
      <c r="AG89" s="14" t="s">
        <v>950</v>
      </c>
      <c r="AH89" s="14" t="s">
        <v>950</v>
      </c>
      <c r="AI89" s="14" t="s">
        <v>951</v>
      </c>
      <c r="AJ89" s="14" t="s">
        <v>769</v>
      </c>
      <c r="AK89" s="14">
        <v>8000</v>
      </c>
      <c r="AL89" s="14">
        <v>0</v>
      </c>
      <c r="AM89" s="14">
        <v>0</v>
      </c>
      <c r="AN89" s="17">
        <v>35</v>
      </c>
    </row>
    <row r="90" spans="1:40">
      <c r="A90" s="14" t="s">
        <v>467</v>
      </c>
      <c r="B90" s="17" t="s">
        <v>468</v>
      </c>
      <c r="C90" s="14">
        <v>3</v>
      </c>
      <c r="E90" s="14" t="s">
        <v>634</v>
      </c>
      <c r="F90" s="14">
        <v>4</v>
      </c>
      <c r="G90" s="14" t="s">
        <v>1066</v>
      </c>
      <c r="H90" s="14" t="s">
        <v>720</v>
      </c>
      <c r="I90" s="14">
        <v>1765</v>
      </c>
      <c r="J90" s="14">
        <v>651</v>
      </c>
      <c r="K90" s="14">
        <v>128</v>
      </c>
      <c r="L90" s="14">
        <v>347</v>
      </c>
      <c r="M90" s="14">
        <v>281</v>
      </c>
      <c r="N90" s="14">
        <v>1050</v>
      </c>
      <c r="O90" s="14">
        <f t="shared" si="2"/>
        <v>43142</v>
      </c>
      <c r="P90" s="17" t="s">
        <v>949</v>
      </c>
      <c r="Q90" s="17">
        <v>1</v>
      </c>
      <c r="R90" s="17">
        <f t="shared" si="3"/>
        <v>62</v>
      </c>
      <c r="U90" s="27" t="s">
        <v>570</v>
      </c>
      <c r="V90" s="14" t="s">
        <v>973</v>
      </c>
      <c r="W90" s="14" t="s">
        <v>725</v>
      </c>
      <c r="X90" s="14" t="s">
        <v>857</v>
      </c>
      <c r="Y90" s="14" t="s">
        <v>1128</v>
      </c>
      <c r="Z90" s="14">
        <v>7</v>
      </c>
      <c r="AA90" s="14" t="s">
        <v>1132</v>
      </c>
      <c r="AB90" s="14" t="s">
        <v>611</v>
      </c>
      <c r="AC90" s="14">
        <f>INT((L90+L90*(50-1)/50*(0.2+60/90*(R90-10)+MAX(R90-70,0)*0.5+MAX(R90-90,0)*1)+(50-1)*80+(R90-10)*80 )*(1+AK90/100000))</f>
        <v>20283</v>
      </c>
      <c r="AD90" s="14">
        <f>INT((M90+M90*(50-1)/50*(0.2+60/90*(R90-10)+MAX(R90-70,0)*0.5+MAX(R90-90,0)*1)+(50-1)*80+(R90-10)*80 )*(1+AL90/100000))</f>
        <v>19399</v>
      </c>
      <c r="AE90" s="14">
        <f>INT((N90+N90*(50-1)/50*(0.2+60/90*(R90-10)+MAX(R90-70,0)*0.5+MAX(R90-90,0)*1)+(50-1)*240+(R90-10)*240 )*(1+AM90/100000))</f>
        <v>61167</v>
      </c>
      <c r="AF90" s="19" t="s">
        <v>178</v>
      </c>
      <c r="AG90" s="14" t="s">
        <v>178</v>
      </c>
      <c r="AH90" s="14" t="s">
        <v>952</v>
      </c>
      <c r="AI90" s="14" t="s">
        <v>178</v>
      </c>
      <c r="AJ90" s="14" t="s">
        <v>635</v>
      </c>
      <c r="AK90" s="14">
        <v>0</v>
      </c>
      <c r="AL90" s="14">
        <v>8000</v>
      </c>
      <c r="AM90" s="14">
        <v>0</v>
      </c>
      <c r="AN90" s="17">
        <v>34</v>
      </c>
    </row>
    <row r="91" spans="1:40">
      <c r="A91" s="14" t="s">
        <v>158</v>
      </c>
      <c r="B91" s="17" t="s">
        <v>469</v>
      </c>
      <c r="C91" s="14">
        <v>3</v>
      </c>
      <c r="E91" s="14" t="s">
        <v>634</v>
      </c>
      <c r="F91" s="14">
        <v>3</v>
      </c>
      <c r="G91" s="14" t="s">
        <v>1066</v>
      </c>
      <c r="H91" s="14" t="s">
        <v>720</v>
      </c>
      <c r="I91" s="14">
        <v>1798</v>
      </c>
      <c r="J91" s="14">
        <v>2137</v>
      </c>
      <c r="K91" s="14">
        <v>2186</v>
      </c>
      <c r="L91" s="14">
        <v>344</v>
      </c>
      <c r="M91" s="14">
        <v>283</v>
      </c>
      <c r="N91" s="14">
        <v>1035</v>
      </c>
      <c r="O91" s="14">
        <f t="shared" si="2"/>
        <v>43034</v>
      </c>
      <c r="P91" s="17" t="s">
        <v>949</v>
      </c>
      <c r="Q91" s="17">
        <v>1</v>
      </c>
      <c r="R91" s="17">
        <f t="shared" si="3"/>
        <v>62</v>
      </c>
      <c r="U91" s="27" t="s">
        <v>571</v>
      </c>
      <c r="V91" s="14" t="s">
        <v>981</v>
      </c>
      <c r="W91" s="14" t="s">
        <v>725</v>
      </c>
      <c r="X91" s="14" t="s">
        <v>858</v>
      </c>
      <c r="Y91" s="14" t="s">
        <v>1128</v>
      </c>
      <c r="Z91" s="14">
        <v>7</v>
      </c>
      <c r="AA91" s="14" t="s">
        <v>1132</v>
      </c>
      <c r="AB91" s="14" t="s">
        <v>611</v>
      </c>
      <c r="AC91" s="14">
        <f>INT((L91+L91*(50-1)/50*(0.2+60/90*(R91-10)+MAX(R91-70,0)*0.5+MAX(R91-90,0)*1)+(50-1)*80+(R91-10)*80 )*(1+AK91/100000))</f>
        <v>20178</v>
      </c>
      <c r="AD91" s="14">
        <f>INT((M91+M91*(50-1)/50*(0.2+60/90*(R91-10)+MAX(R91-70,0)*0.5+MAX(R91-90,0)*1)+(50-1)*80+(R91-10)*80 )*(1+AL91/100000))</f>
        <v>19475</v>
      </c>
      <c r="AE91" s="14">
        <f>INT((N91+N91*(50-1)/50*(0.2+60/90*(R91-10)+MAX(R91-70,0)*0.5+MAX(R91-90,0)*1)+(50-1)*240+(R91-10)*240 )*(1+AM91/100000))</f>
        <v>60640</v>
      </c>
      <c r="AF91" s="19" t="s">
        <v>178</v>
      </c>
      <c r="AG91" s="14" t="s">
        <v>952</v>
      </c>
      <c r="AH91" s="14" t="s">
        <v>950</v>
      </c>
      <c r="AI91" s="14" t="s">
        <v>950</v>
      </c>
      <c r="AJ91" s="14" t="s">
        <v>613</v>
      </c>
      <c r="AK91" s="14">
        <v>0</v>
      </c>
      <c r="AL91" s="14">
        <v>8000</v>
      </c>
      <c r="AM91" s="14">
        <v>0</v>
      </c>
      <c r="AN91" s="17">
        <v>34</v>
      </c>
    </row>
    <row r="92" spans="1:40">
      <c r="A92" s="14" t="s">
        <v>470</v>
      </c>
      <c r="B92" s="17" t="s">
        <v>471</v>
      </c>
      <c r="C92" s="14">
        <v>3</v>
      </c>
      <c r="E92" s="14" t="s">
        <v>634</v>
      </c>
      <c r="F92" s="14">
        <v>1</v>
      </c>
      <c r="G92" s="14" t="s">
        <v>1066</v>
      </c>
      <c r="H92" s="14" t="s">
        <v>720</v>
      </c>
      <c r="I92" s="14">
        <v>1800</v>
      </c>
      <c r="J92" s="14">
        <v>2139</v>
      </c>
      <c r="K92" s="14">
        <v>2188</v>
      </c>
      <c r="L92" s="14">
        <v>340</v>
      </c>
      <c r="M92" s="14">
        <v>275</v>
      </c>
      <c r="N92" s="14">
        <v>1027</v>
      </c>
      <c r="O92" s="14">
        <f t="shared" si="2"/>
        <v>41981</v>
      </c>
      <c r="P92" s="17" t="s">
        <v>949</v>
      </c>
      <c r="Q92" s="17">
        <v>1</v>
      </c>
      <c r="R92" s="17">
        <f t="shared" si="3"/>
        <v>61</v>
      </c>
      <c r="U92" s="27" t="s">
        <v>572</v>
      </c>
      <c r="V92" s="14" t="s">
        <v>981</v>
      </c>
      <c r="W92" s="14" t="s">
        <v>725</v>
      </c>
      <c r="X92" s="14" t="s">
        <v>859</v>
      </c>
      <c r="Y92" s="14" t="s">
        <v>1128</v>
      </c>
      <c r="Z92" s="14">
        <v>7</v>
      </c>
      <c r="AA92" s="14" t="s">
        <v>1132</v>
      </c>
      <c r="AB92" s="14" t="s">
        <v>611</v>
      </c>
      <c r="AC92" s="14">
        <f>INT((L92+L92*(50-1)/50*(0.2+60/90*(R92-10)+MAX(R92-70,0)*0.5+MAX(R92-90,0)*1)+(50-1)*80+(R92-10)*80 )*(1+AK92/100000))</f>
        <v>19735</v>
      </c>
      <c r="AD92" s="14">
        <f>INT((M92+M92*(50-1)/50*(0.2+60/90*(R92-10)+MAX(R92-70,0)*0.5+MAX(R92-90,0)*1)+(50-1)*80+(R92-10)*80 )*(1+AL92/100000))</f>
        <v>18891</v>
      </c>
      <c r="AE92" s="14">
        <f>INT((N92+N92*(50-1)/50*(0.2+60/90*(R92-10)+MAX(R92-70,0)*0.5+MAX(R92-90,0)*1)+(50-1)*240+(R92-10)*240 )*(1+AM92/100000))</f>
        <v>59447</v>
      </c>
      <c r="AF92" s="19" t="s">
        <v>178</v>
      </c>
      <c r="AG92" s="14" t="s">
        <v>178</v>
      </c>
      <c r="AH92" s="14" t="s">
        <v>952</v>
      </c>
      <c r="AI92" s="14" t="s">
        <v>178</v>
      </c>
      <c r="AJ92" s="14" t="s">
        <v>735</v>
      </c>
      <c r="AK92" s="14">
        <v>0</v>
      </c>
      <c r="AL92" s="14">
        <v>8000</v>
      </c>
      <c r="AM92" s="14">
        <v>0</v>
      </c>
      <c r="AN92" s="17">
        <v>33</v>
      </c>
    </row>
    <row r="93" spans="1:40">
      <c r="A93" s="14" t="s">
        <v>160</v>
      </c>
      <c r="B93" s="17" t="s">
        <v>472</v>
      </c>
      <c r="C93" s="14">
        <v>3</v>
      </c>
      <c r="E93" s="14" t="s">
        <v>634</v>
      </c>
      <c r="F93" s="14" t="s">
        <v>1166</v>
      </c>
      <c r="G93" s="14" t="s">
        <v>1066</v>
      </c>
      <c r="H93" s="14" t="s">
        <v>720</v>
      </c>
      <c r="I93" s="14">
        <v>1799</v>
      </c>
      <c r="J93" s="14">
        <v>2138</v>
      </c>
      <c r="K93" s="14">
        <v>2187</v>
      </c>
      <c r="L93" s="14">
        <v>337</v>
      </c>
      <c r="M93" s="14">
        <v>277</v>
      </c>
      <c r="N93" s="14">
        <v>1012</v>
      </c>
      <c r="O93" s="14">
        <f t="shared" si="2"/>
        <v>41874</v>
      </c>
      <c r="P93" s="17" t="s">
        <v>949</v>
      </c>
      <c r="Q93" s="17">
        <v>1</v>
      </c>
      <c r="R93" s="17">
        <f t="shared" si="3"/>
        <v>61</v>
      </c>
      <c r="U93" s="27" t="s">
        <v>573</v>
      </c>
      <c r="V93" s="14" t="s">
        <v>982</v>
      </c>
      <c r="W93" s="14" t="s">
        <v>725</v>
      </c>
      <c r="X93" s="14" t="s">
        <v>860</v>
      </c>
      <c r="Y93" s="14" t="s">
        <v>1128</v>
      </c>
      <c r="Z93" s="14">
        <v>7</v>
      </c>
      <c r="AA93" s="14" t="s">
        <v>1132</v>
      </c>
      <c r="AB93" s="14" t="s">
        <v>611</v>
      </c>
      <c r="AC93" s="14">
        <f>INT((L93+L93*(50-1)/50*(0.2+60/90*(R93-10)+MAX(R93-70,0)*0.5+MAX(R93-90,0)*1)+(50-1)*80+(R93-10)*80 )*(1+AK93/100000))</f>
        <v>19631</v>
      </c>
      <c r="AD93" s="14">
        <f>INT((M93+M93*(50-1)/50*(0.2+60/90*(R93-10)+MAX(R93-70,0)*0.5+MAX(R93-90,0)*1)+(50-1)*80+(R93-10)*80 )*(1+AL93/100000))</f>
        <v>18965</v>
      </c>
      <c r="AE93" s="14">
        <f>INT((N93+N93*(50-1)/50*(0.2+60/90*(R93-10)+MAX(R93-70,0)*0.5+MAX(R93-90,0)*1)+(50-1)*240+(R93-10)*240 )*(1+AM93/100000))</f>
        <v>58930</v>
      </c>
      <c r="AF93" s="19" t="s">
        <v>178</v>
      </c>
      <c r="AG93" s="14" t="s">
        <v>952</v>
      </c>
      <c r="AH93" s="14" t="s">
        <v>950</v>
      </c>
      <c r="AI93" s="14" t="s">
        <v>950</v>
      </c>
      <c r="AJ93" s="14" t="s">
        <v>738</v>
      </c>
      <c r="AK93" s="14">
        <v>0</v>
      </c>
      <c r="AL93" s="14">
        <v>8000</v>
      </c>
      <c r="AM93" s="14">
        <v>0</v>
      </c>
      <c r="AN93" s="17">
        <v>33</v>
      </c>
    </row>
    <row r="94" spans="1:40">
      <c r="A94" s="14" t="s">
        <v>473</v>
      </c>
      <c r="B94" s="17" t="s">
        <v>474</v>
      </c>
      <c r="C94" s="14">
        <v>3</v>
      </c>
      <c r="E94" s="14" t="s">
        <v>634</v>
      </c>
      <c r="F94" s="14" t="s">
        <v>1167</v>
      </c>
      <c r="G94" s="14" t="s">
        <v>1065</v>
      </c>
      <c r="H94" s="14" t="s">
        <v>720</v>
      </c>
      <c r="I94" s="14">
        <v>1835</v>
      </c>
      <c r="J94" s="14">
        <v>2170</v>
      </c>
      <c r="K94" s="14">
        <v>2223</v>
      </c>
      <c r="L94" s="14">
        <v>332</v>
      </c>
      <c r="M94" s="14">
        <v>268</v>
      </c>
      <c r="N94" s="14">
        <v>1004</v>
      </c>
      <c r="O94" s="14">
        <f t="shared" si="2"/>
        <v>41221</v>
      </c>
      <c r="P94" s="17" t="s">
        <v>949</v>
      </c>
      <c r="Q94" s="17">
        <v>1</v>
      </c>
      <c r="R94" s="17">
        <f t="shared" si="3"/>
        <v>60</v>
      </c>
      <c r="U94" s="27" t="s">
        <v>574</v>
      </c>
      <c r="V94" s="14" t="s">
        <v>983</v>
      </c>
      <c r="W94" s="14" t="s">
        <v>725</v>
      </c>
      <c r="X94" s="14" t="s">
        <v>861</v>
      </c>
      <c r="Y94" s="14" t="s">
        <v>1128</v>
      </c>
      <c r="Z94" s="14">
        <v>7</v>
      </c>
      <c r="AA94" s="14" t="s">
        <v>1132</v>
      </c>
      <c r="AB94" s="14" t="s">
        <v>611</v>
      </c>
      <c r="AC94" s="14">
        <f>INT((L94+L94*(50-1)/50*(0.2+60/90*(R94-10)+MAX(R94-70,0)*0.5+MAX(R94-90,0)*1)+(50-1)*80+(R94-10)*80 )*(1+AK94/100000))</f>
        <v>20695</v>
      </c>
      <c r="AD94" s="14">
        <f>INT((M94+M94*(50-1)/50*(0.2+60/90*(R94-10)+MAX(R94-70,0)*0.5+MAX(R94-90,0)*1)+(50-1)*80+(R94-10)*80 )*(1+AL94/100000))</f>
        <v>16995</v>
      </c>
      <c r="AE94" s="14">
        <f>INT((N94+N94*(50-1)/50*(0.2+60/90*(R94-10)+MAX(R94-70,0)*0.5+MAX(R94-90,0)*1)+(50-1)*240+(R94-10)*240 )*(1+AM94/100000))</f>
        <v>57758</v>
      </c>
      <c r="AF94" s="19" t="s">
        <v>178</v>
      </c>
      <c r="AG94" s="14" t="s">
        <v>178</v>
      </c>
      <c r="AH94" s="14" t="s">
        <v>952</v>
      </c>
      <c r="AI94" s="14" t="s">
        <v>178</v>
      </c>
      <c r="AJ94" s="14" t="s">
        <v>741</v>
      </c>
      <c r="AK94" s="14">
        <v>8000</v>
      </c>
      <c r="AL94" s="14">
        <v>0</v>
      </c>
      <c r="AM94" s="14">
        <v>0</v>
      </c>
      <c r="AN94" s="17">
        <v>32</v>
      </c>
    </row>
    <row r="95" spans="1:40">
      <c r="A95" s="14" t="s">
        <v>162</v>
      </c>
      <c r="B95" s="17" t="s">
        <v>475</v>
      </c>
      <c r="C95" s="14">
        <v>3</v>
      </c>
      <c r="E95" s="14" t="s">
        <v>634</v>
      </c>
      <c r="F95" s="14">
        <v>3</v>
      </c>
      <c r="G95" s="14" t="s">
        <v>1065</v>
      </c>
      <c r="H95" s="14" t="s">
        <v>720</v>
      </c>
      <c r="I95" s="14">
        <v>1794</v>
      </c>
      <c r="J95" s="14">
        <v>1345</v>
      </c>
      <c r="K95" s="14">
        <v>1324</v>
      </c>
      <c r="L95" s="14">
        <v>329</v>
      </c>
      <c r="M95" s="14">
        <v>271</v>
      </c>
      <c r="N95" s="14">
        <v>989</v>
      </c>
      <c r="O95" s="14">
        <f t="shared" si="2"/>
        <v>41131</v>
      </c>
      <c r="P95" s="17" t="s">
        <v>949</v>
      </c>
      <c r="Q95" s="17">
        <v>1</v>
      </c>
      <c r="R95" s="17">
        <f t="shared" si="3"/>
        <v>60</v>
      </c>
      <c r="U95" s="27" t="s">
        <v>575</v>
      </c>
      <c r="V95" s="14" t="s">
        <v>969</v>
      </c>
      <c r="W95" s="14" t="s">
        <v>725</v>
      </c>
      <c r="X95" s="14" t="s">
        <v>862</v>
      </c>
      <c r="Y95" s="14" t="s">
        <v>1128</v>
      </c>
      <c r="Z95" s="14">
        <v>7</v>
      </c>
      <c r="AA95" s="14" t="s">
        <v>1132</v>
      </c>
      <c r="AB95" s="14" t="s">
        <v>611</v>
      </c>
      <c r="AC95" s="14">
        <f>INT((L95+L95*(50-1)/50*(0.2+60/90*(R95-10)+MAX(R95-70,0)*0.5+MAX(R95-90,0)*1)+(50-1)*80+(R95-10)*80 )*(1+AK95/100000))</f>
        <v>20585</v>
      </c>
      <c r="AD95" s="14">
        <f>INT((M95+M95*(50-1)/50*(0.2+60/90*(R95-10)+MAX(R95-70,0)*0.5+MAX(R95-90,0)*1)+(50-1)*80+(R95-10)*80 )*(1+AL95/100000))</f>
        <v>17096</v>
      </c>
      <c r="AE95" s="14">
        <f>INT((N95+N95*(50-1)/50*(0.2+60/90*(R95-10)+MAX(R95-70,0)*0.5+MAX(R95-90,0)*1)+(50-1)*240+(R95-10)*240 )*(1+AM95/100000))</f>
        <v>57250</v>
      </c>
      <c r="AF95" s="19" t="s">
        <v>178</v>
      </c>
      <c r="AG95" s="14" t="s">
        <v>952</v>
      </c>
      <c r="AH95" s="14" t="s">
        <v>950</v>
      </c>
      <c r="AI95" s="14" t="s">
        <v>950</v>
      </c>
      <c r="AJ95" s="14" t="s">
        <v>745</v>
      </c>
      <c r="AK95" s="14">
        <v>8000</v>
      </c>
      <c r="AL95" s="14">
        <v>0</v>
      </c>
      <c r="AM95" s="14">
        <v>0</v>
      </c>
      <c r="AN95" s="17">
        <v>32</v>
      </c>
    </row>
    <row r="96" spans="1:40">
      <c r="A96" s="14" t="s">
        <v>476</v>
      </c>
      <c r="B96" s="17" t="s">
        <v>477</v>
      </c>
      <c r="C96" s="14">
        <v>3</v>
      </c>
      <c r="E96" s="14" t="s">
        <v>634</v>
      </c>
      <c r="F96" s="14">
        <v>2</v>
      </c>
      <c r="G96" s="14" t="s">
        <v>1067</v>
      </c>
      <c r="H96" s="14" t="s">
        <v>720</v>
      </c>
      <c r="I96" s="14">
        <v>1820</v>
      </c>
      <c r="J96" s="14">
        <v>2156</v>
      </c>
      <c r="K96" s="14">
        <v>2208</v>
      </c>
      <c r="L96" s="14">
        <v>325</v>
      </c>
      <c r="M96" s="14">
        <v>262</v>
      </c>
      <c r="N96" s="14">
        <v>981</v>
      </c>
      <c r="O96" s="14">
        <f t="shared" si="2"/>
        <v>39135</v>
      </c>
      <c r="P96" s="17" t="s">
        <v>949</v>
      </c>
      <c r="Q96" s="17">
        <v>1</v>
      </c>
      <c r="R96" s="17">
        <f t="shared" si="3"/>
        <v>59</v>
      </c>
      <c r="U96" s="27" t="s">
        <v>576</v>
      </c>
      <c r="V96" s="14" t="s">
        <v>969</v>
      </c>
      <c r="W96" s="14" t="s">
        <v>725</v>
      </c>
      <c r="X96" s="14" t="s">
        <v>863</v>
      </c>
      <c r="Y96" s="14" t="s">
        <v>1128</v>
      </c>
      <c r="Z96" s="14">
        <v>6</v>
      </c>
      <c r="AA96" s="14" t="s">
        <v>1132</v>
      </c>
      <c r="AB96" s="14" t="s">
        <v>611</v>
      </c>
      <c r="AC96" s="14">
        <f>INT((L96+L96*(50-1)/50*(0.2+60/90*(R96-10)+MAX(R96-70,0)*0.5+MAX(R96-90,0)*1)+(50-1)*80+(R96-10)*80 )*(1+AK96/100000))</f>
        <v>18633</v>
      </c>
      <c r="AD96" s="14">
        <f>INT((M96+M96*(50-1)/50*(0.2+60/90*(R96-10)+MAX(R96-70,0)*0.5+MAX(R96-90,0)*1)+(50-1)*80+(R96-10)*80 )*(1+AL96/100000))</f>
        <v>16540</v>
      </c>
      <c r="AE96" s="14">
        <f>INT((N96+N96*(50-1)/50*(0.2+60/90*(R96-10)+MAX(R96-70,0)*0.5+MAX(R96-90,0)*1)+(50-1)*240+(R96-10)*240 )*(1+AM96/100000))</f>
        <v>60586</v>
      </c>
      <c r="AF96" s="19" t="s">
        <v>178</v>
      </c>
      <c r="AG96" s="14" t="s">
        <v>178</v>
      </c>
      <c r="AH96" s="14" t="s">
        <v>952</v>
      </c>
      <c r="AI96" s="14" t="s">
        <v>178</v>
      </c>
      <c r="AJ96" s="14" t="s">
        <v>750</v>
      </c>
      <c r="AK96" s="14">
        <v>0</v>
      </c>
      <c r="AL96" s="14">
        <v>0</v>
      </c>
      <c r="AM96" s="14">
        <v>8000</v>
      </c>
      <c r="AN96" s="17">
        <v>31</v>
      </c>
    </row>
    <row r="97" spans="1:40">
      <c r="A97" s="14" t="s">
        <v>164</v>
      </c>
      <c r="B97" s="17" t="s">
        <v>478</v>
      </c>
      <c r="C97" s="14">
        <v>3</v>
      </c>
      <c r="E97" s="14" t="s">
        <v>634</v>
      </c>
      <c r="F97" s="14">
        <v>3</v>
      </c>
      <c r="G97" s="14" t="s">
        <v>1067</v>
      </c>
      <c r="H97" s="14" t="s">
        <v>720</v>
      </c>
      <c r="I97" s="14">
        <v>1757</v>
      </c>
      <c r="J97" s="14">
        <v>640</v>
      </c>
      <c r="K97" s="14">
        <v>79</v>
      </c>
      <c r="L97" s="14">
        <v>322</v>
      </c>
      <c r="M97" s="14">
        <v>265</v>
      </c>
      <c r="N97" s="14">
        <v>967</v>
      </c>
      <c r="O97" s="14">
        <f t="shared" si="2"/>
        <v>39055</v>
      </c>
      <c r="P97" s="17" t="s">
        <v>949</v>
      </c>
      <c r="Q97" s="17">
        <v>1</v>
      </c>
      <c r="R97" s="17">
        <f t="shared" si="3"/>
        <v>59</v>
      </c>
      <c r="U97" s="27" t="s">
        <v>577</v>
      </c>
      <c r="V97" s="14" t="s">
        <v>804</v>
      </c>
      <c r="W97" s="14" t="s">
        <v>725</v>
      </c>
      <c r="X97" s="14" t="s">
        <v>864</v>
      </c>
      <c r="Y97" s="14" t="s">
        <v>1128</v>
      </c>
      <c r="Z97" s="14">
        <v>6</v>
      </c>
      <c r="AA97" s="14" t="s">
        <v>1132</v>
      </c>
      <c r="AB97" s="14" t="s">
        <v>611</v>
      </c>
      <c r="AC97" s="14">
        <f>INT((L97+L97*(50-1)/50*(0.2+60/90*(R97-10)+MAX(R97-70,0)*0.5+MAX(R97-90,0)*1)+(50-1)*80+(R97-10)*80 )*(1+AK97/100000))</f>
        <v>18533</v>
      </c>
      <c r="AD97" s="14">
        <f>INT((M97+M97*(50-1)/50*(0.2+60/90*(R97-10)+MAX(R97-70,0)*0.5+MAX(R97-90,0)*1)+(50-1)*80+(R97-10)*80 )*(1+AL97/100000))</f>
        <v>16640</v>
      </c>
      <c r="AE97" s="14">
        <f>INT((N97+N97*(50-1)/50*(0.2+60/90*(R97-10)+MAX(R97-70,0)*0.5+MAX(R97-90,0)*1)+(50-1)*240+(R97-10)*240 )*(1+AM97/100000))</f>
        <v>60084</v>
      </c>
      <c r="AF97" s="19" t="s">
        <v>178</v>
      </c>
      <c r="AG97" s="14" t="s">
        <v>952</v>
      </c>
      <c r="AH97" s="14" t="s">
        <v>950</v>
      </c>
      <c r="AI97" s="14" t="s">
        <v>950</v>
      </c>
      <c r="AJ97" s="14" t="s">
        <v>754</v>
      </c>
      <c r="AK97" s="14">
        <v>0</v>
      </c>
      <c r="AL97" s="14">
        <v>0</v>
      </c>
      <c r="AM97" s="14">
        <v>8000</v>
      </c>
      <c r="AN97" s="17">
        <v>31</v>
      </c>
    </row>
    <row r="98" spans="1:40">
      <c r="A98" s="14" t="s">
        <v>479</v>
      </c>
      <c r="B98" s="17" t="s">
        <v>480</v>
      </c>
      <c r="C98" s="14">
        <v>3</v>
      </c>
      <c r="E98" s="14" t="s">
        <v>634</v>
      </c>
      <c r="F98" s="14">
        <v>1</v>
      </c>
      <c r="G98" s="14" t="s">
        <v>1067</v>
      </c>
      <c r="H98" s="14" t="s">
        <v>720</v>
      </c>
      <c r="I98" s="14">
        <v>1787</v>
      </c>
      <c r="J98" s="14">
        <v>1335</v>
      </c>
      <c r="K98" s="14">
        <v>1317</v>
      </c>
      <c r="L98" s="14">
        <v>318</v>
      </c>
      <c r="M98" s="14">
        <v>257</v>
      </c>
      <c r="N98" s="14">
        <v>960</v>
      </c>
      <c r="O98" s="14">
        <f t="shared" si="2"/>
        <v>38080</v>
      </c>
      <c r="P98" s="17" t="s">
        <v>949</v>
      </c>
      <c r="Q98" s="17">
        <v>1</v>
      </c>
      <c r="R98" s="17">
        <f t="shared" si="3"/>
        <v>58</v>
      </c>
      <c r="U98" s="27" t="s">
        <v>578</v>
      </c>
      <c r="V98" s="14" t="s">
        <v>968</v>
      </c>
      <c r="W98" s="14" t="s">
        <v>725</v>
      </c>
      <c r="X98" s="14" t="s">
        <v>865</v>
      </c>
      <c r="Y98" s="14" t="s">
        <v>1128</v>
      </c>
      <c r="Z98" s="14">
        <v>6</v>
      </c>
      <c r="AA98" s="14" t="s">
        <v>1132</v>
      </c>
      <c r="AB98" s="14" t="s">
        <v>611</v>
      </c>
      <c r="AC98" s="14">
        <f>INT((L98+L98*(50-1)/50*(0.2+60/90*(R98-10)+MAX(R98-70,0)*0.5+MAX(R98-90,0)*1)+(50-1)*80+(R98-10)*80 )*(1+AK98/100000))</f>
        <v>18112</v>
      </c>
      <c r="AD98" s="14">
        <f>INT((M98+M98*(50-1)/50*(0.2+60/90*(R98-10)+MAX(R98-70,0)*0.5+MAX(R98-90,0)*1)+(50-1)*80+(R98-10)*80 )*(1+AL98/100000))</f>
        <v>16126</v>
      </c>
      <c r="AE98" s="14">
        <f>INT((N98+N98*(50-1)/50*(0.2+60/90*(R98-10)+MAX(R98-70,0)*0.5+MAX(R98-90,0)*1)+(50-1)*240+(R98-10)*240 )*(1+AM98/100000))</f>
        <v>58896</v>
      </c>
      <c r="AF98" s="19" t="s">
        <v>178</v>
      </c>
      <c r="AG98" s="14" t="s">
        <v>178</v>
      </c>
      <c r="AH98" s="14" t="s">
        <v>952</v>
      </c>
      <c r="AI98" s="14" t="s">
        <v>178</v>
      </c>
      <c r="AJ98" s="14" t="s">
        <v>758</v>
      </c>
      <c r="AK98" s="14">
        <v>0</v>
      </c>
      <c r="AL98" s="14">
        <v>0</v>
      </c>
      <c r="AM98" s="14">
        <v>8000</v>
      </c>
      <c r="AN98" s="17">
        <v>30</v>
      </c>
    </row>
    <row r="99" spans="1:40">
      <c r="A99" s="14" t="s">
        <v>166</v>
      </c>
      <c r="B99" s="17" t="s">
        <v>481</v>
      </c>
      <c r="C99" s="14">
        <v>3</v>
      </c>
      <c r="E99" s="14" t="s">
        <v>634</v>
      </c>
      <c r="F99" s="14">
        <v>3</v>
      </c>
      <c r="G99" s="14" t="s">
        <v>1067</v>
      </c>
      <c r="H99" s="14" t="s">
        <v>720</v>
      </c>
      <c r="I99" s="14">
        <v>1834</v>
      </c>
      <c r="J99" s="14">
        <v>2169</v>
      </c>
      <c r="K99" s="14">
        <v>2222</v>
      </c>
      <c r="L99" s="14">
        <v>315</v>
      </c>
      <c r="M99" s="14">
        <v>260</v>
      </c>
      <c r="N99" s="14">
        <v>946</v>
      </c>
      <c r="O99" s="14">
        <f t="shared" si="2"/>
        <v>38002</v>
      </c>
      <c r="P99" s="17" t="s">
        <v>949</v>
      </c>
      <c r="Q99" s="17">
        <v>1</v>
      </c>
      <c r="R99" s="17">
        <f t="shared" si="3"/>
        <v>58</v>
      </c>
      <c r="U99" s="27" t="s">
        <v>579</v>
      </c>
      <c r="V99" s="14" t="s">
        <v>968</v>
      </c>
      <c r="W99" s="14" t="s">
        <v>725</v>
      </c>
      <c r="X99" s="14" t="s">
        <v>866</v>
      </c>
      <c r="Y99" s="14" t="s">
        <v>1128</v>
      </c>
      <c r="Z99" s="14">
        <v>6</v>
      </c>
      <c r="AA99" s="14" t="s">
        <v>1132</v>
      </c>
      <c r="AB99" s="14" t="s">
        <v>611</v>
      </c>
      <c r="AC99" s="14">
        <f>INT((L99+L99*(50-1)/50*(0.2+60/90*(R99-10)+MAX(R99-70,0)*0.5+MAX(R99-90,0)*1)+(50-1)*80+(R99-10)*80 )*(1+AK99/100000))</f>
        <v>18015</v>
      </c>
      <c r="AD99" s="14">
        <f>INT((M99+M99*(50-1)/50*(0.2+60/90*(R99-10)+MAX(R99-70,0)*0.5+MAX(R99-90,0)*1)+(50-1)*80+(R99-10)*80 )*(1+AL99/100000))</f>
        <v>16224</v>
      </c>
      <c r="AE99" s="14">
        <f>INT((N99+N99*(50-1)/50*(0.2+60/90*(R99-10)+MAX(R99-70,0)*0.5+MAX(R99-90,0)*1)+(50-1)*240+(R99-10)*240 )*(1+AM99/100000))</f>
        <v>58404</v>
      </c>
      <c r="AF99" s="19" t="s">
        <v>178</v>
      </c>
      <c r="AG99" s="14" t="s">
        <v>952</v>
      </c>
      <c r="AH99" s="14" t="s">
        <v>950</v>
      </c>
      <c r="AI99" s="14" t="s">
        <v>950</v>
      </c>
      <c r="AJ99" s="14" t="s">
        <v>763</v>
      </c>
      <c r="AK99" s="14">
        <v>0</v>
      </c>
      <c r="AL99" s="14">
        <v>0</v>
      </c>
      <c r="AM99" s="14">
        <v>8000</v>
      </c>
      <c r="AN99" s="17">
        <v>30</v>
      </c>
    </row>
    <row r="100" spans="1:40" ht="15.95" customHeight="1">
      <c r="A100" s="14" t="s">
        <v>482</v>
      </c>
      <c r="B100" s="40" t="s">
        <v>483</v>
      </c>
      <c r="C100" s="14">
        <v>4</v>
      </c>
      <c r="E100" s="14" t="s">
        <v>634</v>
      </c>
      <c r="F100" s="14" t="s">
        <v>1027</v>
      </c>
      <c r="G100" s="14" t="s">
        <v>1068</v>
      </c>
      <c r="H100" s="14" t="s">
        <v>720</v>
      </c>
      <c r="I100" s="14">
        <v>1812</v>
      </c>
      <c r="J100" s="14">
        <v>2149</v>
      </c>
      <c r="K100" s="14">
        <v>2200</v>
      </c>
      <c r="L100" s="14">
        <v>299</v>
      </c>
      <c r="M100" s="14">
        <v>239</v>
      </c>
      <c r="N100" s="14">
        <v>896</v>
      </c>
      <c r="O100" s="14">
        <f t="shared" si="2"/>
        <v>36279</v>
      </c>
      <c r="P100" s="40" t="s">
        <v>949</v>
      </c>
      <c r="Q100" s="40">
        <v>1</v>
      </c>
      <c r="R100" s="40">
        <f t="shared" si="3"/>
        <v>56</v>
      </c>
      <c r="U100" s="27" t="s">
        <v>580</v>
      </c>
      <c r="V100" s="14" t="s">
        <v>797</v>
      </c>
      <c r="W100" s="14" t="s">
        <v>725</v>
      </c>
      <c r="X100" s="14" t="s">
        <v>867</v>
      </c>
      <c r="Y100" s="14" t="s">
        <v>1129</v>
      </c>
      <c r="Z100" s="14">
        <v>6</v>
      </c>
      <c r="AA100" s="14" t="s">
        <v>1133</v>
      </c>
      <c r="AB100" s="14" t="s">
        <v>611</v>
      </c>
      <c r="AC100" s="14">
        <f>INT((L100+L100*(50-1)/50*(0.2+60/90*(R100-10)+MAX(R100-70,0)*0.5+MAX(R100-90,0)*1)+(50-1)*80+(R100-10)*80 )*(1+AK100/100000))</f>
        <v>18129</v>
      </c>
      <c r="AD100" s="14">
        <f>INT((M100+M100*(50-1)/50*(0.2+60/90*(R100-10)+MAX(R100-70,0)*0.5+MAX(R100-90,0)*1)+(50-1)*80+(R100-10)*80 )*(1+AL100/100000))</f>
        <v>15068</v>
      </c>
      <c r="AE100" s="14">
        <f>INT((N100+N100*(50-1)/50*(0.2+60/90*(R100-10)+MAX(R100-70,0)*0.5+MAX(R100-90,0)*1)+(50-1)*240+(R100-10)*240 )*(1+AM100/100000))</f>
        <v>50799</v>
      </c>
      <c r="AF100" s="19" t="s">
        <v>178</v>
      </c>
      <c r="AG100" s="14" t="s">
        <v>178</v>
      </c>
      <c r="AH100" s="14" t="s">
        <v>178</v>
      </c>
      <c r="AI100" s="14" t="s">
        <v>178</v>
      </c>
      <c r="AJ100" s="14" t="s">
        <v>766</v>
      </c>
      <c r="AK100" s="14">
        <v>7000</v>
      </c>
      <c r="AL100" s="14">
        <v>0</v>
      </c>
      <c r="AM100" s="14">
        <v>0</v>
      </c>
      <c r="AN100" s="40">
        <v>28</v>
      </c>
    </row>
    <row r="101" spans="1:40" ht="15.95" customHeight="1">
      <c r="A101" s="14" t="s">
        <v>168</v>
      </c>
      <c r="B101" s="40" t="s">
        <v>484</v>
      </c>
      <c r="C101" s="14">
        <v>4</v>
      </c>
      <c r="E101" s="14" t="s">
        <v>634</v>
      </c>
      <c r="F101" s="14" t="s">
        <v>1028</v>
      </c>
      <c r="G101" s="14" t="s">
        <v>1068</v>
      </c>
      <c r="H101" s="14" t="s">
        <v>720</v>
      </c>
      <c r="I101" s="14">
        <v>1789</v>
      </c>
      <c r="J101" s="14">
        <v>1338</v>
      </c>
      <c r="K101" s="14">
        <v>1319</v>
      </c>
      <c r="L101" s="14">
        <v>292</v>
      </c>
      <c r="M101" s="14">
        <v>234</v>
      </c>
      <c r="N101" s="14">
        <v>876</v>
      </c>
      <c r="O101" s="14">
        <f t="shared" si="2"/>
        <v>35271</v>
      </c>
      <c r="P101" s="40" t="s">
        <v>949</v>
      </c>
      <c r="Q101" s="40">
        <v>1</v>
      </c>
      <c r="R101" s="40">
        <f t="shared" si="3"/>
        <v>55</v>
      </c>
      <c r="U101" s="27" t="s">
        <v>581</v>
      </c>
      <c r="V101" s="14" t="s">
        <v>797</v>
      </c>
      <c r="W101" s="14" t="s">
        <v>725</v>
      </c>
      <c r="X101" s="14" t="s">
        <v>868</v>
      </c>
      <c r="Y101" s="14" t="s">
        <v>1129</v>
      </c>
      <c r="Z101" s="14">
        <v>6</v>
      </c>
      <c r="AA101" s="14" t="s">
        <v>1133</v>
      </c>
      <c r="AB101" s="14" t="s">
        <v>611</v>
      </c>
      <c r="AC101" s="14">
        <f>INT((L101+L101*(50-1)/50*(0.2+60/90*(R101-10)+MAX(R101-70,0)*0.5+MAX(R101-90,0)*1)+(50-1)*80+(R101-10)*80 )*(1+AK101/100000))</f>
        <v>17605</v>
      </c>
      <c r="AD101" s="14">
        <f>INT((M101+M101*(50-1)/50*(0.2+60/90*(R101-10)+MAX(R101-70,0)*0.5+MAX(R101-90,0)*1)+(50-1)*80+(R101-10)*80 )*(1+AL101/100000))</f>
        <v>14679</v>
      </c>
      <c r="AE101" s="14">
        <f>INT((N101+N101*(50-1)/50*(0.2+60/90*(R101-10)+MAX(R101-70,0)*0.5+MAX(R101-90,0)*1)+(50-1)*240+(R101-10)*240 )*(1+AM101/100000))</f>
        <v>49362</v>
      </c>
      <c r="AF101" s="19" t="s">
        <v>178</v>
      </c>
      <c r="AG101" s="14" t="s">
        <v>178</v>
      </c>
      <c r="AH101" s="14" t="s">
        <v>178</v>
      </c>
      <c r="AI101" s="14" t="s">
        <v>178</v>
      </c>
      <c r="AJ101" s="14" t="s">
        <v>771</v>
      </c>
      <c r="AK101" s="14">
        <v>7000</v>
      </c>
      <c r="AL101" s="14">
        <v>0</v>
      </c>
      <c r="AM101" s="14">
        <v>0</v>
      </c>
      <c r="AN101" s="40">
        <v>27</v>
      </c>
    </row>
    <row r="102" spans="1:40" ht="15.95" customHeight="1">
      <c r="A102" s="14" t="s">
        <v>485</v>
      </c>
      <c r="B102" s="40" t="s">
        <v>486</v>
      </c>
      <c r="C102" s="14">
        <v>4</v>
      </c>
      <c r="E102" s="14" t="s">
        <v>634</v>
      </c>
      <c r="F102" s="14" t="s">
        <v>1027</v>
      </c>
      <c r="G102" s="14" t="s">
        <v>1069</v>
      </c>
      <c r="H102" s="14" t="s">
        <v>720</v>
      </c>
      <c r="I102" s="14">
        <v>1742</v>
      </c>
      <c r="J102" s="14">
        <v>624</v>
      </c>
      <c r="K102" s="14">
        <v>8</v>
      </c>
      <c r="L102" s="14">
        <v>286</v>
      </c>
      <c r="M102" s="14">
        <v>228</v>
      </c>
      <c r="N102" s="14">
        <v>857</v>
      </c>
      <c r="O102" s="14">
        <f t="shared" si="2"/>
        <v>33576</v>
      </c>
      <c r="P102" s="40" t="s">
        <v>949</v>
      </c>
      <c r="Q102" s="40">
        <v>1</v>
      </c>
      <c r="R102" s="40">
        <f t="shared" si="3"/>
        <v>54</v>
      </c>
      <c r="U102" s="27" t="s">
        <v>582</v>
      </c>
      <c r="V102" s="14" t="s">
        <v>797</v>
      </c>
      <c r="W102" s="14" t="s">
        <v>725</v>
      </c>
      <c r="X102" s="14" t="s">
        <v>869</v>
      </c>
      <c r="Y102" s="14" t="s">
        <v>1129</v>
      </c>
      <c r="Z102" s="14">
        <v>6</v>
      </c>
      <c r="AA102" s="14" t="s">
        <v>1133</v>
      </c>
      <c r="AB102" s="14" t="s">
        <v>611</v>
      </c>
      <c r="AC102" s="14">
        <f>INT((L102+L102*(50-1)/50*(0.2+60/90*(R102-10)+MAX(R102-70,0)*0.5+MAX(R102-90,0)*1)+(50-1)*80+(R102-10)*80 )*(1+AK102/100000))</f>
        <v>16003</v>
      </c>
      <c r="AD102" s="14">
        <f>INT((M102+M102*(50-1)/50*(0.2+60/90*(R102-10)+MAX(R102-70,0)*0.5+MAX(R102-90,0)*1)+(50-1)*80+(R102-10)*80 )*(1+AL102/100000))</f>
        <v>14266</v>
      </c>
      <c r="AE102" s="14">
        <f>INT((N102+N102*(50-1)/50*(0.2+60/90*(R102-10)+MAX(R102-70,0)*0.5+MAX(R102-90,0)*1)+(50-1)*240+(R102-10)*240 )*(1+AM102/100000))</f>
        <v>51339</v>
      </c>
      <c r="AF102" s="19" t="s">
        <v>178</v>
      </c>
      <c r="AG102" s="14" t="s">
        <v>178</v>
      </c>
      <c r="AH102" s="14" t="s">
        <v>178</v>
      </c>
      <c r="AI102" s="14" t="s">
        <v>178</v>
      </c>
      <c r="AJ102" s="14" t="s">
        <v>775</v>
      </c>
      <c r="AK102" s="14">
        <v>0</v>
      </c>
      <c r="AL102" s="14">
        <v>0</v>
      </c>
      <c r="AM102" s="14">
        <v>7000</v>
      </c>
      <c r="AN102" s="40">
        <v>26</v>
      </c>
    </row>
    <row r="103" spans="1:40" ht="15.95" customHeight="1">
      <c r="A103" s="14" t="s">
        <v>170</v>
      </c>
      <c r="B103" s="40" t="s">
        <v>487</v>
      </c>
      <c r="C103" s="14">
        <v>4</v>
      </c>
      <c r="E103" s="14" t="s">
        <v>634</v>
      </c>
      <c r="F103" s="14" t="s">
        <v>634</v>
      </c>
      <c r="G103" s="14" t="s">
        <v>1069</v>
      </c>
      <c r="H103" s="14" t="s">
        <v>720</v>
      </c>
      <c r="I103" s="14">
        <v>1788</v>
      </c>
      <c r="J103" s="14">
        <v>1336</v>
      </c>
      <c r="K103" s="14">
        <v>1318</v>
      </c>
      <c r="L103" s="14">
        <v>279</v>
      </c>
      <c r="M103" s="14">
        <v>224</v>
      </c>
      <c r="N103" s="14">
        <v>838</v>
      </c>
      <c r="O103" s="14">
        <f t="shared" si="2"/>
        <v>32109</v>
      </c>
      <c r="P103" s="40" t="s">
        <v>949</v>
      </c>
      <c r="Q103" s="40">
        <v>1</v>
      </c>
      <c r="R103" s="40">
        <f t="shared" si="3"/>
        <v>52</v>
      </c>
      <c r="U103" s="27" t="s">
        <v>583</v>
      </c>
      <c r="V103" s="14" t="s">
        <v>972</v>
      </c>
      <c r="W103" s="14" t="s">
        <v>725</v>
      </c>
      <c r="X103" s="14" t="s">
        <v>870</v>
      </c>
      <c r="Y103" s="14" t="s">
        <v>1129</v>
      </c>
      <c r="Z103" s="14">
        <v>6</v>
      </c>
      <c r="AA103" s="14" t="s">
        <v>1133</v>
      </c>
      <c r="AB103" s="14" t="s">
        <v>611</v>
      </c>
      <c r="AC103" s="14">
        <f>INT((L103+L103*(50-1)/50*(0.2+60/90*(R103-10)+MAX(R103-70,0)*0.5+MAX(R103-90,0)*1)+(50-1)*80+(R103-10)*80 )*(1+AK103/100000))</f>
        <v>15269</v>
      </c>
      <c r="AD103" s="14">
        <f>INT((M103+M103*(50-1)/50*(0.2+60/90*(R103-10)+MAX(R103-70,0)*0.5+MAX(R103-90,0)*1)+(50-1)*80+(R103-10)*80 )*(1+AL103/100000))</f>
        <v>13694</v>
      </c>
      <c r="AE103" s="14">
        <f>INT((N103+N103*(50-1)/50*(0.2+60/90*(R103-10)+MAX(R103-70,0)*0.5+MAX(R103-90,0)*1)+(50-1)*240+(R103-10)*240 )*(1+AM103/100000))</f>
        <v>49045</v>
      </c>
      <c r="AF103" s="19" t="s">
        <v>178</v>
      </c>
      <c r="AG103" s="14" t="s">
        <v>178</v>
      </c>
      <c r="AH103" s="14" t="s">
        <v>178</v>
      </c>
      <c r="AI103" s="14" t="s">
        <v>178</v>
      </c>
      <c r="AJ103" s="14" t="s">
        <v>370</v>
      </c>
      <c r="AK103" s="14">
        <v>0</v>
      </c>
      <c r="AL103" s="14">
        <v>0</v>
      </c>
      <c r="AM103" s="14">
        <v>7000</v>
      </c>
      <c r="AN103" s="40">
        <v>25</v>
      </c>
    </row>
    <row r="104" spans="1:40" ht="15.95" customHeight="1">
      <c r="A104" s="14" t="s">
        <v>488</v>
      </c>
      <c r="B104" s="40" t="s">
        <v>489</v>
      </c>
      <c r="C104" s="14">
        <v>4</v>
      </c>
      <c r="E104" s="14" t="s">
        <v>634</v>
      </c>
      <c r="F104" s="14" t="s">
        <v>1027</v>
      </c>
      <c r="G104" s="14" t="s">
        <v>1068</v>
      </c>
      <c r="H104" s="14" t="s">
        <v>720</v>
      </c>
      <c r="I104" s="14">
        <v>1791</v>
      </c>
      <c r="J104" s="14">
        <v>1340</v>
      </c>
      <c r="K104" s="14">
        <v>1321</v>
      </c>
      <c r="L104" s="14">
        <v>274</v>
      </c>
      <c r="M104" s="14">
        <v>218</v>
      </c>
      <c r="N104" s="14">
        <v>820</v>
      </c>
      <c r="O104" s="14">
        <f t="shared" si="2"/>
        <v>31892</v>
      </c>
      <c r="P104" s="40" t="s">
        <v>949</v>
      </c>
      <c r="Q104" s="40">
        <v>1</v>
      </c>
      <c r="R104" s="40">
        <f t="shared" si="3"/>
        <v>51</v>
      </c>
      <c r="U104" s="27" t="s">
        <v>584</v>
      </c>
      <c r="V104" s="14" t="s">
        <v>797</v>
      </c>
      <c r="W104" s="14" t="s">
        <v>725</v>
      </c>
      <c r="X104" s="14" t="s">
        <v>871</v>
      </c>
      <c r="Y104" s="14" t="s">
        <v>1129</v>
      </c>
      <c r="Z104" s="14">
        <v>5</v>
      </c>
      <c r="AA104" s="14" t="s">
        <v>1133</v>
      </c>
      <c r="AB104" s="14" t="s">
        <v>611</v>
      </c>
      <c r="AC104" s="14">
        <f>INT((L104+L104*(50-1)/50*(0.2+60/90*(R104-10)+MAX(R104-70,0)*0.5+MAX(R104-90,0)*1)+(50-1)*80+(R104-10)*80 )*(1+AK104/100000))</f>
        <v>15907</v>
      </c>
      <c r="AD104" s="14">
        <f>INT((M104+M104*(50-1)/50*(0.2+60/90*(R104-10)+MAX(R104-70,0)*0.5+MAX(R104-90,0)*1)+(50-1)*80+(R104-10)*80 )*(1+AL104/100000))</f>
        <v>13300</v>
      </c>
      <c r="AE104" s="14">
        <f>INT((N104+N104*(50-1)/50*(0.2+60/90*(R104-10)+MAX(R104-70,0)*0.5+MAX(R104-90,0)*1)+(50-1)*240+(R104-10)*240 )*(1+AM104/100000))</f>
        <v>44545</v>
      </c>
      <c r="AF104" s="19" t="s">
        <v>178</v>
      </c>
      <c r="AG104" s="14" t="s">
        <v>178</v>
      </c>
      <c r="AH104" s="14" t="s">
        <v>178</v>
      </c>
      <c r="AI104" s="14" t="s">
        <v>178</v>
      </c>
      <c r="AJ104" s="14" t="s">
        <v>783</v>
      </c>
      <c r="AK104" s="14">
        <v>7000</v>
      </c>
      <c r="AL104" s="14">
        <v>0</v>
      </c>
      <c r="AM104" s="14">
        <v>0</v>
      </c>
      <c r="AN104" s="40">
        <v>24</v>
      </c>
    </row>
    <row r="105" spans="1:40" ht="15.95" customHeight="1">
      <c r="A105" s="14" t="s">
        <v>172</v>
      </c>
      <c r="B105" s="40" t="s">
        <v>490</v>
      </c>
      <c r="C105" s="14">
        <v>4</v>
      </c>
      <c r="E105" s="14" t="s">
        <v>634</v>
      </c>
      <c r="F105" s="14" t="s">
        <v>1027</v>
      </c>
      <c r="G105" s="14" t="s">
        <v>1068</v>
      </c>
      <c r="H105" s="14" t="s">
        <v>720</v>
      </c>
      <c r="I105" s="14">
        <v>1833</v>
      </c>
      <c r="J105" s="14">
        <v>2167</v>
      </c>
      <c r="K105" s="14">
        <v>2221</v>
      </c>
      <c r="L105" s="14">
        <v>267</v>
      </c>
      <c r="M105" s="14">
        <v>214</v>
      </c>
      <c r="N105" s="14">
        <v>801</v>
      </c>
      <c r="O105" s="14">
        <f t="shared" si="2"/>
        <v>30990</v>
      </c>
      <c r="P105" s="40" t="s">
        <v>949</v>
      </c>
      <c r="Q105" s="40">
        <v>1</v>
      </c>
      <c r="R105" s="40">
        <f t="shared" si="3"/>
        <v>50</v>
      </c>
      <c r="U105" s="27" t="s">
        <v>585</v>
      </c>
      <c r="V105" s="14" t="s">
        <v>797</v>
      </c>
      <c r="W105" s="14" t="s">
        <v>725</v>
      </c>
      <c r="X105" s="14" t="s">
        <v>872</v>
      </c>
      <c r="Y105" s="14" t="s">
        <v>1129</v>
      </c>
      <c r="Z105" s="14">
        <v>5</v>
      </c>
      <c r="AA105" s="14" t="s">
        <v>1133</v>
      </c>
      <c r="AB105" s="14" t="s">
        <v>611</v>
      </c>
      <c r="AC105" s="14">
        <f>INT((L105+L105*(50-1)/50*(0.2+60/90*(R105-10)+MAX(R105-70,0)*0.5+MAX(R105-90,0)*1)+(50-1)*80+(R105-10)*80 )*(1+AK105/100000))</f>
        <v>15426</v>
      </c>
      <c r="AD105" s="14">
        <f>INT((M105+M105*(50-1)/50*(0.2+60/90*(R105-10)+MAX(R105-70,0)*0.5+MAX(R105-90,0)*1)+(50-1)*80+(R105-10)*80 )*(1+AL105/100000))</f>
        <v>12968</v>
      </c>
      <c r="AE105" s="14">
        <f>INT((N105+N105*(50-1)/50*(0.2+60/90*(R105-10)+MAX(R105-70,0)*0.5+MAX(R105-90,0)*1)+(50-1)*240+(R105-10)*240 )*(1+AM105/100000))</f>
        <v>43250</v>
      </c>
      <c r="AF105" s="19" t="s">
        <v>178</v>
      </c>
      <c r="AG105" s="14" t="s">
        <v>178</v>
      </c>
      <c r="AH105" s="14" t="s">
        <v>178</v>
      </c>
      <c r="AI105" s="14" t="s">
        <v>178</v>
      </c>
      <c r="AJ105" s="14" t="s">
        <v>785</v>
      </c>
      <c r="AK105" s="14">
        <v>7000</v>
      </c>
      <c r="AL105" s="14">
        <v>0</v>
      </c>
      <c r="AM105" s="14">
        <v>0</v>
      </c>
      <c r="AN105" s="40">
        <v>23</v>
      </c>
    </row>
    <row r="106" spans="1:40" ht="15.95" customHeight="1">
      <c r="A106" s="14" t="s">
        <v>491</v>
      </c>
      <c r="B106" s="40" t="s">
        <v>492</v>
      </c>
      <c r="C106" s="14">
        <v>4</v>
      </c>
      <c r="E106" s="14" t="s">
        <v>634</v>
      </c>
      <c r="F106" s="14" t="s">
        <v>1028</v>
      </c>
      <c r="G106" s="14" t="s">
        <v>1070</v>
      </c>
      <c r="H106" s="14" t="s">
        <v>720</v>
      </c>
      <c r="I106" s="14">
        <v>1752</v>
      </c>
      <c r="J106" s="14">
        <v>635</v>
      </c>
      <c r="K106" s="14">
        <v>63</v>
      </c>
      <c r="L106" s="14">
        <v>262</v>
      </c>
      <c r="M106" s="14">
        <v>209</v>
      </c>
      <c r="N106" s="14">
        <v>784</v>
      </c>
      <c r="O106" s="14">
        <f t="shared" si="2"/>
        <v>29871</v>
      </c>
      <c r="P106" s="40" t="s">
        <v>949</v>
      </c>
      <c r="Q106" s="40">
        <v>1</v>
      </c>
      <c r="R106" s="40">
        <f t="shared" si="3"/>
        <v>49</v>
      </c>
      <c r="U106" s="27" t="s">
        <v>586</v>
      </c>
      <c r="V106" s="14" t="s">
        <v>971</v>
      </c>
      <c r="W106" s="14" t="s">
        <v>725</v>
      </c>
      <c r="X106" s="14" t="s">
        <v>873</v>
      </c>
      <c r="Y106" s="14" t="s">
        <v>1129</v>
      </c>
      <c r="Z106" s="14">
        <v>5</v>
      </c>
      <c r="AA106" s="14" t="s">
        <v>1133</v>
      </c>
      <c r="AB106" s="14" t="s">
        <v>611</v>
      </c>
      <c r="AC106" s="14">
        <f>INT((L106+L106*(50-1)/50*(0.2+60/90*(R106-10)+MAX(R106-70,0)*0.5+MAX(R106-90,0)*1)+(50-1)*80+(R106-10)*80 )*(1+AK106/100000))</f>
        <v>14029</v>
      </c>
      <c r="AD106" s="14">
        <f>INT((M106+M106*(50-1)/50*(0.2+60/90*(R106-10)+MAX(R106-70,0)*0.5+MAX(R106-90,0)*1)+(50-1)*80+(R106-10)*80 )*(1+AL106/100000))</f>
        <v>13498</v>
      </c>
      <c r="AE106" s="14">
        <f>INT((N106+N106*(50-1)/50*(0.2+60/90*(R106-10)+MAX(R106-70,0)*0.5+MAX(R106-90,0)*1)+(50-1)*240+(R106-10)*240 )*(1+AM106/100000))</f>
        <v>42033</v>
      </c>
      <c r="AF106" s="19" t="s">
        <v>178</v>
      </c>
      <c r="AG106" s="14" t="s">
        <v>178</v>
      </c>
      <c r="AH106" s="14" t="s">
        <v>178</v>
      </c>
      <c r="AI106" s="14" t="s">
        <v>178</v>
      </c>
      <c r="AJ106" s="14" t="s">
        <v>790</v>
      </c>
      <c r="AK106" s="14">
        <v>0</v>
      </c>
      <c r="AL106" s="14">
        <v>7000</v>
      </c>
      <c r="AM106" s="14">
        <v>0</v>
      </c>
      <c r="AN106" s="40">
        <v>22</v>
      </c>
    </row>
    <row r="107" spans="1:40" ht="15.95" customHeight="1">
      <c r="A107" s="14" t="s">
        <v>174</v>
      </c>
      <c r="B107" s="40" t="s">
        <v>493</v>
      </c>
      <c r="C107" s="14">
        <v>4</v>
      </c>
      <c r="E107" s="14" t="s">
        <v>634</v>
      </c>
      <c r="F107" s="14" t="s">
        <v>1028</v>
      </c>
      <c r="G107" s="14" t="s">
        <v>1070</v>
      </c>
      <c r="H107" s="14" t="s">
        <v>720</v>
      </c>
      <c r="I107" s="14">
        <v>1753</v>
      </c>
      <c r="J107" s="14">
        <v>636</v>
      </c>
      <c r="K107" s="14">
        <v>70</v>
      </c>
      <c r="L107" s="14">
        <v>255</v>
      </c>
      <c r="M107" s="14">
        <v>205</v>
      </c>
      <c r="N107" s="14">
        <v>766</v>
      </c>
      <c r="O107" s="14">
        <f t="shared" si="2"/>
        <v>29016</v>
      </c>
      <c r="P107" s="40" t="s">
        <v>949</v>
      </c>
      <c r="Q107" s="40">
        <v>1</v>
      </c>
      <c r="R107" s="40">
        <f t="shared" si="3"/>
        <v>48</v>
      </c>
      <c r="U107" s="27" t="s">
        <v>587</v>
      </c>
      <c r="V107" s="14" t="s">
        <v>797</v>
      </c>
      <c r="W107" s="14" t="s">
        <v>725</v>
      </c>
      <c r="X107" s="14" t="s">
        <v>874</v>
      </c>
      <c r="Y107" s="14" t="s">
        <v>1129</v>
      </c>
      <c r="Z107" s="14">
        <v>5</v>
      </c>
      <c r="AA107" s="14" t="s">
        <v>1133</v>
      </c>
      <c r="AB107" s="14" t="s">
        <v>611</v>
      </c>
      <c r="AC107" s="14">
        <f>INT((L107+L107*(50-1)/50*(0.2+60/90*(R107-10)+MAX(R107-70,0)*0.5+MAX(R107-90,0)*1)+(50-1)*80+(R107-10)*80 )*(1+AK107/100000))</f>
        <v>13595</v>
      </c>
      <c r="AD107" s="14">
        <f>INT((M107+M107*(50-1)/50*(0.2+60/90*(R107-10)+MAX(R107-70,0)*0.5+MAX(R107-90,0)*1)+(50-1)*80+(R107-10)*80 )*(1+AL107/100000))</f>
        <v>13155</v>
      </c>
      <c r="AE107" s="14">
        <f>INT((N107+N107*(50-1)/50*(0.2+60/90*(R107-10)+MAX(R107-70,0)*0.5+MAX(R107-90,0)*1)+(50-1)*240+(R107-10)*240 )*(1+AM107/100000))</f>
        <v>40813</v>
      </c>
      <c r="AF107" s="19" t="s">
        <v>178</v>
      </c>
      <c r="AG107" s="14" t="s">
        <v>178</v>
      </c>
      <c r="AH107" s="14" t="s">
        <v>178</v>
      </c>
      <c r="AI107" s="14" t="s">
        <v>178</v>
      </c>
      <c r="AJ107" s="14" t="s">
        <v>793</v>
      </c>
      <c r="AK107" s="14">
        <v>0</v>
      </c>
      <c r="AL107" s="14">
        <v>7000</v>
      </c>
      <c r="AM107" s="14">
        <v>0</v>
      </c>
      <c r="AN107" s="40">
        <v>21</v>
      </c>
    </row>
    <row r="108" spans="1:40" ht="15.95" customHeight="1">
      <c r="A108" s="14" t="s">
        <v>494</v>
      </c>
      <c r="B108" s="16" t="s">
        <v>495</v>
      </c>
      <c r="C108" s="14">
        <v>5</v>
      </c>
      <c r="E108" s="14" t="s">
        <v>634</v>
      </c>
      <c r="F108" s="14" t="s">
        <v>1028</v>
      </c>
      <c r="G108" s="14" t="s">
        <v>1071</v>
      </c>
      <c r="H108" s="14" t="s">
        <v>720</v>
      </c>
      <c r="I108" s="14">
        <v>1839</v>
      </c>
      <c r="J108" s="14">
        <v>2174</v>
      </c>
      <c r="K108" s="14">
        <v>2227</v>
      </c>
      <c r="L108" s="14">
        <v>245</v>
      </c>
      <c r="M108" s="14">
        <v>195</v>
      </c>
      <c r="N108" s="14">
        <v>733</v>
      </c>
      <c r="O108" s="14">
        <f t="shared" si="2"/>
        <v>27415</v>
      </c>
      <c r="P108" s="16" t="s">
        <v>949</v>
      </c>
      <c r="Q108" s="16">
        <v>1</v>
      </c>
      <c r="R108" s="16">
        <f t="shared" si="3"/>
        <v>46</v>
      </c>
      <c r="U108" s="27" t="s">
        <v>589</v>
      </c>
      <c r="V108" s="14" t="s">
        <v>797</v>
      </c>
      <c r="W108" s="14" t="s">
        <v>725</v>
      </c>
      <c r="X108" s="14" t="s">
        <v>875</v>
      </c>
      <c r="Y108" s="14">
        <v>4</v>
      </c>
      <c r="Z108" s="14">
        <v>3</v>
      </c>
      <c r="AA108" s="14" t="s">
        <v>1134</v>
      </c>
      <c r="AB108" s="14" t="s">
        <v>611</v>
      </c>
      <c r="AC108" s="14">
        <f>INT((L108+L108*(50-1)/50*(0.2+60/90*(R108-10)+MAX(R108-70,0)*0.5+MAX(R108-90,0)*1)+(50-1)*80+(R108-10)*80 )*(1+AK108/100000))</f>
        <v>13498</v>
      </c>
      <c r="AD108" s="14">
        <f>INT((M108+M108*(50-1)/50*(0.2+60/90*(R108-10)+MAX(R108-70,0)*0.5+MAX(R108-90,0)*1)+(50-1)*80+(R108-10)*80 )*(1+AL108/100000))</f>
        <v>11619</v>
      </c>
      <c r="AE108" s="14">
        <f>INT((N108+N108*(50-1)/50*(0.2+60/90*(R108-10)+MAX(R108-70,0)*0.5+MAX(R108-90,0)*1)+(50-1)*240+(R108-10)*240 )*(1+AM108/100000))</f>
        <v>38516</v>
      </c>
      <c r="AF108" s="19" t="s">
        <v>178</v>
      </c>
      <c r="AG108" s="14" t="s">
        <v>178</v>
      </c>
      <c r="AH108" s="14" t="s">
        <v>178</v>
      </c>
      <c r="AI108" s="14" t="s">
        <v>178</v>
      </c>
      <c r="AJ108" s="14" t="s">
        <v>796</v>
      </c>
      <c r="AK108" s="14">
        <v>5000</v>
      </c>
      <c r="AL108" s="14">
        <v>0</v>
      </c>
      <c r="AM108" s="14">
        <v>0</v>
      </c>
      <c r="AN108" s="16">
        <v>19</v>
      </c>
    </row>
    <row r="109" spans="1:40" ht="15.95" customHeight="1">
      <c r="A109" s="14" t="s">
        <v>179</v>
      </c>
      <c r="B109" s="16" t="s">
        <v>496</v>
      </c>
      <c r="C109" s="14">
        <v>5</v>
      </c>
      <c r="E109" s="14" t="s">
        <v>634</v>
      </c>
      <c r="F109" s="14" t="s">
        <v>1028</v>
      </c>
      <c r="G109" s="14" t="s">
        <v>1071</v>
      </c>
      <c r="H109" s="14" t="s">
        <v>720</v>
      </c>
      <c r="I109" s="14">
        <v>1748</v>
      </c>
      <c r="J109" s="14">
        <v>629</v>
      </c>
      <c r="K109" s="14">
        <v>39</v>
      </c>
      <c r="L109" s="14">
        <v>239</v>
      </c>
      <c r="M109" s="14">
        <v>191</v>
      </c>
      <c r="N109" s="14">
        <v>717</v>
      </c>
      <c r="O109" s="14">
        <f t="shared" si="2"/>
        <v>26139</v>
      </c>
      <c r="P109" s="16" t="s">
        <v>949</v>
      </c>
      <c r="Q109" s="16">
        <v>1</v>
      </c>
      <c r="R109" s="16">
        <f t="shared" si="3"/>
        <v>44</v>
      </c>
      <c r="U109" s="27" t="s">
        <v>590</v>
      </c>
      <c r="V109" s="14" t="s">
        <v>797</v>
      </c>
      <c r="W109" s="14" t="s">
        <v>725</v>
      </c>
      <c r="X109" s="14" t="s">
        <v>876</v>
      </c>
      <c r="Y109" s="14">
        <v>4</v>
      </c>
      <c r="Z109" s="14">
        <v>3</v>
      </c>
      <c r="AA109" s="14" t="s">
        <v>1134</v>
      </c>
      <c r="AB109" s="14" t="s">
        <v>611</v>
      </c>
      <c r="AC109" s="14">
        <f>INT((L109+L109*(50-1)/50*(0.2+60/90*(R109-10)+MAX(R109-70,0)*0.5+MAX(R109-90,0)*1)+(50-1)*80+(R109-10)*80 )*(1+AK109/100000))</f>
        <v>12846</v>
      </c>
      <c r="AD109" s="14">
        <f>INT((M109+M109*(50-1)/50*(0.2+60/90*(R109-10)+MAX(R109-70,0)*0.5+MAX(R109-90,0)*1)+(50-1)*80+(R109-10)*80 )*(1+AL109/100000))</f>
        <v>11111</v>
      </c>
      <c r="AE109" s="14">
        <f>INT((N109+N109*(50-1)/50*(0.2+60/90*(R109-10)+MAX(R109-70,0)*0.5+MAX(R109-90,0)*1)+(50-1)*240+(R109-10)*240 )*(1+AM109/100000))</f>
        <v>36704</v>
      </c>
      <c r="AF109" s="19" t="s">
        <v>178</v>
      </c>
      <c r="AG109" s="14" t="s">
        <v>178</v>
      </c>
      <c r="AH109" s="14" t="s">
        <v>178</v>
      </c>
      <c r="AI109" s="14" t="s">
        <v>178</v>
      </c>
      <c r="AJ109" s="14" t="s">
        <v>822</v>
      </c>
      <c r="AK109" s="14">
        <v>5000</v>
      </c>
      <c r="AL109" s="14">
        <v>0</v>
      </c>
      <c r="AM109" s="14">
        <v>0</v>
      </c>
      <c r="AN109" s="16">
        <v>18</v>
      </c>
    </row>
    <row r="110" spans="1:40" ht="15.95" customHeight="1">
      <c r="A110" s="14" t="s">
        <v>180</v>
      </c>
      <c r="B110" s="16" t="s">
        <v>497</v>
      </c>
      <c r="C110" s="14">
        <v>5</v>
      </c>
      <c r="E110" s="14" t="s">
        <v>634</v>
      </c>
      <c r="F110" s="14" t="s">
        <v>1027</v>
      </c>
      <c r="G110" s="14" t="s">
        <v>1072</v>
      </c>
      <c r="H110" s="14" t="s">
        <v>720</v>
      </c>
      <c r="I110" s="14">
        <v>1780</v>
      </c>
      <c r="J110" s="14">
        <v>1329</v>
      </c>
      <c r="K110" s="14">
        <v>1311</v>
      </c>
      <c r="L110" s="14">
        <v>234</v>
      </c>
      <c r="M110" s="14">
        <v>187</v>
      </c>
      <c r="N110" s="14">
        <v>701</v>
      </c>
      <c r="O110" s="14">
        <f t="shared" si="2"/>
        <v>25244</v>
      </c>
      <c r="P110" s="16" t="s">
        <v>949</v>
      </c>
      <c r="Q110" s="16">
        <v>1</v>
      </c>
      <c r="R110" s="16">
        <f t="shared" si="3"/>
        <v>43</v>
      </c>
      <c r="U110" s="27" t="s">
        <v>591</v>
      </c>
      <c r="V110" s="14" t="s">
        <v>797</v>
      </c>
      <c r="W110" s="14" t="s">
        <v>725</v>
      </c>
      <c r="X110" s="14" t="s">
        <v>877</v>
      </c>
      <c r="Y110" s="14">
        <v>4</v>
      </c>
      <c r="Z110" s="14">
        <v>3</v>
      </c>
      <c r="AA110" s="14" t="s">
        <v>1134</v>
      </c>
      <c r="AB110" s="14" t="s">
        <v>611</v>
      </c>
      <c r="AC110" s="14">
        <f>INT((L110+L110*(50-1)/50*(0.2+60/90*(R110-10)+MAX(R110-70,0)*0.5+MAX(R110-90,0)*1)+(50-1)*80+(R110-10)*80 )*(1+AK110/100000))</f>
        <v>11884</v>
      </c>
      <c r="AD110" s="14">
        <f>INT((M110+M110*(50-1)/50*(0.2+60/90*(R110-10)+MAX(R110-70,0)*0.5+MAX(R110-90,0)*1)+(50-1)*80+(R110-10)*80 )*(1+AL110/100000))</f>
        <v>11356</v>
      </c>
      <c r="AE110" s="14">
        <f>INT((N110+N110*(50-1)/50*(0.2+60/90*(R110-10)+MAX(R110-70,0)*0.5+MAX(R110-90,0)*1)+(50-1)*240+(R110-10)*240 )*(1+AM110/100000))</f>
        <v>35631</v>
      </c>
      <c r="AF110" s="19" t="s">
        <v>178</v>
      </c>
      <c r="AG110" s="14" t="s">
        <v>178</v>
      </c>
      <c r="AH110" s="14" t="s">
        <v>178</v>
      </c>
      <c r="AI110" s="14" t="s">
        <v>178</v>
      </c>
      <c r="AJ110" s="14" t="s">
        <v>802</v>
      </c>
      <c r="AK110" s="14">
        <v>0</v>
      </c>
      <c r="AL110" s="14">
        <v>5000</v>
      </c>
      <c r="AM110" s="14">
        <v>0</v>
      </c>
      <c r="AN110" s="16">
        <v>17</v>
      </c>
    </row>
    <row r="111" spans="1:40" ht="15.95" customHeight="1">
      <c r="A111" s="14" t="s">
        <v>181</v>
      </c>
      <c r="B111" s="16" t="s">
        <v>498</v>
      </c>
      <c r="C111" s="14">
        <v>5</v>
      </c>
      <c r="E111" s="14" t="s">
        <v>634</v>
      </c>
      <c r="F111" s="14" t="s">
        <v>1028</v>
      </c>
      <c r="G111" s="14" t="s">
        <v>1072</v>
      </c>
      <c r="H111" s="14" t="s">
        <v>720</v>
      </c>
      <c r="I111" s="14">
        <v>1814</v>
      </c>
      <c r="J111" s="14">
        <v>2151</v>
      </c>
      <c r="K111" s="14">
        <v>2202</v>
      </c>
      <c r="L111" s="14">
        <v>228</v>
      </c>
      <c r="M111" s="14">
        <v>182</v>
      </c>
      <c r="N111" s="14">
        <v>685</v>
      </c>
      <c r="O111" s="14">
        <f t="shared" si="2"/>
        <v>24490</v>
      </c>
      <c r="P111" s="16" t="s">
        <v>949</v>
      </c>
      <c r="Q111" s="16">
        <v>1</v>
      </c>
      <c r="R111" s="16">
        <f t="shared" si="3"/>
        <v>42</v>
      </c>
      <c r="U111" s="27" t="s">
        <v>592</v>
      </c>
      <c r="V111" s="14" t="s">
        <v>797</v>
      </c>
      <c r="W111" s="14" t="s">
        <v>725</v>
      </c>
      <c r="X111" s="14" t="s">
        <v>878</v>
      </c>
      <c r="Y111" s="14">
        <v>4</v>
      </c>
      <c r="Z111" s="14">
        <v>3</v>
      </c>
      <c r="AA111" s="14" t="s">
        <v>1134</v>
      </c>
      <c r="AB111" s="14" t="s">
        <v>611</v>
      </c>
      <c r="AC111" s="14">
        <f>INT((L111+L111*(50-1)/50*(0.2+60/90*(R111-10)+MAX(R111-70,0)*0.5+MAX(R111-90,0)*1)+(50-1)*80+(R111-10)*80 )*(1+AK111/100000))</f>
        <v>11519</v>
      </c>
      <c r="AD111" s="14">
        <f>INT((M111+M111*(50-1)/50*(0.2+60/90*(R111-10)+MAX(R111-70,0)*0.5+MAX(R111-90,0)*1)+(50-1)*80+(R111-10)*80 )*(1+AL111/100000))</f>
        <v>11027</v>
      </c>
      <c r="AE111" s="14">
        <f>INT((N111+N111*(50-1)/50*(0.2+60/90*(R111-10)+MAX(R111-70,0)*0.5+MAX(R111-90,0)*1)+(50-1)*240+(R111-10)*240 )*(1+AM111/100000))</f>
        <v>34580</v>
      </c>
      <c r="AF111" s="19" t="s">
        <v>178</v>
      </c>
      <c r="AG111" s="14" t="s">
        <v>178</v>
      </c>
      <c r="AH111" s="14" t="s">
        <v>178</v>
      </c>
      <c r="AI111" s="14" t="s">
        <v>178</v>
      </c>
      <c r="AJ111" s="14" t="s">
        <v>807</v>
      </c>
      <c r="AK111" s="14">
        <v>0</v>
      </c>
      <c r="AL111" s="14">
        <v>5000</v>
      </c>
      <c r="AM111" s="14">
        <v>0</v>
      </c>
      <c r="AN111" s="16">
        <v>16</v>
      </c>
    </row>
    <row r="112" spans="1:40" ht="15.95" customHeight="1">
      <c r="A112" s="14" t="s">
        <v>182</v>
      </c>
      <c r="B112" s="16" t="s">
        <v>499</v>
      </c>
      <c r="C112" s="14">
        <v>5</v>
      </c>
      <c r="E112" s="14" t="s">
        <v>634</v>
      </c>
      <c r="F112" s="14" t="s">
        <v>634</v>
      </c>
      <c r="G112" s="14" t="s">
        <v>1073</v>
      </c>
      <c r="H112" s="14" t="s">
        <v>720</v>
      </c>
      <c r="I112" s="14">
        <v>1845</v>
      </c>
      <c r="J112" s="14">
        <v>2180</v>
      </c>
      <c r="K112" s="14">
        <v>2233</v>
      </c>
      <c r="L112" s="14">
        <v>224</v>
      </c>
      <c r="M112" s="14">
        <v>178</v>
      </c>
      <c r="N112" s="14">
        <v>670</v>
      </c>
      <c r="O112" s="14">
        <f t="shared" si="2"/>
        <v>23607</v>
      </c>
      <c r="P112" s="16" t="s">
        <v>949</v>
      </c>
      <c r="Q112" s="16">
        <v>1</v>
      </c>
      <c r="R112" s="16">
        <f t="shared" si="3"/>
        <v>41</v>
      </c>
      <c r="U112" s="27" t="s">
        <v>593</v>
      </c>
      <c r="V112" s="14" t="s">
        <v>797</v>
      </c>
      <c r="W112" s="14" t="s">
        <v>725</v>
      </c>
      <c r="X112" s="14" t="s">
        <v>879</v>
      </c>
      <c r="Y112" s="14">
        <v>4</v>
      </c>
      <c r="Z112" s="14">
        <v>3</v>
      </c>
      <c r="AA112" s="14" t="s">
        <v>1134</v>
      </c>
      <c r="AB112" s="14" t="s">
        <v>611</v>
      </c>
      <c r="AC112" s="14">
        <f>INT((L112+L112*(50-1)/50*(0.2+60/90*(R112-10)+MAX(R112-70,0)*0.5+MAX(R112-90,0)*1)+(50-1)*80+(R112-10)*80 )*(1+AK112/100000))</f>
        <v>11204</v>
      </c>
      <c r="AD112" s="14">
        <f>INT((M112+M112*(50-1)/50*(0.2+60/90*(R112-10)+MAX(R112-70,0)*0.5+MAX(R112-90,0)*1)+(50-1)*80+(R112-10)*80 )*(1+AL112/100000))</f>
        <v>10217</v>
      </c>
      <c r="AE112" s="14">
        <f>INT((N112+N112*(50-1)/50*(0.2+60/90*(R112-10)+MAX(R112-70,0)*0.5+MAX(R112-90,0)*1)+(50-1)*240+(R112-10)*240 )*(1+AM112/100000))</f>
        <v>35249</v>
      </c>
      <c r="AF112" s="19" t="s">
        <v>178</v>
      </c>
      <c r="AG112" s="14" t="s">
        <v>178</v>
      </c>
      <c r="AH112" s="14" t="s">
        <v>178</v>
      </c>
      <c r="AI112" s="14" t="s">
        <v>178</v>
      </c>
      <c r="AJ112" s="14" t="s">
        <v>810</v>
      </c>
      <c r="AK112" s="14">
        <v>0</v>
      </c>
      <c r="AL112" s="14">
        <v>0</v>
      </c>
      <c r="AM112" s="14">
        <v>5000</v>
      </c>
      <c r="AN112" s="16">
        <v>15</v>
      </c>
    </row>
  </sheetData>
  <autoFilter ref="A1:AJ112"/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9"/>
  <sheetViews>
    <sheetView workbookViewId="0">
      <selection activeCell="B9" sqref="B9"/>
    </sheetView>
  </sheetViews>
  <sheetFormatPr defaultRowHeight="13.15"/>
  <cols>
    <col min="2" max="2" width="12.75" bestFit="1" customWidth="1"/>
  </cols>
  <sheetData>
    <row r="1" spans="1:3" ht="14.55">
      <c r="A1" s="8" t="s">
        <v>30</v>
      </c>
      <c r="B1" s="8" t="s">
        <v>31</v>
      </c>
      <c r="C1" s="8" t="s">
        <v>32</v>
      </c>
    </row>
    <row r="2" spans="1:3" ht="14.55">
      <c r="A2" s="8" t="s">
        <v>13</v>
      </c>
      <c r="B2" s="8" t="s">
        <v>27</v>
      </c>
      <c r="C2" s="8" t="s">
        <v>33</v>
      </c>
    </row>
    <row r="3" spans="1:3" ht="14.55">
      <c r="A3" s="8" t="s">
        <v>0</v>
      </c>
      <c r="B3" s="8" t="s">
        <v>2</v>
      </c>
      <c r="C3" s="8" t="s">
        <v>28</v>
      </c>
    </row>
    <row r="4" spans="1:3" ht="14.55">
      <c r="A4" s="8" t="s">
        <v>0</v>
      </c>
      <c r="B4" s="8" t="s">
        <v>2</v>
      </c>
      <c r="C4" s="8" t="s">
        <v>28</v>
      </c>
    </row>
    <row r="5" spans="1:3">
      <c r="A5" s="10">
        <v>1</v>
      </c>
      <c r="B5" s="10">
        <v>2</v>
      </c>
      <c r="C5" s="10" t="s">
        <v>29</v>
      </c>
    </row>
    <row r="6" spans="1:3">
      <c r="A6" s="10">
        <v>2</v>
      </c>
      <c r="B6" s="10">
        <v>3</v>
      </c>
      <c r="C6" s="10" t="s">
        <v>29</v>
      </c>
    </row>
    <row r="7" spans="1:3">
      <c r="A7" s="10">
        <v>3</v>
      </c>
      <c r="B7" s="10">
        <v>4</v>
      </c>
      <c r="C7" s="10" t="s">
        <v>29</v>
      </c>
    </row>
    <row r="8" spans="1:3">
      <c r="A8" s="10">
        <v>4</v>
      </c>
      <c r="B8" s="10">
        <v>5</v>
      </c>
      <c r="C8" s="10" t="s">
        <v>29</v>
      </c>
    </row>
    <row r="9" spans="1:3">
      <c r="A9" s="10">
        <v>5</v>
      </c>
      <c r="B9" s="10">
        <v>1</v>
      </c>
      <c r="C9" s="10" t="s">
        <v>29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22"/>
  <sheetViews>
    <sheetView workbookViewId="0">
      <selection activeCell="M16" sqref="M16"/>
    </sheetView>
  </sheetViews>
  <sheetFormatPr defaultRowHeight="15.95"/>
  <cols>
    <col min="1" max="1" width="9" style="23"/>
    <col min="2" max="2" width="9.125" style="23" bestFit="1" customWidth="1"/>
    <col min="3" max="3" width="9.625" style="23" bestFit="1" customWidth="1"/>
    <col min="4" max="4" width="13.25" style="23" bestFit="1" customWidth="1"/>
    <col min="5" max="16384" width="9" style="23"/>
  </cols>
  <sheetData>
    <row r="1" spans="1:9">
      <c r="A1" s="3" t="s">
        <v>306</v>
      </c>
      <c r="B1" s="3" t="s">
        <v>307</v>
      </c>
      <c r="C1" s="3" t="s">
        <v>308</v>
      </c>
      <c r="D1" s="3" t="s">
        <v>309</v>
      </c>
      <c r="E1" s="3" t="s">
        <v>310</v>
      </c>
      <c r="F1" s="3" t="s">
        <v>311</v>
      </c>
      <c r="G1" s="3" t="s">
        <v>312</v>
      </c>
    </row>
    <row r="2" spans="1:9">
      <c r="A2" s="3" t="s">
        <v>313</v>
      </c>
      <c r="B2" s="3" t="s">
        <v>314</v>
      </c>
      <c r="C2" s="3" t="s">
        <v>315</v>
      </c>
      <c r="D2" s="3" t="s">
        <v>316</v>
      </c>
      <c r="E2" s="3" t="s">
        <v>317</v>
      </c>
      <c r="F2" s="3" t="s">
        <v>318</v>
      </c>
      <c r="G2" s="3" t="s">
        <v>319</v>
      </c>
    </row>
    <row r="3" spans="1:9">
      <c r="A3" s="3" t="s">
        <v>320</v>
      </c>
      <c r="B3" s="3" t="s">
        <v>320</v>
      </c>
      <c r="C3" s="3" t="s">
        <v>320</v>
      </c>
      <c r="D3" s="3" t="s">
        <v>321</v>
      </c>
      <c r="E3" s="3" t="s">
        <v>322</v>
      </c>
      <c r="F3" s="3" t="s">
        <v>321</v>
      </c>
      <c r="G3" s="3" t="s">
        <v>323</v>
      </c>
    </row>
    <row r="4" spans="1:9">
      <c r="A4" s="3" t="s">
        <v>320</v>
      </c>
      <c r="B4" s="3" t="s">
        <v>320</v>
      </c>
      <c r="C4" s="3" t="s">
        <v>320</v>
      </c>
      <c r="D4" s="3" t="s">
        <v>321</v>
      </c>
      <c r="E4" s="3" t="s">
        <v>322</v>
      </c>
      <c r="F4" s="3" t="s">
        <v>324</v>
      </c>
      <c r="G4" s="3" t="s">
        <v>322</v>
      </c>
    </row>
    <row r="5" spans="1:9">
      <c r="A5" s="23">
        <v>1</v>
      </c>
      <c r="B5" s="23">
        <v>1</v>
      </c>
      <c r="C5" s="14">
        <v>1300045</v>
      </c>
      <c r="D5" s="23" t="s">
        <v>619</v>
      </c>
      <c r="E5" s="23">
        <v>1</v>
      </c>
      <c r="F5" s="23">
        <v>1</v>
      </c>
      <c r="G5" s="23">
        <v>1</v>
      </c>
      <c r="I5" s="14"/>
    </row>
    <row r="6" spans="1:9">
      <c r="A6" s="23">
        <v>2</v>
      </c>
      <c r="B6" s="23">
        <v>1</v>
      </c>
      <c r="C6" s="14">
        <v>1300099</v>
      </c>
      <c r="D6" s="23" t="s">
        <v>620</v>
      </c>
      <c r="E6" s="23">
        <v>1</v>
      </c>
      <c r="F6" s="23">
        <v>2</v>
      </c>
      <c r="G6" s="23">
        <v>2</v>
      </c>
      <c r="I6" s="14"/>
    </row>
    <row r="7" spans="1:9">
      <c r="A7" s="23">
        <v>3</v>
      </c>
      <c r="B7" s="23">
        <v>1</v>
      </c>
      <c r="C7" s="14">
        <v>1300044</v>
      </c>
      <c r="D7" s="23" t="s">
        <v>618</v>
      </c>
      <c r="E7" s="23">
        <v>1</v>
      </c>
      <c r="F7" s="23">
        <v>3</v>
      </c>
      <c r="G7" s="23">
        <v>3</v>
      </c>
      <c r="I7" s="14"/>
    </row>
    <row r="8" spans="1:9">
      <c r="A8" s="23">
        <v>4</v>
      </c>
      <c r="B8" s="23">
        <v>1</v>
      </c>
      <c r="C8" s="14">
        <v>1300098</v>
      </c>
      <c r="D8" s="23" t="s">
        <v>622</v>
      </c>
      <c r="E8" s="23">
        <v>1</v>
      </c>
      <c r="F8" s="23">
        <v>4</v>
      </c>
      <c r="G8" s="23">
        <v>5</v>
      </c>
      <c r="I8" s="14"/>
    </row>
    <row r="9" spans="1:9">
      <c r="A9" s="23">
        <v>5</v>
      </c>
      <c r="B9" s="23">
        <v>1</v>
      </c>
      <c r="C9" s="14">
        <v>1300042</v>
      </c>
      <c r="D9" s="23" t="s">
        <v>617</v>
      </c>
      <c r="E9" s="23">
        <v>1</v>
      </c>
      <c r="F9" s="23">
        <v>6</v>
      </c>
      <c r="G9" s="23">
        <v>7</v>
      </c>
      <c r="I9" s="14"/>
    </row>
    <row r="10" spans="1:9">
      <c r="A10" s="23">
        <v>6</v>
      </c>
      <c r="B10" s="23">
        <v>2</v>
      </c>
      <c r="C10" s="14">
        <v>1300039</v>
      </c>
      <c r="D10" s="23" t="s">
        <v>628</v>
      </c>
      <c r="E10" s="23">
        <v>1</v>
      </c>
      <c r="F10" s="23">
        <v>1</v>
      </c>
      <c r="G10" s="23">
        <v>1</v>
      </c>
      <c r="I10" s="14"/>
    </row>
    <row r="11" spans="1:9">
      <c r="A11" s="23">
        <v>7</v>
      </c>
      <c r="B11" s="23">
        <v>2</v>
      </c>
      <c r="C11" s="14">
        <v>1300092</v>
      </c>
      <c r="D11" s="23" t="s">
        <v>627</v>
      </c>
      <c r="E11" s="23">
        <v>1</v>
      </c>
      <c r="F11" s="23">
        <v>2</v>
      </c>
      <c r="G11" s="23">
        <v>2</v>
      </c>
      <c r="I11" s="14"/>
    </row>
    <row r="12" spans="1:9">
      <c r="A12" s="23">
        <v>8</v>
      </c>
      <c r="B12" s="23">
        <v>2</v>
      </c>
      <c r="C12" s="14">
        <v>1300091</v>
      </c>
      <c r="D12" s="23" t="s">
        <v>626</v>
      </c>
      <c r="E12" s="23">
        <v>1</v>
      </c>
      <c r="F12" s="23">
        <v>3</v>
      </c>
      <c r="G12" s="23">
        <v>3</v>
      </c>
      <c r="I12" s="14"/>
    </row>
    <row r="13" spans="1:9">
      <c r="A13" s="23">
        <v>9</v>
      </c>
      <c r="B13" s="23">
        <v>2</v>
      </c>
      <c r="C13" s="14">
        <v>1300037</v>
      </c>
      <c r="D13" s="23" t="s">
        <v>625</v>
      </c>
      <c r="E13" s="23">
        <v>1</v>
      </c>
      <c r="F13" s="23">
        <v>4</v>
      </c>
      <c r="G13" s="23">
        <v>4</v>
      </c>
      <c r="I13" s="14"/>
    </row>
    <row r="14" spans="1:9">
      <c r="A14" s="23">
        <v>10</v>
      </c>
      <c r="B14" s="23">
        <v>2</v>
      </c>
      <c r="C14" s="14">
        <v>1300035</v>
      </c>
      <c r="D14" s="23" t="s">
        <v>624</v>
      </c>
      <c r="E14" s="23">
        <v>1</v>
      </c>
      <c r="F14" s="23">
        <v>5</v>
      </c>
      <c r="G14" s="23">
        <v>5</v>
      </c>
      <c r="I14" s="14"/>
    </row>
    <row r="15" spans="1:9">
      <c r="A15" s="23">
        <v>11</v>
      </c>
      <c r="B15" s="23">
        <v>2</v>
      </c>
      <c r="C15" s="14">
        <v>1300033</v>
      </c>
      <c r="D15" s="23" t="s">
        <v>623</v>
      </c>
      <c r="E15" s="23">
        <v>1</v>
      </c>
      <c r="F15" s="23">
        <v>6</v>
      </c>
      <c r="G15" s="23">
        <v>7</v>
      </c>
      <c r="I15" s="14"/>
    </row>
    <row r="16" spans="1:9">
      <c r="A16" s="23">
        <v>12</v>
      </c>
      <c r="B16" s="23">
        <v>2</v>
      </c>
      <c r="C16" s="14">
        <v>1300086</v>
      </c>
      <c r="D16" s="23" t="s">
        <v>621</v>
      </c>
      <c r="E16" s="23">
        <v>1</v>
      </c>
      <c r="F16" s="23">
        <v>8</v>
      </c>
      <c r="G16" s="23">
        <v>10</v>
      </c>
      <c r="I16" s="14"/>
    </row>
    <row r="17" spans="1:9">
      <c r="A17" s="23">
        <v>13</v>
      </c>
      <c r="B17" s="23">
        <v>3</v>
      </c>
      <c r="C17" s="14">
        <v>1300018</v>
      </c>
      <c r="D17" s="23" t="s">
        <v>630</v>
      </c>
      <c r="E17" s="23">
        <v>1</v>
      </c>
      <c r="F17" s="23">
        <v>1</v>
      </c>
      <c r="G17" s="23">
        <v>2</v>
      </c>
      <c r="I17" s="14"/>
    </row>
    <row r="18" spans="1:9">
      <c r="A18" s="23">
        <v>14</v>
      </c>
      <c r="B18" s="23">
        <v>3</v>
      </c>
      <c r="C18" s="14">
        <v>1300071</v>
      </c>
      <c r="D18" s="23" t="s">
        <v>184</v>
      </c>
      <c r="E18" s="23">
        <v>1</v>
      </c>
      <c r="F18" s="23">
        <v>3</v>
      </c>
      <c r="G18" s="23">
        <v>3</v>
      </c>
      <c r="I18" s="14"/>
    </row>
    <row r="19" spans="1:9">
      <c r="A19" s="23">
        <v>15</v>
      </c>
      <c r="B19" s="23">
        <v>3</v>
      </c>
      <c r="C19" s="14">
        <v>1300017</v>
      </c>
      <c r="D19" s="23" t="s">
        <v>629</v>
      </c>
      <c r="E19" s="23">
        <v>1</v>
      </c>
      <c r="F19" s="23">
        <v>4</v>
      </c>
      <c r="G19" s="23">
        <v>5</v>
      </c>
      <c r="I19" s="14"/>
    </row>
    <row r="20" spans="1:9">
      <c r="A20" s="23">
        <v>16</v>
      </c>
      <c r="B20" s="23">
        <v>3</v>
      </c>
      <c r="C20" s="14">
        <v>1300015</v>
      </c>
      <c r="D20" s="23" t="s">
        <v>631</v>
      </c>
      <c r="E20" s="23">
        <v>1</v>
      </c>
      <c r="F20" s="23">
        <v>6</v>
      </c>
      <c r="G20" s="23">
        <v>7</v>
      </c>
      <c r="I20" s="14"/>
    </row>
    <row r="21" spans="1:9">
      <c r="A21" s="23">
        <v>17</v>
      </c>
      <c r="B21" s="23">
        <v>3</v>
      </c>
      <c r="C21" s="14">
        <v>1300068</v>
      </c>
      <c r="D21" s="23" t="s">
        <v>633</v>
      </c>
      <c r="E21" s="23">
        <v>1</v>
      </c>
      <c r="F21" s="23">
        <v>8</v>
      </c>
      <c r="G21" s="23">
        <v>10</v>
      </c>
      <c r="I21" s="14"/>
    </row>
    <row r="22" spans="1:9">
      <c r="A22" s="23">
        <v>18</v>
      </c>
      <c r="B22" s="23">
        <v>3</v>
      </c>
      <c r="C22" s="14">
        <v>1300014</v>
      </c>
      <c r="D22" s="23" t="s">
        <v>632</v>
      </c>
      <c r="E22" s="23">
        <v>1</v>
      </c>
      <c r="F22" s="23">
        <v>11</v>
      </c>
      <c r="G22" s="23">
        <v>15</v>
      </c>
      <c r="I22" s="14"/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9"/>
  <sheetViews>
    <sheetView workbookViewId="0">
      <selection activeCell="G8" sqref="G8"/>
    </sheetView>
  </sheetViews>
  <sheetFormatPr defaultRowHeight="13.15"/>
  <cols>
    <col min="1" max="6" width="9" style="4"/>
    <col min="7" max="7" width="63.75" style="4" bestFit="1" customWidth="1"/>
    <col min="8" max="16384" width="9" style="4"/>
  </cols>
  <sheetData>
    <row r="1" spans="1:7" ht="14.55">
      <c r="A1" s="3" t="s">
        <v>20</v>
      </c>
      <c r="B1" s="3" t="s">
        <v>21</v>
      </c>
      <c r="C1" s="3" t="s">
        <v>500</v>
      </c>
      <c r="D1" s="3" t="s">
        <v>23</v>
      </c>
      <c r="E1" s="3" t="s">
        <v>24</v>
      </c>
      <c r="F1" s="3" t="s">
        <v>940</v>
      </c>
      <c r="G1" s="3" t="s">
        <v>1202</v>
      </c>
    </row>
    <row r="2" spans="1:7" ht="14.55">
      <c r="A2" s="3" t="s">
        <v>13</v>
      </c>
      <c r="B2" s="3" t="s">
        <v>22</v>
      </c>
      <c r="C2" s="3" t="s">
        <v>501</v>
      </c>
      <c r="D2" s="3" t="s">
        <v>25</v>
      </c>
      <c r="E2" s="3" t="s">
        <v>71</v>
      </c>
      <c r="F2" s="3" t="s">
        <v>941</v>
      </c>
      <c r="G2" s="3" t="s">
        <v>960</v>
      </c>
    </row>
    <row r="3" spans="1:7" ht="14.55">
      <c r="A3" s="3" t="s">
        <v>2</v>
      </c>
      <c r="B3" s="3" t="s">
        <v>2</v>
      </c>
      <c r="C3" s="3" t="s">
        <v>502</v>
      </c>
      <c r="D3" s="3" t="s">
        <v>69</v>
      </c>
      <c r="E3" s="3" t="s">
        <v>1</v>
      </c>
      <c r="F3" s="3" t="s">
        <v>2</v>
      </c>
      <c r="G3" s="3" t="s">
        <v>1</v>
      </c>
    </row>
    <row r="4" spans="1:7" ht="14.55">
      <c r="A4" s="3" t="s">
        <v>2</v>
      </c>
      <c r="B4" s="3" t="s">
        <v>2</v>
      </c>
      <c r="C4" s="3" t="s">
        <v>503</v>
      </c>
      <c r="D4" s="3" t="s">
        <v>2</v>
      </c>
      <c r="E4" s="3" t="s">
        <v>1</v>
      </c>
      <c r="F4" s="3" t="s">
        <v>2</v>
      </c>
      <c r="G4" s="3" t="s">
        <v>1</v>
      </c>
    </row>
    <row r="5" spans="1:7">
      <c r="A5" s="9">
        <v>1</v>
      </c>
      <c r="B5" s="9" t="s">
        <v>1074</v>
      </c>
      <c r="C5" s="9" t="s">
        <v>1075</v>
      </c>
      <c r="D5" s="4">
        <v>4</v>
      </c>
      <c r="F5" s="4" t="s">
        <v>1076</v>
      </c>
      <c r="G5" s="4" t="s">
        <v>1203</v>
      </c>
    </row>
    <row r="6" spans="1:7">
      <c r="A6" s="9">
        <v>2</v>
      </c>
      <c r="B6" s="9" t="s">
        <v>1074</v>
      </c>
      <c r="C6" s="9" t="s">
        <v>1075</v>
      </c>
      <c r="D6" s="4">
        <v>9</v>
      </c>
      <c r="F6" s="4" t="s">
        <v>1076</v>
      </c>
      <c r="G6" s="4" t="s">
        <v>1204</v>
      </c>
    </row>
    <row r="7" spans="1:7">
      <c r="A7" s="9">
        <v>3</v>
      </c>
      <c r="B7" s="9" t="s">
        <v>1074</v>
      </c>
      <c r="C7" s="9" t="s">
        <v>1075</v>
      </c>
      <c r="E7" s="4" t="s">
        <v>1006</v>
      </c>
      <c r="F7" s="4" t="s">
        <v>1076</v>
      </c>
      <c r="G7" s="4" t="s">
        <v>1205</v>
      </c>
    </row>
    <row r="8" spans="1:7">
      <c r="A8" s="9">
        <v>4</v>
      </c>
      <c r="B8" s="9" t="s">
        <v>1074</v>
      </c>
      <c r="C8" s="9" t="s">
        <v>1075</v>
      </c>
      <c r="E8" s="4" t="s">
        <v>1007</v>
      </c>
      <c r="F8" s="4" t="s">
        <v>1076</v>
      </c>
      <c r="G8" s="4" t="s">
        <v>1206</v>
      </c>
    </row>
    <row r="9" spans="1:7">
      <c r="A9" s="9"/>
      <c r="B9" s="9"/>
      <c r="C9" s="9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D6"/>
  <sheetViews>
    <sheetView workbookViewId="0">
      <selection activeCell="F21" sqref="F21"/>
    </sheetView>
  </sheetViews>
  <sheetFormatPr defaultRowHeight="13.15"/>
  <cols>
    <col min="1" max="1" width="9" style="4"/>
    <col min="2" max="2" width="10.5" style="4" bestFit="1" customWidth="1"/>
    <col min="3" max="3" width="10.5" style="4" customWidth="1"/>
    <col min="4" max="16384" width="9" style="4"/>
  </cols>
  <sheetData>
    <row r="1" spans="1:4" ht="14.55">
      <c r="A1" s="3" t="s">
        <v>59</v>
      </c>
      <c r="B1" s="3" t="s">
        <v>60</v>
      </c>
      <c r="C1" s="3" t="s">
        <v>61</v>
      </c>
      <c r="D1" s="3" t="s">
        <v>62</v>
      </c>
    </row>
    <row r="2" spans="1:4" ht="14.55">
      <c r="A2" s="3" t="s">
        <v>13</v>
      </c>
      <c r="B2" s="3" t="s">
        <v>26</v>
      </c>
      <c r="C2" s="3" t="s">
        <v>63</v>
      </c>
      <c r="D2" s="3" t="s">
        <v>64</v>
      </c>
    </row>
    <row r="3" spans="1:4" ht="14.55">
      <c r="A3" s="3" t="s">
        <v>2</v>
      </c>
      <c r="B3" s="3" t="s">
        <v>1</v>
      </c>
      <c r="C3" s="3" t="s">
        <v>1</v>
      </c>
      <c r="D3" s="3" t="s">
        <v>1</v>
      </c>
    </row>
    <row r="4" spans="1:4" ht="14.55">
      <c r="A4" s="3" t="s">
        <v>2</v>
      </c>
      <c r="B4" s="3" t="s">
        <v>1</v>
      </c>
      <c r="C4" s="3" t="s">
        <v>18</v>
      </c>
      <c r="D4" s="3" t="s">
        <v>1</v>
      </c>
    </row>
    <row r="5" spans="1:4">
      <c r="A5" s="9">
        <v>1</v>
      </c>
      <c r="B5" s="9" t="s">
        <v>176</v>
      </c>
      <c r="C5" s="9" t="s">
        <v>57</v>
      </c>
      <c r="D5" s="9" t="s">
        <v>65</v>
      </c>
    </row>
    <row r="6" spans="1:4">
      <c r="A6" s="9">
        <v>2</v>
      </c>
      <c r="B6" s="9" t="s">
        <v>177</v>
      </c>
      <c r="C6" s="9" t="s">
        <v>58</v>
      </c>
      <c r="D6" s="9" t="s">
        <v>66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9"/>
  <sheetViews>
    <sheetView topLeftCell="A4" workbookViewId="0">
      <selection activeCell="C10" sqref="C10"/>
    </sheetView>
  </sheetViews>
  <sheetFormatPr defaultRowHeight="13.15"/>
  <cols>
    <col min="1" max="1" width="9" style="4"/>
    <col min="2" max="2" width="8" style="4" bestFit="1" customWidth="1"/>
    <col min="3" max="3" width="23.625" style="4" bestFit="1" customWidth="1"/>
    <col min="4" max="16384" width="9" style="4"/>
  </cols>
  <sheetData>
    <row r="1" spans="1:3" ht="14.55">
      <c r="A1" s="3" t="s">
        <v>13</v>
      </c>
      <c r="B1" s="3" t="s">
        <v>650</v>
      </c>
      <c r="C1" s="3" t="s">
        <v>651</v>
      </c>
    </row>
    <row r="2" spans="1:3" ht="14.55">
      <c r="A2" s="3" t="s">
        <v>13</v>
      </c>
      <c r="B2" s="3" t="s">
        <v>652</v>
      </c>
      <c r="C2" s="3" t="s">
        <v>653</v>
      </c>
    </row>
    <row r="3" spans="1:3" ht="14.55">
      <c r="A3" s="3" t="s">
        <v>2</v>
      </c>
      <c r="B3" s="3" t="s">
        <v>656</v>
      </c>
      <c r="C3" s="3" t="s">
        <v>654</v>
      </c>
    </row>
    <row r="4" spans="1:3" ht="14.55">
      <c r="A4" s="3" t="s">
        <v>2</v>
      </c>
      <c r="B4" s="3" t="s">
        <v>656</v>
      </c>
      <c r="C4" s="3" t="s">
        <v>655</v>
      </c>
    </row>
    <row r="5" spans="1:3">
      <c r="A5" s="12">
        <v>1</v>
      </c>
      <c r="B5" s="12" t="s">
        <v>937</v>
      </c>
      <c r="C5" s="12" t="s">
        <v>657</v>
      </c>
    </row>
    <row r="6" spans="1:3">
      <c r="A6" s="12">
        <v>2</v>
      </c>
      <c r="B6" s="12">
        <v>100015</v>
      </c>
      <c r="C6" s="12" t="s">
        <v>658</v>
      </c>
    </row>
    <row r="7" spans="1:3">
      <c r="A7" s="12">
        <v>3</v>
      </c>
      <c r="B7" s="12">
        <v>100038</v>
      </c>
      <c r="C7" s="12" t="s">
        <v>659</v>
      </c>
    </row>
    <row r="8" spans="1:3">
      <c r="A8" s="12">
        <v>4</v>
      </c>
      <c r="B8" s="12">
        <v>100090</v>
      </c>
      <c r="C8" s="12" t="s">
        <v>660</v>
      </c>
    </row>
    <row r="9" spans="1:3">
      <c r="A9" s="12">
        <v>5</v>
      </c>
      <c r="B9" s="12" t="s">
        <v>942</v>
      </c>
      <c r="C9" s="12" t="s">
        <v>943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E112"/>
  <sheetViews>
    <sheetView topLeftCell="A100" workbookViewId="0">
      <selection activeCell="F113" sqref="F113"/>
    </sheetView>
  </sheetViews>
  <sheetFormatPr defaultRowHeight="15.95"/>
  <cols>
    <col min="1" max="1" width="5.5" style="1" customWidth="1"/>
    <col min="2" max="2" width="9.375" style="1" customWidth="1"/>
    <col min="3" max="3" width="9.125" style="1" bestFit="1" customWidth="1"/>
    <col min="4" max="4" width="10.875" style="15" bestFit="1" customWidth="1"/>
    <col min="5" max="5" width="11.375" style="15" bestFit="1" customWidth="1"/>
    <col min="6" max="16384" width="9" style="15"/>
  </cols>
  <sheetData>
    <row r="1" spans="1:5">
      <c r="A1" s="3" t="s">
        <v>16</v>
      </c>
      <c r="B1" s="3" t="s">
        <v>17</v>
      </c>
      <c r="C1" s="3" t="s">
        <v>67</v>
      </c>
      <c r="D1" s="3" t="s">
        <v>331</v>
      </c>
      <c r="E1" s="3" t="s">
        <v>278</v>
      </c>
    </row>
    <row r="2" spans="1:5">
      <c r="A2" s="3" t="s">
        <v>19</v>
      </c>
      <c r="B2" s="3" t="s">
        <v>4</v>
      </c>
      <c r="C2" s="3" t="s">
        <v>68</v>
      </c>
      <c r="D2" s="3" t="s">
        <v>185</v>
      </c>
      <c r="E2" s="3" t="s">
        <v>279</v>
      </c>
    </row>
    <row r="3" spans="1:5">
      <c r="A3" s="3" t="s">
        <v>2</v>
      </c>
      <c r="B3" s="3" t="s">
        <v>1</v>
      </c>
      <c r="C3" s="3" t="s">
        <v>18</v>
      </c>
      <c r="D3" s="3" t="s">
        <v>2</v>
      </c>
      <c r="E3" s="3" t="s">
        <v>1</v>
      </c>
    </row>
    <row r="4" spans="1:5">
      <c r="A4" s="3" t="s">
        <v>2</v>
      </c>
      <c r="B4" s="3" t="s">
        <v>18</v>
      </c>
      <c r="C4" s="3" t="s">
        <v>18</v>
      </c>
      <c r="D4" s="3" t="s">
        <v>2</v>
      </c>
      <c r="E4" s="3" t="s">
        <v>1</v>
      </c>
    </row>
    <row r="5" spans="1:5">
      <c r="A5" s="13" t="s">
        <v>72</v>
      </c>
      <c r="B5" s="22" t="s">
        <v>39</v>
      </c>
      <c r="C5" s="22">
        <v>66</v>
      </c>
      <c r="D5" s="15">
        <v>50000</v>
      </c>
      <c r="E5" s="15" t="s">
        <v>325</v>
      </c>
    </row>
    <row r="6" spans="1:5">
      <c r="A6" s="13" t="s">
        <v>73</v>
      </c>
      <c r="B6" s="22" t="s">
        <v>186</v>
      </c>
      <c r="C6" s="22">
        <v>65</v>
      </c>
      <c r="D6" s="15">
        <v>50000</v>
      </c>
      <c r="E6" s="15" t="s">
        <v>325</v>
      </c>
    </row>
    <row r="7" spans="1:5">
      <c r="A7" s="13" t="s">
        <v>74</v>
      </c>
      <c r="B7" s="22" t="s">
        <v>187</v>
      </c>
      <c r="C7" s="22">
        <v>64</v>
      </c>
      <c r="D7" s="15">
        <v>50000</v>
      </c>
      <c r="E7" s="15" t="s">
        <v>325</v>
      </c>
    </row>
    <row r="8" spans="1:5">
      <c r="A8" s="13" t="s">
        <v>75</v>
      </c>
      <c r="B8" s="22" t="s">
        <v>48</v>
      </c>
      <c r="C8" s="22">
        <v>63</v>
      </c>
      <c r="D8" s="15">
        <v>50000</v>
      </c>
      <c r="E8" s="15" t="s">
        <v>325</v>
      </c>
    </row>
    <row r="9" spans="1:5">
      <c r="A9" s="13" t="s">
        <v>76</v>
      </c>
      <c r="B9" s="22" t="s">
        <v>40</v>
      </c>
      <c r="C9" s="22">
        <v>62</v>
      </c>
      <c r="D9" s="15">
        <v>50000</v>
      </c>
      <c r="E9" s="15" t="s">
        <v>325</v>
      </c>
    </row>
    <row r="10" spans="1:5">
      <c r="A10" s="13" t="s">
        <v>77</v>
      </c>
      <c r="B10" s="22" t="s">
        <v>36</v>
      </c>
      <c r="C10" s="22">
        <v>61</v>
      </c>
      <c r="D10" s="15">
        <v>50000</v>
      </c>
      <c r="E10" s="15" t="s">
        <v>325</v>
      </c>
    </row>
    <row r="11" spans="1:5">
      <c r="A11" s="13" t="s">
        <v>78</v>
      </c>
      <c r="B11" s="22" t="s">
        <v>188</v>
      </c>
      <c r="C11" s="22">
        <v>60</v>
      </c>
      <c r="D11" s="15">
        <v>50000</v>
      </c>
      <c r="E11" s="15" t="s">
        <v>325</v>
      </c>
    </row>
    <row r="12" spans="1:5">
      <c r="A12" s="13" t="s">
        <v>79</v>
      </c>
      <c r="B12" s="16" t="s">
        <v>35</v>
      </c>
      <c r="C12" s="16">
        <v>58</v>
      </c>
      <c r="D12" s="15">
        <v>50000</v>
      </c>
      <c r="E12" s="15" t="s">
        <v>325</v>
      </c>
    </row>
    <row r="13" spans="1:5">
      <c r="A13" s="13" t="s">
        <v>80</v>
      </c>
      <c r="B13" s="16" t="s">
        <v>189</v>
      </c>
      <c r="C13" s="16">
        <v>57</v>
      </c>
      <c r="D13" s="15">
        <v>50000</v>
      </c>
      <c r="E13" s="15" t="s">
        <v>325</v>
      </c>
    </row>
    <row r="14" spans="1:5">
      <c r="A14" s="13" t="s">
        <v>81</v>
      </c>
      <c r="B14" s="16" t="s">
        <v>41</v>
      </c>
      <c r="C14" s="16">
        <v>56</v>
      </c>
      <c r="D14" s="15">
        <v>50000</v>
      </c>
      <c r="E14" s="15" t="s">
        <v>325</v>
      </c>
    </row>
    <row r="15" spans="1:5">
      <c r="A15" s="13" t="s">
        <v>82</v>
      </c>
      <c r="B15" s="16" t="s">
        <v>37</v>
      </c>
      <c r="C15" s="16">
        <v>55</v>
      </c>
      <c r="D15" s="15">
        <v>50000</v>
      </c>
      <c r="E15" s="15" t="s">
        <v>325</v>
      </c>
    </row>
    <row r="16" spans="1:5">
      <c r="A16" s="13" t="s">
        <v>83</v>
      </c>
      <c r="B16" s="16" t="s">
        <v>190</v>
      </c>
      <c r="C16" s="16">
        <v>54</v>
      </c>
      <c r="D16" s="15">
        <v>50000</v>
      </c>
      <c r="E16" s="15" t="s">
        <v>325</v>
      </c>
    </row>
    <row r="17" spans="1:5">
      <c r="A17" s="13" t="s">
        <v>84</v>
      </c>
      <c r="B17" s="16" t="s">
        <v>46</v>
      </c>
      <c r="C17" s="16">
        <v>53</v>
      </c>
      <c r="D17" s="15">
        <v>50000</v>
      </c>
      <c r="E17" s="15" t="s">
        <v>325</v>
      </c>
    </row>
    <row r="18" spans="1:5">
      <c r="A18" s="13" t="s">
        <v>85</v>
      </c>
      <c r="B18" s="16" t="s">
        <v>45</v>
      </c>
      <c r="C18" s="16">
        <v>52</v>
      </c>
      <c r="D18" s="15">
        <v>50000</v>
      </c>
      <c r="E18" s="15" t="s">
        <v>325</v>
      </c>
    </row>
    <row r="19" spans="1:5">
      <c r="A19" s="13" t="s">
        <v>86</v>
      </c>
      <c r="B19" s="16" t="s">
        <v>44</v>
      </c>
      <c r="C19" s="16">
        <v>51</v>
      </c>
      <c r="D19" s="15">
        <v>50000</v>
      </c>
      <c r="E19" s="15" t="s">
        <v>325</v>
      </c>
    </row>
    <row r="20" spans="1:5">
      <c r="A20" s="13" t="s">
        <v>87</v>
      </c>
      <c r="B20" s="16" t="s">
        <v>191</v>
      </c>
      <c r="C20" s="16">
        <v>50</v>
      </c>
      <c r="D20" s="15">
        <v>50000</v>
      </c>
      <c r="E20" s="15" t="s">
        <v>325</v>
      </c>
    </row>
    <row r="21" spans="1:5">
      <c r="A21" s="13" t="s">
        <v>88</v>
      </c>
      <c r="B21" s="16" t="s">
        <v>192</v>
      </c>
      <c r="C21" s="16">
        <v>49</v>
      </c>
      <c r="D21" s="15">
        <v>50000</v>
      </c>
      <c r="E21" s="15" t="s">
        <v>325</v>
      </c>
    </row>
    <row r="22" spans="1:5">
      <c r="A22" s="13" t="s">
        <v>89</v>
      </c>
      <c r="B22" s="16" t="s">
        <v>193</v>
      </c>
      <c r="C22" s="16">
        <v>48</v>
      </c>
      <c r="D22" s="15">
        <v>50000</v>
      </c>
      <c r="E22" s="15" t="s">
        <v>325</v>
      </c>
    </row>
    <row r="23" spans="1:5">
      <c r="A23" s="13" t="s">
        <v>90</v>
      </c>
      <c r="B23" s="16" t="s">
        <v>47</v>
      </c>
      <c r="C23" s="16">
        <v>47</v>
      </c>
      <c r="D23" s="15">
        <v>50000</v>
      </c>
      <c r="E23" s="15" t="s">
        <v>325</v>
      </c>
    </row>
    <row r="24" spans="1:5">
      <c r="A24" s="13" t="s">
        <v>91</v>
      </c>
      <c r="B24" s="16" t="s">
        <v>43</v>
      </c>
      <c r="C24" s="16">
        <v>46</v>
      </c>
      <c r="D24" s="15">
        <v>50000</v>
      </c>
      <c r="E24" s="15" t="s">
        <v>325</v>
      </c>
    </row>
    <row r="25" spans="1:5">
      <c r="A25" s="13" t="s">
        <v>92</v>
      </c>
      <c r="B25" s="16" t="s">
        <v>34</v>
      </c>
      <c r="C25" s="16">
        <v>45</v>
      </c>
      <c r="D25" s="15">
        <v>50000</v>
      </c>
      <c r="E25" s="15" t="s">
        <v>325</v>
      </c>
    </row>
    <row r="26" spans="1:5">
      <c r="A26" s="13" t="s">
        <v>93</v>
      </c>
      <c r="B26" s="16" t="s">
        <v>194</v>
      </c>
      <c r="C26" s="16">
        <v>44</v>
      </c>
      <c r="D26" s="15">
        <v>50000</v>
      </c>
      <c r="E26" s="15" t="s">
        <v>325</v>
      </c>
    </row>
    <row r="27" spans="1:5">
      <c r="A27" s="13" t="s">
        <v>94</v>
      </c>
      <c r="B27" s="16" t="s">
        <v>42</v>
      </c>
      <c r="C27" s="16">
        <v>43</v>
      </c>
      <c r="D27" s="15">
        <v>50000</v>
      </c>
      <c r="E27" s="15" t="s">
        <v>325</v>
      </c>
    </row>
    <row r="28" spans="1:5">
      <c r="A28" s="13" t="s">
        <v>95</v>
      </c>
      <c r="B28" s="17" t="s">
        <v>49</v>
      </c>
      <c r="C28" s="17">
        <v>39</v>
      </c>
      <c r="D28" s="15">
        <v>50000</v>
      </c>
      <c r="E28" s="15" t="s">
        <v>325</v>
      </c>
    </row>
    <row r="29" spans="1:5">
      <c r="A29" s="13" t="s">
        <v>96</v>
      </c>
      <c r="B29" s="17" t="s">
        <v>38</v>
      </c>
      <c r="C29" s="17">
        <v>38</v>
      </c>
      <c r="D29" s="15">
        <v>50000</v>
      </c>
      <c r="E29" s="15" t="s">
        <v>325</v>
      </c>
    </row>
    <row r="30" spans="1:5">
      <c r="A30" s="13" t="s">
        <v>97</v>
      </c>
      <c r="B30" s="17" t="s">
        <v>195</v>
      </c>
      <c r="C30" s="17">
        <v>37</v>
      </c>
      <c r="D30" s="15">
        <v>50000</v>
      </c>
      <c r="E30" s="15" t="s">
        <v>325</v>
      </c>
    </row>
    <row r="31" spans="1:5">
      <c r="A31" s="13" t="s">
        <v>98</v>
      </c>
      <c r="B31" s="17" t="s">
        <v>196</v>
      </c>
      <c r="C31" s="17">
        <v>36</v>
      </c>
      <c r="D31" s="15">
        <v>50000</v>
      </c>
      <c r="E31" s="15" t="s">
        <v>325</v>
      </c>
    </row>
    <row r="32" spans="1:5">
      <c r="A32" s="13" t="s">
        <v>99</v>
      </c>
      <c r="B32" s="17" t="s">
        <v>197</v>
      </c>
      <c r="C32" s="17">
        <v>35</v>
      </c>
      <c r="D32" s="15">
        <v>50000</v>
      </c>
      <c r="E32" s="15" t="s">
        <v>325</v>
      </c>
    </row>
    <row r="33" spans="1:5">
      <c r="A33" s="13" t="s">
        <v>100</v>
      </c>
      <c r="B33" s="17" t="s">
        <v>198</v>
      </c>
      <c r="C33" s="17">
        <v>34</v>
      </c>
      <c r="D33" s="15">
        <v>50000</v>
      </c>
      <c r="E33" s="15" t="s">
        <v>325</v>
      </c>
    </row>
    <row r="34" spans="1:5">
      <c r="A34" s="13" t="s">
        <v>101</v>
      </c>
      <c r="B34" s="17" t="s">
        <v>199</v>
      </c>
      <c r="C34" s="17">
        <v>33</v>
      </c>
      <c r="D34" s="15">
        <v>50000</v>
      </c>
      <c r="E34" s="15" t="s">
        <v>325</v>
      </c>
    </row>
    <row r="35" spans="1:5">
      <c r="A35" s="13" t="s">
        <v>102</v>
      </c>
      <c r="B35" s="17" t="s">
        <v>200</v>
      </c>
      <c r="C35" s="17">
        <v>32</v>
      </c>
      <c r="D35" s="15">
        <v>50000</v>
      </c>
      <c r="E35" s="15" t="s">
        <v>325</v>
      </c>
    </row>
    <row r="36" spans="1:5">
      <c r="A36" s="13" t="s">
        <v>103</v>
      </c>
      <c r="B36" s="17" t="s">
        <v>938</v>
      </c>
      <c r="C36" s="17">
        <v>32</v>
      </c>
      <c r="D36" s="15">
        <v>50000</v>
      </c>
      <c r="E36" s="15" t="s">
        <v>325</v>
      </c>
    </row>
    <row r="37" spans="1:5">
      <c r="A37" s="13" t="s">
        <v>104</v>
      </c>
      <c r="B37" s="17" t="s">
        <v>201</v>
      </c>
      <c r="C37" s="17">
        <v>31</v>
      </c>
      <c r="D37" s="15">
        <v>50000</v>
      </c>
      <c r="E37" s="15" t="s">
        <v>325</v>
      </c>
    </row>
    <row r="38" spans="1:5">
      <c r="A38" s="13" t="s">
        <v>105</v>
      </c>
      <c r="B38" s="17" t="s">
        <v>202</v>
      </c>
      <c r="C38" s="17">
        <v>31</v>
      </c>
      <c r="D38" s="15">
        <v>50000</v>
      </c>
      <c r="E38" s="15" t="s">
        <v>325</v>
      </c>
    </row>
    <row r="39" spans="1:5">
      <c r="A39" s="13" t="s">
        <v>106</v>
      </c>
      <c r="B39" s="17" t="s">
        <v>203</v>
      </c>
      <c r="C39" s="17">
        <v>30</v>
      </c>
      <c r="D39" s="15">
        <v>50000</v>
      </c>
      <c r="E39" s="15" t="s">
        <v>325</v>
      </c>
    </row>
    <row r="40" spans="1:5">
      <c r="A40" s="13" t="s">
        <v>107</v>
      </c>
      <c r="B40" s="17" t="s">
        <v>204</v>
      </c>
      <c r="C40" s="17">
        <v>30</v>
      </c>
      <c r="D40" s="15">
        <v>50000</v>
      </c>
      <c r="E40" s="15" t="s">
        <v>325</v>
      </c>
    </row>
    <row r="41" spans="1:5">
      <c r="A41" s="13" t="s">
        <v>108</v>
      </c>
      <c r="B41" s="18" t="s">
        <v>205</v>
      </c>
      <c r="C41" s="18">
        <v>28</v>
      </c>
      <c r="D41" s="15">
        <v>50000</v>
      </c>
      <c r="E41" s="15" t="s">
        <v>325</v>
      </c>
    </row>
    <row r="42" spans="1:5">
      <c r="A42" s="13" t="s">
        <v>109</v>
      </c>
      <c r="B42" s="18" t="s">
        <v>56</v>
      </c>
      <c r="C42" s="18">
        <v>27</v>
      </c>
      <c r="D42" s="15">
        <v>50000</v>
      </c>
      <c r="E42" s="15" t="s">
        <v>325</v>
      </c>
    </row>
    <row r="43" spans="1:5">
      <c r="A43" s="13" t="s">
        <v>110</v>
      </c>
      <c r="B43" s="18" t="s">
        <v>206</v>
      </c>
      <c r="C43" s="18">
        <v>26</v>
      </c>
      <c r="D43" s="15">
        <v>50000</v>
      </c>
      <c r="E43" s="15" t="s">
        <v>325</v>
      </c>
    </row>
    <row r="44" spans="1:5">
      <c r="A44" s="13" t="s">
        <v>111</v>
      </c>
      <c r="B44" s="18" t="s">
        <v>207</v>
      </c>
      <c r="C44" s="18">
        <v>25</v>
      </c>
      <c r="D44" s="15">
        <v>50000</v>
      </c>
      <c r="E44" s="15" t="s">
        <v>325</v>
      </c>
    </row>
    <row r="45" spans="1:5">
      <c r="A45" s="13" t="s">
        <v>112</v>
      </c>
      <c r="B45" s="18" t="s">
        <v>208</v>
      </c>
      <c r="C45" s="18">
        <v>24</v>
      </c>
      <c r="D45" s="15">
        <v>50000</v>
      </c>
      <c r="E45" s="15" t="s">
        <v>325</v>
      </c>
    </row>
    <row r="46" spans="1:5">
      <c r="A46" s="13" t="s">
        <v>113</v>
      </c>
      <c r="B46" s="18" t="s">
        <v>209</v>
      </c>
      <c r="C46" s="18">
        <v>23</v>
      </c>
      <c r="D46" s="15">
        <v>50000</v>
      </c>
      <c r="E46" s="15" t="s">
        <v>325</v>
      </c>
    </row>
    <row r="47" spans="1:5">
      <c r="A47" s="13" t="s">
        <v>114</v>
      </c>
      <c r="B47" s="18" t="s">
        <v>210</v>
      </c>
      <c r="C47" s="18">
        <v>22</v>
      </c>
      <c r="D47" s="15">
        <v>50000</v>
      </c>
      <c r="E47" s="15" t="s">
        <v>325</v>
      </c>
    </row>
    <row r="48" spans="1:5">
      <c r="A48" s="13" t="s">
        <v>115</v>
      </c>
      <c r="B48" s="18" t="s">
        <v>211</v>
      </c>
      <c r="C48" s="18">
        <v>21</v>
      </c>
      <c r="D48" s="15">
        <v>50000</v>
      </c>
      <c r="E48" s="15" t="s">
        <v>325</v>
      </c>
    </row>
    <row r="49" spans="1:5">
      <c r="A49" s="13" t="s">
        <v>116</v>
      </c>
      <c r="B49" s="18" t="s">
        <v>212</v>
      </c>
      <c r="C49" s="18">
        <v>20</v>
      </c>
      <c r="D49" s="15">
        <v>50000</v>
      </c>
      <c r="E49" s="15" t="s">
        <v>325</v>
      </c>
    </row>
    <row r="50" spans="1:5">
      <c r="A50" s="13" t="s">
        <v>117</v>
      </c>
      <c r="B50" s="19" t="s">
        <v>50</v>
      </c>
      <c r="C50" s="19">
        <v>19</v>
      </c>
      <c r="D50" s="15">
        <v>50000</v>
      </c>
      <c r="E50" s="15" t="s">
        <v>325</v>
      </c>
    </row>
    <row r="51" spans="1:5">
      <c r="A51" s="13" t="s">
        <v>118</v>
      </c>
      <c r="B51" s="19" t="s">
        <v>54</v>
      </c>
      <c r="C51" s="19">
        <v>18</v>
      </c>
      <c r="D51" s="15">
        <v>50000</v>
      </c>
      <c r="E51" s="15" t="s">
        <v>325</v>
      </c>
    </row>
    <row r="52" spans="1:5">
      <c r="A52" s="13" t="s">
        <v>119</v>
      </c>
      <c r="B52" s="19" t="s">
        <v>939</v>
      </c>
      <c r="C52" s="19">
        <v>17</v>
      </c>
      <c r="D52" s="15">
        <v>50000</v>
      </c>
      <c r="E52" s="15" t="s">
        <v>325</v>
      </c>
    </row>
    <row r="53" spans="1:5">
      <c r="A53" s="13" t="s">
        <v>120</v>
      </c>
      <c r="B53" s="19" t="s">
        <v>52</v>
      </c>
      <c r="C53" s="19">
        <v>16</v>
      </c>
      <c r="D53" s="15">
        <v>50000</v>
      </c>
      <c r="E53" s="15" t="s">
        <v>325</v>
      </c>
    </row>
    <row r="54" spans="1:5">
      <c r="A54" s="13" t="s">
        <v>121</v>
      </c>
      <c r="B54" s="19" t="s">
        <v>183</v>
      </c>
      <c r="C54" s="19">
        <v>15</v>
      </c>
      <c r="D54" s="15">
        <v>50000</v>
      </c>
      <c r="E54" s="15" t="s">
        <v>325</v>
      </c>
    </row>
    <row r="55" spans="1:5">
      <c r="A55" s="13" t="s">
        <v>122</v>
      </c>
      <c r="B55" s="14" t="s">
        <v>55</v>
      </c>
      <c r="C55" s="14">
        <v>14</v>
      </c>
      <c r="D55" s="15">
        <v>50000</v>
      </c>
      <c r="E55" s="15" t="s">
        <v>325</v>
      </c>
    </row>
    <row r="56" spans="1:5">
      <c r="A56" s="13" t="s">
        <v>123</v>
      </c>
      <c r="B56" s="14" t="s">
        <v>213</v>
      </c>
      <c r="C56" s="14">
        <v>13</v>
      </c>
      <c r="D56" s="15">
        <v>50000</v>
      </c>
      <c r="E56" s="15" t="s">
        <v>325</v>
      </c>
    </row>
    <row r="57" spans="1:5">
      <c r="A57" s="13" t="s">
        <v>124</v>
      </c>
      <c r="B57" s="14" t="s">
        <v>214</v>
      </c>
      <c r="C57" s="14">
        <v>12</v>
      </c>
      <c r="D57" s="15">
        <v>50000</v>
      </c>
      <c r="E57" s="15" t="s">
        <v>325</v>
      </c>
    </row>
    <row r="58" spans="1:5">
      <c r="A58" s="13" t="s">
        <v>125</v>
      </c>
      <c r="B58" s="21" t="s">
        <v>53</v>
      </c>
      <c r="C58" s="21">
        <v>11</v>
      </c>
      <c r="D58" s="15">
        <v>50000</v>
      </c>
      <c r="E58" s="15" t="s">
        <v>325</v>
      </c>
    </row>
    <row r="59" spans="1:5">
      <c r="A59" s="13" t="s">
        <v>126</v>
      </c>
      <c r="B59" s="22" t="s">
        <v>215</v>
      </c>
      <c r="C59" s="22">
        <v>66</v>
      </c>
      <c r="D59" s="15">
        <v>50000</v>
      </c>
      <c r="E59" s="15" t="s">
        <v>325</v>
      </c>
    </row>
    <row r="60" spans="1:5">
      <c r="A60" s="13" t="s">
        <v>127</v>
      </c>
      <c r="B60" s="22" t="s">
        <v>216</v>
      </c>
      <c r="C60" s="22">
        <v>65</v>
      </c>
      <c r="D60" s="15">
        <v>50000</v>
      </c>
      <c r="E60" s="15" t="s">
        <v>325</v>
      </c>
    </row>
    <row r="61" spans="1:5">
      <c r="A61" s="13" t="s">
        <v>128</v>
      </c>
      <c r="B61" s="22" t="s">
        <v>217</v>
      </c>
      <c r="C61" s="22">
        <v>64</v>
      </c>
      <c r="D61" s="15">
        <v>50000</v>
      </c>
      <c r="E61" s="15" t="s">
        <v>325</v>
      </c>
    </row>
    <row r="62" spans="1:5">
      <c r="A62" s="13" t="s">
        <v>129</v>
      </c>
      <c r="B62" s="22" t="s">
        <v>218</v>
      </c>
      <c r="C62" s="22">
        <v>63</v>
      </c>
      <c r="D62" s="15">
        <v>50000</v>
      </c>
      <c r="E62" s="15" t="s">
        <v>325</v>
      </c>
    </row>
    <row r="63" spans="1:5">
      <c r="A63" s="13" t="s">
        <v>130</v>
      </c>
      <c r="B63" s="22" t="s">
        <v>219</v>
      </c>
      <c r="C63" s="22">
        <v>62</v>
      </c>
      <c r="D63" s="15">
        <v>50000</v>
      </c>
      <c r="E63" s="15" t="s">
        <v>325</v>
      </c>
    </row>
    <row r="64" spans="1:5">
      <c r="A64" s="13" t="s">
        <v>131</v>
      </c>
      <c r="B64" s="22" t="s">
        <v>220</v>
      </c>
      <c r="C64" s="22">
        <v>61</v>
      </c>
      <c r="D64" s="15">
        <v>50000</v>
      </c>
      <c r="E64" s="15" t="s">
        <v>325</v>
      </c>
    </row>
    <row r="65" spans="1:5">
      <c r="A65" s="13" t="s">
        <v>132</v>
      </c>
      <c r="B65" s="22" t="s">
        <v>221</v>
      </c>
      <c r="C65" s="22">
        <v>60</v>
      </c>
      <c r="D65" s="15">
        <v>50000</v>
      </c>
      <c r="E65" s="15" t="s">
        <v>325</v>
      </c>
    </row>
    <row r="66" spans="1:5">
      <c r="A66" s="13" t="s">
        <v>133</v>
      </c>
      <c r="B66" s="16" t="s">
        <v>222</v>
      </c>
      <c r="C66" s="16">
        <v>58</v>
      </c>
      <c r="D66" s="15">
        <v>50000</v>
      </c>
      <c r="E66" s="15" t="s">
        <v>325</v>
      </c>
    </row>
    <row r="67" spans="1:5">
      <c r="A67" s="13" t="s">
        <v>134</v>
      </c>
      <c r="B67" s="16" t="s">
        <v>223</v>
      </c>
      <c r="C67" s="16">
        <v>57</v>
      </c>
      <c r="D67" s="15">
        <v>50000</v>
      </c>
      <c r="E67" s="15" t="s">
        <v>325</v>
      </c>
    </row>
    <row r="68" spans="1:5">
      <c r="A68" s="13" t="s">
        <v>135</v>
      </c>
      <c r="B68" s="16" t="s">
        <v>224</v>
      </c>
      <c r="C68" s="16">
        <v>56</v>
      </c>
      <c r="D68" s="15">
        <v>50000</v>
      </c>
      <c r="E68" s="15" t="s">
        <v>325</v>
      </c>
    </row>
    <row r="69" spans="1:5">
      <c r="A69" s="13" t="s">
        <v>136</v>
      </c>
      <c r="B69" s="16" t="s">
        <v>225</v>
      </c>
      <c r="C69" s="16">
        <v>55</v>
      </c>
      <c r="D69" s="15">
        <v>50000</v>
      </c>
      <c r="E69" s="15" t="s">
        <v>325</v>
      </c>
    </row>
    <row r="70" spans="1:5">
      <c r="A70" s="13" t="s">
        <v>137</v>
      </c>
      <c r="B70" s="16" t="s">
        <v>226</v>
      </c>
      <c r="C70" s="16">
        <v>54</v>
      </c>
      <c r="D70" s="15">
        <v>50000</v>
      </c>
      <c r="E70" s="15" t="s">
        <v>325</v>
      </c>
    </row>
    <row r="71" spans="1:5">
      <c r="A71" s="13" t="s">
        <v>138</v>
      </c>
      <c r="B71" s="16" t="s">
        <v>227</v>
      </c>
      <c r="C71" s="16">
        <v>53</v>
      </c>
      <c r="D71" s="15">
        <v>50000</v>
      </c>
      <c r="E71" s="15" t="s">
        <v>325</v>
      </c>
    </row>
    <row r="72" spans="1:5">
      <c r="A72" s="13" t="s">
        <v>139</v>
      </c>
      <c r="B72" s="16" t="s">
        <v>228</v>
      </c>
      <c r="C72" s="16">
        <v>52</v>
      </c>
      <c r="D72" s="15">
        <v>50000</v>
      </c>
      <c r="E72" s="15" t="s">
        <v>325</v>
      </c>
    </row>
    <row r="73" spans="1:5">
      <c r="A73" s="13" t="s">
        <v>140</v>
      </c>
      <c r="B73" s="16" t="s">
        <v>229</v>
      </c>
      <c r="C73" s="16">
        <v>51</v>
      </c>
      <c r="D73" s="15">
        <v>50000</v>
      </c>
      <c r="E73" s="15" t="s">
        <v>325</v>
      </c>
    </row>
    <row r="74" spans="1:5">
      <c r="A74" s="13" t="s">
        <v>141</v>
      </c>
      <c r="B74" s="16" t="s">
        <v>230</v>
      </c>
      <c r="C74" s="16">
        <v>50</v>
      </c>
      <c r="D74" s="15">
        <v>50000</v>
      </c>
      <c r="E74" s="15" t="s">
        <v>325</v>
      </c>
    </row>
    <row r="75" spans="1:5">
      <c r="A75" s="13" t="s">
        <v>142</v>
      </c>
      <c r="B75" s="16" t="s">
        <v>231</v>
      </c>
      <c r="C75" s="16">
        <v>49</v>
      </c>
      <c r="D75" s="15">
        <v>50000</v>
      </c>
      <c r="E75" s="15" t="s">
        <v>325</v>
      </c>
    </row>
    <row r="76" spans="1:5">
      <c r="A76" s="13" t="s">
        <v>143</v>
      </c>
      <c r="B76" s="16" t="s">
        <v>232</v>
      </c>
      <c r="C76" s="16">
        <v>48</v>
      </c>
      <c r="D76" s="15">
        <v>50000</v>
      </c>
      <c r="E76" s="15" t="s">
        <v>325</v>
      </c>
    </row>
    <row r="77" spans="1:5">
      <c r="A77" s="13" t="s">
        <v>144</v>
      </c>
      <c r="B77" s="16" t="s">
        <v>233</v>
      </c>
      <c r="C77" s="16">
        <v>47</v>
      </c>
      <c r="D77" s="15">
        <v>50000</v>
      </c>
      <c r="E77" s="15" t="s">
        <v>325</v>
      </c>
    </row>
    <row r="78" spans="1:5">
      <c r="A78" s="13" t="s">
        <v>145</v>
      </c>
      <c r="B78" s="16" t="s">
        <v>234</v>
      </c>
      <c r="C78" s="16">
        <v>46</v>
      </c>
      <c r="D78" s="15">
        <v>50000</v>
      </c>
      <c r="E78" s="15" t="s">
        <v>325</v>
      </c>
    </row>
    <row r="79" spans="1:5">
      <c r="A79" s="13" t="s">
        <v>146</v>
      </c>
      <c r="B79" s="16" t="s">
        <v>235</v>
      </c>
      <c r="C79" s="16">
        <v>45</v>
      </c>
      <c r="D79" s="15">
        <v>50000</v>
      </c>
      <c r="E79" s="15" t="s">
        <v>325</v>
      </c>
    </row>
    <row r="80" spans="1:5">
      <c r="A80" s="13" t="s">
        <v>147</v>
      </c>
      <c r="B80" s="16" t="s">
        <v>236</v>
      </c>
      <c r="C80" s="16">
        <v>44</v>
      </c>
      <c r="D80" s="15">
        <v>50000</v>
      </c>
      <c r="E80" s="15" t="s">
        <v>325</v>
      </c>
    </row>
    <row r="81" spans="1:5">
      <c r="A81" s="13" t="s">
        <v>148</v>
      </c>
      <c r="B81" s="16" t="s">
        <v>237</v>
      </c>
      <c r="C81" s="16">
        <v>43</v>
      </c>
      <c r="D81" s="15">
        <v>50000</v>
      </c>
      <c r="E81" s="15" t="s">
        <v>325</v>
      </c>
    </row>
    <row r="82" spans="1:5">
      <c r="A82" s="13" t="s">
        <v>149</v>
      </c>
      <c r="B82" s="17" t="s">
        <v>238</v>
      </c>
      <c r="C82" s="17">
        <v>39</v>
      </c>
      <c r="D82" s="15">
        <v>50000</v>
      </c>
      <c r="E82" s="15" t="s">
        <v>325</v>
      </c>
    </row>
    <row r="83" spans="1:5">
      <c r="A83" s="13" t="s">
        <v>150</v>
      </c>
      <c r="B83" s="17" t="s">
        <v>239</v>
      </c>
      <c r="C83" s="17">
        <v>38</v>
      </c>
      <c r="D83" s="15">
        <v>50000</v>
      </c>
      <c r="E83" s="15" t="s">
        <v>325</v>
      </c>
    </row>
    <row r="84" spans="1:5">
      <c r="A84" s="13" t="s">
        <v>151</v>
      </c>
      <c r="B84" s="17" t="s">
        <v>240</v>
      </c>
      <c r="C84" s="17">
        <v>37</v>
      </c>
      <c r="D84" s="15">
        <v>50000</v>
      </c>
      <c r="E84" s="15" t="s">
        <v>325</v>
      </c>
    </row>
    <row r="85" spans="1:5">
      <c r="A85" s="13" t="s">
        <v>152</v>
      </c>
      <c r="B85" s="17" t="s">
        <v>241</v>
      </c>
      <c r="C85" s="17">
        <v>36</v>
      </c>
      <c r="D85" s="15">
        <v>50000</v>
      </c>
      <c r="E85" s="15" t="s">
        <v>325</v>
      </c>
    </row>
    <row r="86" spans="1:5">
      <c r="A86" s="13" t="s">
        <v>153</v>
      </c>
      <c r="B86" s="17" t="s">
        <v>242</v>
      </c>
      <c r="C86" s="17">
        <v>35</v>
      </c>
      <c r="D86" s="15">
        <v>50000</v>
      </c>
      <c r="E86" s="15" t="s">
        <v>325</v>
      </c>
    </row>
    <row r="87" spans="1:5">
      <c r="A87" s="13" t="s">
        <v>154</v>
      </c>
      <c r="B87" s="17" t="s">
        <v>243</v>
      </c>
      <c r="C87" s="17">
        <v>34</v>
      </c>
      <c r="D87" s="15">
        <v>50000</v>
      </c>
      <c r="E87" s="15" t="s">
        <v>325</v>
      </c>
    </row>
    <row r="88" spans="1:5">
      <c r="A88" s="13" t="s">
        <v>155</v>
      </c>
      <c r="B88" s="17" t="s">
        <v>244</v>
      </c>
      <c r="C88" s="17">
        <v>33</v>
      </c>
      <c r="D88" s="15">
        <v>50000</v>
      </c>
      <c r="E88" s="15" t="s">
        <v>325</v>
      </c>
    </row>
    <row r="89" spans="1:5">
      <c r="A89" s="13" t="s">
        <v>156</v>
      </c>
      <c r="B89" s="17" t="s">
        <v>245</v>
      </c>
      <c r="C89" s="17">
        <v>32</v>
      </c>
      <c r="D89" s="15">
        <v>50000</v>
      </c>
      <c r="E89" s="15" t="s">
        <v>325</v>
      </c>
    </row>
    <row r="90" spans="1:5">
      <c r="A90" s="13" t="s">
        <v>157</v>
      </c>
      <c r="B90" s="17" t="s">
        <v>246</v>
      </c>
      <c r="C90" s="17">
        <v>32</v>
      </c>
      <c r="D90" s="15">
        <v>50000</v>
      </c>
      <c r="E90" s="15" t="s">
        <v>325</v>
      </c>
    </row>
    <row r="91" spans="1:5">
      <c r="A91" s="13" t="s">
        <v>158</v>
      </c>
      <c r="B91" s="17" t="s">
        <v>247</v>
      </c>
      <c r="C91" s="17">
        <v>31</v>
      </c>
      <c r="D91" s="15">
        <v>50000</v>
      </c>
      <c r="E91" s="15" t="s">
        <v>325</v>
      </c>
    </row>
    <row r="92" spans="1:5">
      <c r="A92" s="13" t="s">
        <v>159</v>
      </c>
      <c r="B92" s="17" t="s">
        <v>248</v>
      </c>
      <c r="C92" s="17">
        <v>31</v>
      </c>
      <c r="D92" s="15">
        <v>50000</v>
      </c>
      <c r="E92" s="15" t="s">
        <v>325</v>
      </c>
    </row>
    <row r="93" spans="1:5">
      <c r="A93" s="13" t="s">
        <v>160</v>
      </c>
      <c r="B93" s="17" t="s">
        <v>249</v>
      </c>
      <c r="C93" s="17">
        <v>30</v>
      </c>
      <c r="D93" s="15">
        <v>50000</v>
      </c>
      <c r="E93" s="15" t="s">
        <v>325</v>
      </c>
    </row>
    <row r="94" spans="1:5">
      <c r="A94" s="13" t="s">
        <v>161</v>
      </c>
      <c r="B94" s="17" t="s">
        <v>250</v>
      </c>
      <c r="C94" s="17">
        <v>30</v>
      </c>
      <c r="D94" s="15">
        <v>50000</v>
      </c>
      <c r="E94" s="15" t="s">
        <v>325</v>
      </c>
    </row>
    <row r="95" spans="1:5">
      <c r="A95" s="13" t="s">
        <v>162</v>
      </c>
      <c r="B95" s="18" t="s">
        <v>251</v>
      </c>
      <c r="C95" s="18">
        <v>28</v>
      </c>
      <c r="D95" s="15">
        <v>50000</v>
      </c>
      <c r="E95" s="15" t="s">
        <v>325</v>
      </c>
    </row>
    <row r="96" spans="1:5">
      <c r="A96" s="13" t="s">
        <v>163</v>
      </c>
      <c r="B96" s="18" t="s">
        <v>252</v>
      </c>
      <c r="C96" s="18">
        <v>27</v>
      </c>
      <c r="D96" s="15">
        <v>50000</v>
      </c>
      <c r="E96" s="15" t="s">
        <v>325</v>
      </c>
    </row>
    <row r="97" spans="1:5">
      <c r="A97" s="13" t="s">
        <v>164</v>
      </c>
      <c r="B97" s="18" t="s">
        <v>253</v>
      </c>
      <c r="C97" s="18">
        <v>26</v>
      </c>
      <c r="D97" s="15">
        <v>50000</v>
      </c>
      <c r="E97" s="15" t="s">
        <v>325</v>
      </c>
    </row>
    <row r="98" spans="1:5">
      <c r="A98" s="13" t="s">
        <v>165</v>
      </c>
      <c r="B98" s="18" t="s">
        <v>254</v>
      </c>
      <c r="C98" s="18">
        <v>25</v>
      </c>
      <c r="D98" s="15">
        <v>50000</v>
      </c>
      <c r="E98" s="15" t="s">
        <v>325</v>
      </c>
    </row>
    <row r="99" spans="1:5">
      <c r="A99" s="13" t="s">
        <v>166</v>
      </c>
      <c r="B99" s="18" t="s">
        <v>255</v>
      </c>
      <c r="C99" s="18">
        <v>24</v>
      </c>
      <c r="D99" s="15">
        <v>50000</v>
      </c>
      <c r="E99" s="15" t="s">
        <v>325</v>
      </c>
    </row>
    <row r="100" spans="1:5">
      <c r="A100" s="13" t="s">
        <v>167</v>
      </c>
      <c r="B100" s="18" t="s">
        <v>256</v>
      </c>
      <c r="C100" s="18">
        <v>23</v>
      </c>
      <c r="D100" s="15">
        <v>50000</v>
      </c>
      <c r="E100" s="15" t="s">
        <v>325</v>
      </c>
    </row>
    <row r="101" spans="1:5">
      <c r="A101" s="13" t="s">
        <v>168</v>
      </c>
      <c r="B101" s="18" t="s">
        <v>257</v>
      </c>
      <c r="C101" s="18">
        <v>22</v>
      </c>
      <c r="D101" s="15">
        <v>50000</v>
      </c>
      <c r="E101" s="15" t="s">
        <v>325</v>
      </c>
    </row>
    <row r="102" spans="1:5">
      <c r="A102" s="13" t="s">
        <v>169</v>
      </c>
      <c r="B102" s="18" t="s">
        <v>258</v>
      </c>
      <c r="C102" s="18">
        <v>21</v>
      </c>
      <c r="D102" s="15">
        <v>50000</v>
      </c>
      <c r="E102" s="15" t="s">
        <v>325</v>
      </c>
    </row>
    <row r="103" spans="1:5">
      <c r="A103" s="13" t="s">
        <v>170</v>
      </c>
      <c r="B103" s="18" t="s">
        <v>259</v>
      </c>
      <c r="C103" s="18">
        <v>20</v>
      </c>
      <c r="D103" s="15">
        <v>50000</v>
      </c>
      <c r="E103" s="15" t="s">
        <v>325</v>
      </c>
    </row>
    <row r="104" spans="1:5">
      <c r="A104" s="13" t="s">
        <v>171</v>
      </c>
      <c r="B104" s="19" t="s">
        <v>260</v>
      </c>
      <c r="C104" s="19">
        <v>19</v>
      </c>
      <c r="D104" s="15">
        <v>50000</v>
      </c>
      <c r="E104" s="15" t="s">
        <v>325</v>
      </c>
    </row>
    <row r="105" spans="1:5">
      <c r="A105" s="13" t="s">
        <v>172</v>
      </c>
      <c r="B105" s="19" t="s">
        <v>277</v>
      </c>
      <c r="C105" s="19">
        <v>18</v>
      </c>
      <c r="D105" s="15">
        <v>50000</v>
      </c>
      <c r="E105" s="15" t="s">
        <v>325</v>
      </c>
    </row>
    <row r="106" spans="1:5">
      <c r="A106" s="13" t="s">
        <v>173</v>
      </c>
      <c r="B106" s="19" t="s">
        <v>261</v>
      </c>
      <c r="C106" s="19">
        <v>17</v>
      </c>
      <c r="D106" s="15">
        <v>50000</v>
      </c>
      <c r="E106" s="15" t="s">
        <v>325</v>
      </c>
    </row>
    <row r="107" spans="1:5">
      <c r="A107" s="13" t="s">
        <v>174</v>
      </c>
      <c r="B107" s="19" t="s">
        <v>262</v>
      </c>
      <c r="C107" s="19">
        <v>16</v>
      </c>
      <c r="D107" s="15">
        <v>50000</v>
      </c>
      <c r="E107" s="15" t="s">
        <v>325</v>
      </c>
    </row>
    <row r="108" spans="1:5">
      <c r="A108" s="13" t="s">
        <v>175</v>
      </c>
      <c r="B108" s="19" t="s">
        <v>263</v>
      </c>
      <c r="C108" s="19">
        <v>15</v>
      </c>
      <c r="D108" s="15">
        <v>50000</v>
      </c>
      <c r="E108" s="15" t="s">
        <v>325</v>
      </c>
    </row>
    <row r="109" spans="1:5">
      <c r="A109" s="13" t="s">
        <v>179</v>
      </c>
      <c r="B109" s="14" t="s">
        <v>264</v>
      </c>
      <c r="C109" s="14">
        <v>14</v>
      </c>
      <c r="D109" s="15">
        <v>50000</v>
      </c>
      <c r="E109" s="15" t="s">
        <v>325</v>
      </c>
    </row>
    <row r="110" spans="1:5">
      <c r="A110" s="13" t="s">
        <v>180</v>
      </c>
      <c r="B110" s="14" t="s">
        <v>265</v>
      </c>
      <c r="C110" s="14">
        <v>13</v>
      </c>
      <c r="D110" s="15">
        <v>50000</v>
      </c>
      <c r="E110" s="15" t="s">
        <v>325</v>
      </c>
    </row>
    <row r="111" spans="1:5">
      <c r="A111" s="13" t="s">
        <v>181</v>
      </c>
      <c r="B111" s="14" t="s">
        <v>266</v>
      </c>
      <c r="C111" s="14">
        <v>12</v>
      </c>
      <c r="D111" s="15">
        <v>50000</v>
      </c>
      <c r="E111" s="15" t="s">
        <v>325</v>
      </c>
    </row>
    <row r="112" spans="1:5">
      <c r="A112" s="13" t="s">
        <v>182</v>
      </c>
      <c r="B112" s="21" t="s">
        <v>267</v>
      </c>
      <c r="C112" s="21">
        <v>11</v>
      </c>
      <c r="D112" s="15">
        <v>50000</v>
      </c>
      <c r="E112" s="15" t="s">
        <v>325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英魂类型</vt:lpstr>
      <vt:lpstr>潜力表</vt:lpstr>
      <vt:lpstr>英魂库</vt:lpstr>
      <vt:lpstr>五行ID</vt:lpstr>
      <vt:lpstr>轮回盘</vt:lpstr>
      <vt:lpstr>英魂升级</vt:lpstr>
      <vt:lpstr>英魂谱</vt:lpstr>
      <vt:lpstr>英魂附魂</vt:lpstr>
      <vt:lpstr>英魂转移</vt:lpstr>
      <vt:lpstr>英魂获取概率</vt:lpstr>
      <vt:lpstr>Sheet1</vt:lpstr>
      <vt:lpstr>轮回盘分组</vt:lpstr>
      <vt:lpstr>轮回盘概率</vt:lpstr>
      <vt:lpstr>英魂经验</vt:lpstr>
      <vt:lpstr>英魂经验计算</vt:lpstr>
      <vt:lpstr>超品英魂合成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2013-12-31T06:09:13Z</dcterms:modified>
</cp:coreProperties>
</file>