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firstSheet="2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M10" i="2"/>
  <c r="L10"/>
  <c r="L9"/>
  <c r="L8"/>
  <c r="M7"/>
  <c r="L7"/>
  <c r="L6"/>
  <c r="L5"/>
  <c r="L4"/>
  <c r="L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K4" i="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5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H3" i="2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B4" i="5"/>
  <c r="B9" s="1"/>
  <c r="B10" l="1"/>
  <c r="B12" s="1"/>
  <c r="G13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<sst xmlns="http://schemas.openxmlformats.org/spreadsheetml/2006/main" count="741" uniqueCount="699">
  <si>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</si>
  <si>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</si>
  <si>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</si>
  <si>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</si>
  <si>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</si>
  <si>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</si>
  <si>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</si>
  <si>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</si>
  <si>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</si>
  <si>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</si>
  <si>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</si>
  <si>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</si>
  <si>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</si>
  <si>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</si>
  <si>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</si>
  <si>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</si>
  <si>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</si>
  <si>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</si>
  <si>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</si>
  <si>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</si>
  <si>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</si>
  <si>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</si>
  <si>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</si>
  <si>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</si>
  <si>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</si>
  <si>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</si>
  <si>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</si>
  <si>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</si>
  <si>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</si>
  <si>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</si>
  <si>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</si>
  <si>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</si>
  <si>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</si>
  <si>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</si>
  <si>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</si>
  <si>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</si>
  <si>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</si>
  <si>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</si>
  <si>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</si>
  <si>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</si>
  <si>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</si>
  <si>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</si>
  <si>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</si>
  <si>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</si>
  <si>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</si>
  <si>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</si>
  <si>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</si>
  <si>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</si>
  <si>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</si>
  <si>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</si>
  <si>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</si>
  <si>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</si>
  <si>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</si>
  <si>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</si>
  <si>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</si>
  <si>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</si>
  <si>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</si>
  <si>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</si>
  <si>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</si>
  <si>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</si>
  <si>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</si>
  <si>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</si>
  <si>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</si>
  <si>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</si>
  <si>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</si>
  <si>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</si>
  <si>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</si>
  <si>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</si>
  <si>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</si>
  <si>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</si>
  <si>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</si>
  <si>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</si>
  <si>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</si>
  <si>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</si>
  <si>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</si>
  <si>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</si>
  <si>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</si>
  <si>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</si>
  <si>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</si>
  <si>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</si>
  <si>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</si>
  <si>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</si>
  <si>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</si>
  <si>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</si>
  <si>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</si>
  <si>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</si>
  <si>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</si>
  <si>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</si>
  <si>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</si>
  <si>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</si>
  <si>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</si>
  <si>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</si>
  <si>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</si>
  <si>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</si>
  <si>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</si>
  <si>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</si>
  <si>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</si>
  <si>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</si>
  <si>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</si>
  <si>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</si>
  <si>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</si>
  <si>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</si>
  <si>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</si>
  <si>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</si>
  <si>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</si>
  <si>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</si>
  <si>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</si>
  <si>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</si>
  <si>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</si>
  <si>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</si>
  <si>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</si>
  <si>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</si>
  <si>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</si>
  <si>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</si>
  <si>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</si>
  <si>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</si>
  <si>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</si>
  <si>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</si>
  <si>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</si>
  <si>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</si>
  <si>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</si>
  <si>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</si>
  <si>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</si>
  <si>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</si>
  <si>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</si>
  <si>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</si>
  <si>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</si>
  <si>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</si>
  <si>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</si>
  <si>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</si>
  <si>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</si>
  <si>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</si>
  <si>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</si>
  <si>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</si>
  <si>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</si>
  <si>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</si>
  <si>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</si>
  <si>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</si>
  <si>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</si>
  <si>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</si>
  <si>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</si>
  <si>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</si>
  <si>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</si>
  <si>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</si>
  <si>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</si>
  <si>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</si>
  <si>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</si>
  <si>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</si>
  <si>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</si>
  <si>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</si>
  <si>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</si>
  <si>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</si>
  <si>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</si>
  <si>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</si>
  <si>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</si>
  <si>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</si>
  <si>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</si>
  <si>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</si>
  <si>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</si>
  <si>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</si>
  <si>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</si>
  <si>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</si>
  <si>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</si>
  <si>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</si>
  <si>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</si>
  <si>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</si>
  <si>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</si>
  <si>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</si>
  <si>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</si>
  <si>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</si>
  <si>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</si>
  <si>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</si>
  <si>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</si>
  <si>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</si>
  <si>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</si>
  <si>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</si>
  <si>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</si>
  <si>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</si>
  <si>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</si>
  <si>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</si>
  <si>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</si>
  <si>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</si>
  <si>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</si>
  <si>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</si>
  <si>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</si>
  <si>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</si>
  <si>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</si>
  <si>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</si>
  <si>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</si>
  <si>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</si>
  <si>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</si>
  <si>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</si>
  <si>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</si>
  <si>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</si>
  <si>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</si>
  <si>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</si>
  <si>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</si>
  <si>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</si>
  <si>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</si>
  <si>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</si>
  <si>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</si>
  <si>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</si>
  <si>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</si>
  <si>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</si>
  <si>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</si>
  <si>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</si>
  <si>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</si>
  <si>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</si>
  <si>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</si>
  <si>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</si>
  <si>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</si>
  <si>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</si>
  <si>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</si>
  <si>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</si>
  <si>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</si>
  <si>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</si>
  <si>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</si>
  <si>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</si>
  <si>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</si>
  <si>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</si>
  <si>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</si>
  <si>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</si>
  <si>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</si>
  <si>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</si>
  <si>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</si>
  <si>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</si>
  <si>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</si>
  <si>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</si>
  <si>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</si>
  <si>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</si>
  <si>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</si>
  <si>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</si>
  <si>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</si>
  <si>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</si>
  <si>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</si>
  <si>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</si>
  <si>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</si>
  <si>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</si>
  <si>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</si>
  <si>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</si>
  <si>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</si>
  <si>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</si>
  <si>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</si>
  <si>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</si>
  <si>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</si>
  <si>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</si>
  <si>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</si>
  <si>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</si>
  <si>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</si>
  <si>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</si>
  <si>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</si>
  <si>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</si>
  <si>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</si>
  <si>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</si>
  <si>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</si>
  <si>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</si>
  <si>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</si>
  <si>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</si>
  <si>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</si>
  <si>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</si>
  <si>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</si>
  <si>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</si>
  <si>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</si>
  <si>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</si>
  <si>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</si>
  <si>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</si>
  <si>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</si>
  <si>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</si>
  <si>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</si>
  <si>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</si>
  <si>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</si>
  <si>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</si>
  <si>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</si>
  <si>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</si>
  <si>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</si>
  <si>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</si>
  <si>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</si>
  <si>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</si>
  <si>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</si>
  <si>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</si>
  <si>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</si>
  <si>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</si>
  <si>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</si>
  <si>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</si>
  <si>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</si>
  <si>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</si>
  <si>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</si>
  <si>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</si>
  <si>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</si>
  <si>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</si>
  <si>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</si>
  <si>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</si>
  <si>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</si>
  <si>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</si>
  <si>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</si>
  <si>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</si>
  <si>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</si>
  <si>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</si>
  <si>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</si>
  <si>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</si>
  <si>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</si>
  <si>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</si>
  <si>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</si>
  <si>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</si>
  <si>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</si>
  <si>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</si>
  <si>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</si>
  <si>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</si>
  <si>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</si>
  <si>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</si>
  <si>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</si>
  <si>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</si>
  <si>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</si>
  <si>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</si>
  <si>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</si>
  <si>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</si>
  <si>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</si>
  <si>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</si>
  <si>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</si>
  <si>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</si>
  <si>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</si>
  <si>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</si>
  <si>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</si>
  <si>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</si>
  <si>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</si>
  <si>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</si>
  <si>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</si>
  <si>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</si>
  <si>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</si>
  <si>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</si>
  <si>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</si>
  <si>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</si>
  <si>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</si>
  <si>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</si>
  <si>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</si>
  <si>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</si>
  <si>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</si>
  <si>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</si>
  <si>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</si>
  <si>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</si>
  <si>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</si>
  <si>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</si>
  <si>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</si>
  <si>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</si>
  <si>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</si>
  <si>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</si>
  <si>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</si>
  <si>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</si>
  <si>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</si>
  <si>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</si>
  <si>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</si>
  <si>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</si>
  <si>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</si>
  <si>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</si>
  <si>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</si>
  <si>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</si>
  <si>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</si>
  <si>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</si>
  <si>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</si>
  <si>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</si>
  <si>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</si>
  <si>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</si>
  <si>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</si>
  <si>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</si>
  <si>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</si>
  <si>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</si>
  <si>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</si>
  <si>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</si>
  <si>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</si>
  <si>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</si>
  <si>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</si>
  <si>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</si>
  <si>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</si>
  <si>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</si>
  <si>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</si>
  <si>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</si>
  <si>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</si>
  <si>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</si>
  <si>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</si>
  <si>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</si>
  <si>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</si>
  <si>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</si>
  <si>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</si>
  <si>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</si>
  <si>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</si>
  <si>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</si>
  <si>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</si>
  <si>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</si>
  <si>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</si>
  <si>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</si>
  <si>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</si>
  <si>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</si>
  <si>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</si>
  <si>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</si>
  <si>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</si>
  <si>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</si>
  <si>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</si>
  <si>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</si>
  <si>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</si>
  <si>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</si>
  <si>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</si>
  <si>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</si>
  <si>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</si>
  <si>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</si>
  <si>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</si>
  <si>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</si>
  <si>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</si>
  <si>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</si>
  <si>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</si>
  <si>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</si>
  <si>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</si>
  <si>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</si>
  <si>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</si>
  <si>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</si>
  <si>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</si>
  <si>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</si>
  <si>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</si>
  <si>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</si>
  <si>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</si>
  <si>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</si>
  <si>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</si>
  <si>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</si>
  <si>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</si>
  <si>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</si>
  <si>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</si>
  <si>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</si>
  <si>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</si>
  <si>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</si>
  <si>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</si>
  <si>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</si>
  <si>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</si>
  <si>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</si>
  <si>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</si>
  <si>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</si>
  <si>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</si>
  <si>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</si>
  <si>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</si>
  <si>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</si>
  <si>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</si>
  <si>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</si>
  <si>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</si>
  <si>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</si>
  <si>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</si>
  <si>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</si>
  <si>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</si>
  <si>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</si>
  <si>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</si>
  <si>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</si>
  <si>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</si>
  <si>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</si>
  <si>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</si>
  <si>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</si>
  <si>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</si>
  <si>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</si>
  <si>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</si>
  <si>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</si>
  <si>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</si>
  <si>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</si>
  <si>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</si>
  <si>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</si>
  <si>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</si>
  <si>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</si>
  <si>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</si>
  <si>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</si>
  <si>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</si>
  <si>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</si>
  <si>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</si>
  <si>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</si>
  <si>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</si>
  <si>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</si>
  <si>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</si>
  <si>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</si>
  <si>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</si>
  <si>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</si>
  <si>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</si>
  <si>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</si>
  <si>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</si>
  <si>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</si>
  <si>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</si>
  <si>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</si>
  <si>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</si>
  <si>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</si>
  <si>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</si>
  <si>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</si>
  <si>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</si>
  <si>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</si>
  <si>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</si>
  <si>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</si>
  <si>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</si>
  <si>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</si>
  <si>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</si>
  <si>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</si>
  <si>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</si>
  <si>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</si>
  <si>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</si>
  <si>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</si>
  <si>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</si>
  <si>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</si>
  <si>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</si>
  <si>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</si>
  <si>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</si>
  <si>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</si>
  <si>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</si>
  <si>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</si>
  <si>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</si>
  <si>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</si>
  <si>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</si>
  <si>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</si>
  <si>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</si>
  <si>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</si>
  <si>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</si>
  <si>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</si>
  <si>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</si>
  <si>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</si>
  <si>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</si>
  <si>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</si>
  <si>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</si>
  <si>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</si>
  <si>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</si>
  <si>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</si>
  <si>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</si>
  <si>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</si>
  <si>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</si>
  <si>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</si>
  <si>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</si>
  <si>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</si>
  <si>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</si>
  <si>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</si>
  <si>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</si>
  <si>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</si>
  <si>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</si>
  <si>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</si>
  <si>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</si>
  <si>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</si>
  <si>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</si>
  <si>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</si>
  <si>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</si>
  <si>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</si>
  <si>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</si>
  <si>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</si>
  <si>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</si>
  <si>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</si>
  <si>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</si>
  <si>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</si>
  <si>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</si>
  <si>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</si>
  <si>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</si>
  <si>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</si>
  <si>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</si>
  <si>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</si>
  <si>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</si>
  <si>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</si>
  <si>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</si>
  <si>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</si>
  <si>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</si>
  <si>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</si>
  <si>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</si>
  <si>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</si>
  <si>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</si>
  <si>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</si>
  <si>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</si>
  <si>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</si>
  <si>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</si>
  <si>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</si>
  <si>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</si>
  <si>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</si>
  <si>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</si>
  <si>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</si>
  <si>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</si>
  <si>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</si>
  <si>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</si>
  <si>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</si>
  <si>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</si>
  <si>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</si>
  <si>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</si>
  <si>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</si>
  <si>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</si>
  <si>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</si>
  <si>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</si>
  <si>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</si>
  <si>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</si>
  <si>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</si>
  <si>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</si>
  <si>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</si>
  <si>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</si>
  <si>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</si>
  <si>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</si>
  <si>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</si>
  <si>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</si>
  <si>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</si>
  <si>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</si>
  <si>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</si>
  <si>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</si>
  <si>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</si>
  <si>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</si>
  <si>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</si>
  <si>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</si>
  <si>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</si>
  <si>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</si>
  <si>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</si>
  <si>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</si>
  <si>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</si>
  <si>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</si>
  <si>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</si>
  <si>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</si>
  <si>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</si>
  <si>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</si>
  <si>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</si>
  <si>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</si>
  <si>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</si>
  <si>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</si>
  <si>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</si>
  <si>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</si>
  <si>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</si>
  <si>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</si>
  <si>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</si>
  <si>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</si>
  <si>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</si>
  <si>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</si>
  <si>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</si>
  <si>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</si>
  <si>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</si>
  <si>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</si>
  <si>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</si>
  <si>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</si>
  <si>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</si>
  <si>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</si>
  <si>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</si>
  <si>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</si>
  <si>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</si>
  <si>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</si>
  <si>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</si>
  <si>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</si>
  <si>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</si>
  <si>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</si>
  <si>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</si>
  <si>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</si>
  <si>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</si>
  <si>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</si>
  <si>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</si>
  <si>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</si>
  <si>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</si>
  <si>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</si>
  <si>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</si>
  <si>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</si>
  <si>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</si>
  <si>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</si>
  <si>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</si>
  <si>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</si>
  <si>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</si>
  <si>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</si>
  <si>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</si>
  <si>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</si>
  <si>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</si>
  <si>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</si>
  <si>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</si>
  <si>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</si>
  <si>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</si>
  <si>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</si>
  <si>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</si>
  <si>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</si>
  <si>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</si>
  <si>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</si>
  <si>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</si>
  <si>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</si>
  <si>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</si>
  <si>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</si>
  <si>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</si>
  <si>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</si>
  <si>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</si>
  <si>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</si>
  <si>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</si>
  <si>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</si>
  <si>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</si>
  <si>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</si>
  <si>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</si>
  <si>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</si>
  <si>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</si>
  <si>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</si>
  <si>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</si>
  <si>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</si>
  <si>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</si>
  <si>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</si>
  <si>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</si>
  <si>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</si>
  <si>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</si>
  <si>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</si>
  <si>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</si>
  <si>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</si>
  <si>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</si>
  <si>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</si>
  <si>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</si>
  <si>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</si>
  <si>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</si>
  <si>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</si>
  <si>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</si>
  <si>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Daily return</t>
  </si>
  <si>
    <t>Is open = low?</t>
  </si>
  <si>
    <t>Selling price/unit</t>
  </si>
</sst>
</file>

<file path=xl/styles.xml><?xml version="1.0" encoding="utf-8"?>
<styleSheet xmlns="http://schemas.openxmlformats.org/spreadsheetml/2006/main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0.0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164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8" fontId="0" fillId="0" borderId="13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3418635170603675"/>
                  <c:y val="-0.33303113152522601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59947264"/>
        <c:axId val="59945728"/>
      </c:scatterChart>
      <c:valAx>
        <c:axId val="59947264"/>
        <c:scaling>
          <c:orientation val="minMax"/>
        </c:scaling>
        <c:axPos val="b"/>
        <c:numFmt formatCode="0.0" sourceLinked="1"/>
        <c:tickLblPos val="nextTo"/>
        <c:crossAx val="59945728"/>
        <c:crosses val="autoZero"/>
        <c:crossBetween val="midCat"/>
      </c:valAx>
      <c:valAx>
        <c:axId val="59945728"/>
        <c:scaling>
          <c:orientation val="minMax"/>
        </c:scaling>
        <c:axPos val="l"/>
        <c:majorGridlines/>
        <c:numFmt formatCode="0.0" sourceLinked="1"/>
        <c:tickLblPos val="nextTo"/>
        <c:crossAx val="59947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494</xdr:row>
      <xdr:rowOff>0</xdr:rowOff>
    </xdr:from>
    <xdr:to>
      <xdr:col>14</xdr:col>
      <xdr:colOff>161925</xdr:colOff>
      <xdr:row>508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D23" sqref="D23"/>
    </sheetView>
  </sheetViews>
  <sheetFormatPr defaultRowHeight="15"/>
  <cols>
    <col min="1" max="1" width="25.140625" bestFit="1" customWidth="1"/>
    <col min="2" max="2" width="12.710937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682</v>
      </c>
      <c r="M12" s="64" t="s">
        <v>683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691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685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8">
        <f>(S5/S4)</f>
        <v>0.23905043568045331</v>
      </c>
      <c r="J18" s="19"/>
      <c r="K18" s="64" t="s">
        <v>681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684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D8" workbookViewId="0">
      <selection activeCell="M11" sqref="M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8" max="9" width="9.140625" customWidth="1"/>
    <col min="11" max="11" width="43" customWidth="1"/>
    <col min="12" max="12" width="10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5" t="s">
        <v>14</v>
      </c>
      <c r="B1" s="95"/>
      <c r="C1" s="95"/>
      <c r="D1" s="95"/>
      <c r="E1" s="95"/>
      <c r="F1" s="95"/>
      <c r="G1" s="95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87" t="s">
        <v>696</v>
      </c>
      <c r="I2" s="87" t="s">
        <v>697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22</v>
      </c>
      <c r="L3" s="88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23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24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25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26</v>
      </c>
      <c r="L7" s="83">
        <f>SUM(I3:I668)</f>
        <v>92</v>
      </c>
      <c r="M7" s="68">
        <f>SUMIF(I3:I668,1,I3:I668)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27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28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29</v>
      </c>
      <c r="L10" s="69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topLeftCell="A3"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5" t="s">
        <v>30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31</v>
      </c>
      <c r="C3" s="20" t="s">
        <v>32</v>
      </c>
      <c r="D3" s="20" t="s">
        <v>33</v>
      </c>
      <c r="E3" s="20" t="s">
        <v>34</v>
      </c>
      <c r="F3" s="20" t="s">
        <v>35</v>
      </c>
      <c r="G3" s="20" t="s">
        <v>36</v>
      </c>
      <c r="H3" s="20" t="s">
        <v>37</v>
      </c>
      <c r="I3" s="27"/>
      <c r="J3" s="28" t="s">
        <v>34</v>
      </c>
      <c r="K3" s="28" t="s">
        <v>38</v>
      </c>
      <c r="M3" s="28" t="s">
        <v>31</v>
      </c>
      <c r="N3" s="28" t="s">
        <v>38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>IF(AND(A5&gt;DATE(2011,1,1),A5&lt;=DATE(2011,3,31)),"yes","no")</f>
        <v>yes</v>
      </c>
      <c r="H5" s="71" t="str">
        <f t="shared" ref="H5:H40" si="2">IF(AND(F5="yes",G5="yes"),"yes","no")</f>
        <v>yes</v>
      </c>
      <c r="I5" s="27"/>
      <c r="J5" s="32">
        <v>2</v>
      </c>
      <c r="K5" s="32">
        <f t="shared" ref="K5:K30" si="3">SUMIF($E$4:$E$40,J5,$D$4:$D$40)</f>
        <v>47</v>
      </c>
      <c r="L5" s="33"/>
      <c r="M5" s="32">
        <v>2</v>
      </c>
      <c r="N5" s="32">
        <f t="shared" ref="N5:N8" si="4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ref="G6:G40" si="5">IF(AND(A6&gt;DATE(2011,1,1),A6&lt;=DATE(2011,3,31)),"yes","no")</f>
        <v>yes</v>
      </c>
      <c r="H6" s="71" t="str">
        <f t="shared" si="2"/>
        <v>no</v>
      </c>
      <c r="I6" s="27"/>
      <c r="J6" s="32">
        <v>3</v>
      </c>
      <c r="K6" s="32">
        <f t="shared" si="3"/>
        <v>26</v>
      </c>
      <c r="L6" s="33"/>
      <c r="M6" s="32">
        <v>3</v>
      </c>
      <c r="N6" s="32">
        <f t="shared" si="4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5"/>
        <v>yes</v>
      </c>
      <c r="H7" s="71" t="str">
        <f t="shared" si="2"/>
        <v>yes</v>
      </c>
      <c r="I7" s="27"/>
      <c r="J7" s="32">
        <v>4</v>
      </c>
      <c r="K7" s="32">
        <f t="shared" si="3"/>
        <v>37</v>
      </c>
      <c r="L7" s="33"/>
      <c r="M7" s="32">
        <v>4</v>
      </c>
      <c r="N7" s="32">
        <f t="shared" si="4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5"/>
        <v>yes</v>
      </c>
      <c r="H8" s="71" t="str">
        <f t="shared" si="2"/>
        <v>no</v>
      </c>
      <c r="I8" s="27"/>
      <c r="J8" s="32">
        <v>5</v>
      </c>
      <c r="K8" s="32">
        <f t="shared" si="3"/>
        <v>52</v>
      </c>
      <c r="L8" s="33"/>
      <c r="M8" s="32">
        <v>5</v>
      </c>
      <c r="N8" s="32">
        <f t="shared" si="4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5"/>
        <v>yes</v>
      </c>
      <c r="H9" s="71" t="str">
        <f t="shared" si="2"/>
        <v>yes</v>
      </c>
      <c r="I9" s="27"/>
      <c r="J9" s="32">
        <v>6</v>
      </c>
      <c r="K9" s="32">
        <f t="shared" si="3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5"/>
        <v>yes</v>
      </c>
      <c r="H10" s="71" t="str">
        <f t="shared" si="2"/>
        <v>no</v>
      </c>
      <c r="I10" s="27"/>
      <c r="J10" s="32">
        <v>7</v>
      </c>
      <c r="K10" s="32">
        <f t="shared" si="3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5"/>
        <v>yes</v>
      </c>
      <c r="H11" s="71" t="str">
        <f t="shared" si="2"/>
        <v>yes</v>
      </c>
      <c r="I11" s="27"/>
      <c r="J11" s="32">
        <v>8</v>
      </c>
      <c r="K11" s="32">
        <f t="shared" si="3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5"/>
        <v>yes</v>
      </c>
      <c r="H12" s="71" t="str">
        <f t="shared" si="2"/>
        <v>yes</v>
      </c>
      <c r="I12" s="27"/>
      <c r="J12" s="32">
        <v>9</v>
      </c>
      <c r="K12" s="32">
        <f t="shared" si="3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5"/>
        <v>yes</v>
      </c>
      <c r="H13" s="71" t="str">
        <f t="shared" si="2"/>
        <v>no</v>
      </c>
      <c r="I13" s="27"/>
      <c r="J13" s="32">
        <v>10</v>
      </c>
      <c r="K13" s="32">
        <f t="shared" si="3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5"/>
        <v>yes</v>
      </c>
      <c r="H14" s="71" t="str">
        <f t="shared" si="2"/>
        <v>yes</v>
      </c>
      <c r="I14" s="27"/>
      <c r="J14" s="32">
        <v>11</v>
      </c>
      <c r="K14" s="32">
        <f t="shared" si="3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5"/>
        <v>yes</v>
      </c>
      <c r="H15" s="71" t="str">
        <f t="shared" si="2"/>
        <v>no</v>
      </c>
      <c r="I15" s="27"/>
      <c r="J15" s="32">
        <v>12</v>
      </c>
      <c r="K15" s="32">
        <f t="shared" si="3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5"/>
        <v>yes</v>
      </c>
      <c r="H16" s="71" t="str">
        <f t="shared" si="2"/>
        <v>no</v>
      </c>
      <c r="I16" s="27"/>
      <c r="J16" s="32">
        <v>13</v>
      </c>
      <c r="K16" s="32">
        <f t="shared" si="3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5"/>
        <v>yes</v>
      </c>
      <c r="H17" s="71" t="str">
        <f t="shared" si="2"/>
        <v>no</v>
      </c>
      <c r="I17" s="27"/>
      <c r="J17" s="32">
        <v>14</v>
      </c>
      <c r="K17" s="32">
        <f t="shared" si="3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5"/>
        <v>yes</v>
      </c>
      <c r="H18" s="71" t="str">
        <f t="shared" si="2"/>
        <v>yes</v>
      </c>
      <c r="I18" s="27"/>
      <c r="J18" s="32">
        <v>15</v>
      </c>
      <c r="K18" s="32">
        <f t="shared" si="3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5"/>
        <v>yes</v>
      </c>
      <c r="H19" s="71" t="str">
        <f t="shared" si="2"/>
        <v>no</v>
      </c>
      <c r="I19" s="27"/>
      <c r="J19" s="32">
        <v>16</v>
      </c>
      <c r="K19" s="32">
        <f t="shared" si="3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5"/>
        <v>yes</v>
      </c>
      <c r="H20" s="71" t="str">
        <f t="shared" si="2"/>
        <v>yes</v>
      </c>
      <c r="I20" s="27"/>
      <c r="J20" s="32">
        <v>17</v>
      </c>
      <c r="K20" s="32">
        <f t="shared" si="3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5"/>
        <v>no</v>
      </c>
      <c r="H21" s="71" t="str">
        <f t="shared" si="2"/>
        <v>no</v>
      </c>
      <c r="I21" s="27"/>
      <c r="J21" s="32">
        <v>18</v>
      </c>
      <c r="K21" s="32">
        <f t="shared" si="3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5"/>
        <v>no</v>
      </c>
      <c r="H22" s="71" t="str">
        <f t="shared" si="2"/>
        <v>no</v>
      </c>
      <c r="I22" s="27"/>
      <c r="J22" s="32">
        <v>19</v>
      </c>
      <c r="K22" s="32">
        <f t="shared" si="3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5"/>
        <v>no</v>
      </c>
      <c r="H23" s="71" t="str">
        <f t="shared" si="2"/>
        <v>no</v>
      </c>
      <c r="I23" s="27"/>
      <c r="J23" s="32">
        <v>20</v>
      </c>
      <c r="K23" s="32">
        <f t="shared" si="3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5"/>
        <v>no</v>
      </c>
      <c r="H24" s="71" t="str">
        <f t="shared" si="2"/>
        <v>no</v>
      </c>
      <c r="I24" s="27"/>
      <c r="J24" s="32">
        <v>21</v>
      </c>
      <c r="K24" s="32">
        <f t="shared" si="3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5"/>
        <v>no</v>
      </c>
      <c r="H25" s="71" t="str">
        <f t="shared" si="2"/>
        <v>no</v>
      </c>
      <c r="I25" s="27"/>
      <c r="J25" s="32">
        <v>22</v>
      </c>
      <c r="K25" s="32">
        <f t="shared" si="3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5"/>
        <v>no</v>
      </c>
      <c r="H26" s="71" t="str">
        <f t="shared" si="2"/>
        <v>no</v>
      </c>
      <c r="I26" s="27"/>
      <c r="J26" s="32">
        <v>23</v>
      </c>
      <c r="K26" s="32">
        <f t="shared" si="3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5"/>
        <v>no</v>
      </c>
      <c r="H27" s="71" t="str">
        <f t="shared" si="2"/>
        <v>no</v>
      </c>
      <c r="I27" s="27"/>
      <c r="J27" s="32">
        <v>24</v>
      </c>
      <c r="K27" s="32">
        <f t="shared" si="3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5"/>
        <v>no</v>
      </c>
      <c r="H28" s="71" t="str">
        <f t="shared" si="2"/>
        <v>no</v>
      </c>
      <c r="I28" s="27"/>
      <c r="J28" s="32">
        <v>25</v>
      </c>
      <c r="K28" s="32">
        <f t="shared" si="3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5"/>
        <v>no</v>
      </c>
      <c r="H29" s="71" t="str">
        <f t="shared" si="2"/>
        <v>no</v>
      </c>
      <c r="I29" s="27"/>
      <c r="J29" s="32">
        <v>26</v>
      </c>
      <c r="K29" s="32">
        <f t="shared" si="3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5"/>
        <v>no</v>
      </c>
      <c r="H30" s="71" t="str">
        <f t="shared" si="2"/>
        <v>no</v>
      </c>
      <c r="I30" s="27"/>
      <c r="J30" s="32">
        <v>27</v>
      </c>
      <c r="K30" s="32">
        <f t="shared" si="3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5"/>
        <v>no</v>
      </c>
      <c r="H31" s="71" t="str">
        <f t="shared" si="2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5"/>
        <v>no</v>
      </c>
      <c r="H32" s="71" t="str">
        <f t="shared" si="2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5"/>
        <v>no</v>
      </c>
      <c r="H33" s="71" t="str">
        <f t="shared" si="2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5"/>
        <v>no</v>
      </c>
      <c r="H34" s="71" t="str">
        <f t="shared" si="2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5"/>
        <v>no</v>
      </c>
      <c r="H35" s="71" t="str">
        <f t="shared" si="2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5"/>
        <v>no</v>
      </c>
      <c r="H36" s="71" t="str">
        <f t="shared" si="2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5"/>
        <v>no</v>
      </c>
      <c r="H37" s="71" t="str">
        <f t="shared" si="2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5"/>
        <v>no</v>
      </c>
      <c r="H38" s="71" t="str">
        <f t="shared" si="2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5"/>
        <v>no</v>
      </c>
      <c r="H39" s="71" t="str">
        <f t="shared" si="2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5"/>
        <v>no</v>
      </c>
      <c r="H40" s="71" t="str">
        <f t="shared" si="2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E5" workbookViewId="0">
      <selection activeCell="J5" sqref="J5:J11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5" t="s">
        <v>39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40</v>
      </c>
      <c r="B3" s="96" t="s">
        <v>41</v>
      </c>
      <c r="C3" s="96" t="s">
        <v>42</v>
      </c>
      <c r="D3" s="96" t="s">
        <v>693</v>
      </c>
      <c r="E3" s="96" t="s">
        <v>694</v>
      </c>
      <c r="F3" s="96" t="s">
        <v>695</v>
      </c>
      <c r="G3" s="27"/>
      <c r="H3" s="97" t="s">
        <v>41</v>
      </c>
      <c r="I3" s="97" t="s">
        <v>43</v>
      </c>
      <c r="J3" s="97" t="s">
        <v>42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44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45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46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47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48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49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50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51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52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53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54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55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56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57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58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59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61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62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63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64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65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66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67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68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69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70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71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72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73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74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75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76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77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78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79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80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81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82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83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84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85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86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87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88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89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90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91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92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93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94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95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96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97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98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99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100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101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102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103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81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104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105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106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107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108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109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110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111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112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92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113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114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115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116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117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118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119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120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121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122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123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124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125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126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127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50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128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129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130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131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132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133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134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91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135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136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137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138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139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140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141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142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143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127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144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145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146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G13" sqref="G13:L19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5" t="s">
        <v>147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>
      <c r="A3" s="43" t="s">
        <v>148</v>
      </c>
      <c r="B3" s="43" t="s">
        <v>60</v>
      </c>
      <c r="C3" s="43" t="s">
        <v>149</v>
      </c>
    </row>
    <row r="4" spans="1:12" ht="15.75">
      <c r="A4" s="44" t="s">
        <v>150</v>
      </c>
      <c r="B4" s="45">
        <f>1500*(1-(0.8)*((B5-100)/100))</f>
        <v>1500</v>
      </c>
      <c r="C4" s="46" t="s">
        <v>151</v>
      </c>
    </row>
    <row r="5" spans="1:12" ht="15.75">
      <c r="A5" s="44" t="s">
        <v>152</v>
      </c>
      <c r="B5" s="45">
        <v>100</v>
      </c>
      <c r="C5" s="47" t="s">
        <v>153</v>
      </c>
    </row>
    <row r="6" spans="1:12" ht="15.75">
      <c r="A6" s="44" t="s">
        <v>154</v>
      </c>
      <c r="B6" s="45">
        <v>6000</v>
      </c>
      <c r="C6" s="46" t="s">
        <v>153</v>
      </c>
    </row>
    <row r="7" spans="1:12" ht="15.75">
      <c r="A7" s="44" t="s">
        <v>155</v>
      </c>
      <c r="B7" s="48">
        <v>0.75</v>
      </c>
      <c r="C7" s="46" t="s">
        <v>692</v>
      </c>
    </row>
    <row r="8" spans="1:12" ht="6.75" customHeight="1">
      <c r="A8" s="49"/>
      <c r="B8" s="45"/>
      <c r="C8" s="46"/>
    </row>
    <row r="9" spans="1:12" ht="15.75">
      <c r="A9" s="44" t="s">
        <v>156</v>
      </c>
      <c r="B9" s="45">
        <f>B4*B5</f>
        <v>150000</v>
      </c>
      <c r="C9" s="46" t="s">
        <v>153</v>
      </c>
    </row>
    <row r="10" spans="1:12" ht="15.75">
      <c r="A10" s="44" t="s">
        <v>157</v>
      </c>
      <c r="B10" s="45">
        <f>B6+(B7*B9)</f>
        <v>118500</v>
      </c>
      <c r="C10" s="46" t="s">
        <v>153</v>
      </c>
    </row>
    <row r="11" spans="1:12" ht="6" customHeight="1">
      <c r="A11" s="49"/>
      <c r="B11" s="45"/>
      <c r="C11" s="46"/>
    </row>
    <row r="12" spans="1:12" ht="16.5" thickBot="1">
      <c r="A12" s="50" t="s">
        <v>158</v>
      </c>
      <c r="B12" s="51">
        <f>B9-B10</f>
        <v>31500</v>
      </c>
      <c r="C12" s="52" t="s">
        <v>153</v>
      </c>
      <c r="F12" s="84"/>
      <c r="G12" s="84"/>
      <c r="H12" s="101" t="s">
        <v>698</v>
      </c>
      <c r="I12" s="101"/>
      <c r="J12" s="101"/>
      <c r="K12" s="101"/>
      <c r="L12" s="101"/>
    </row>
    <row r="13" spans="1:12" ht="15.75" thickTop="1">
      <c r="F13" s="84"/>
      <c r="G13" s="85">
        <f>B12</f>
        <v>31500</v>
      </c>
      <c r="H13" s="85">
        <v>80</v>
      </c>
      <c r="I13" s="85">
        <v>90</v>
      </c>
      <c r="J13" s="85">
        <v>100</v>
      </c>
      <c r="K13" s="85">
        <v>110</v>
      </c>
      <c r="L13" s="85">
        <v>120</v>
      </c>
    </row>
    <row r="14" spans="1:12">
      <c r="F14" s="101" t="s">
        <v>155</v>
      </c>
      <c r="G14" s="86">
        <v>0.65</v>
      </c>
      <c r="H14" s="85">
        <f t="dataTable" ref="H14:L19" dt2D="1" dtr="1" r1="B5" r2="B7"/>
        <v>42720</v>
      </c>
      <c r="I14" s="85">
        <v>45030</v>
      </c>
      <c r="J14" s="85">
        <v>46500</v>
      </c>
      <c r="K14" s="85">
        <v>47130</v>
      </c>
      <c r="L14" s="85">
        <v>46920</v>
      </c>
    </row>
    <row r="15" spans="1:12">
      <c r="F15" s="101"/>
      <c r="G15" s="86">
        <v>0.7</v>
      </c>
      <c r="H15" s="85">
        <v>35760.000000000015</v>
      </c>
      <c r="I15" s="85">
        <v>37740</v>
      </c>
      <c r="J15" s="85">
        <v>39000</v>
      </c>
      <c r="K15" s="85">
        <v>39540</v>
      </c>
      <c r="L15" s="85">
        <v>39360</v>
      </c>
    </row>
    <row r="16" spans="1:12">
      <c r="D16" s="53"/>
      <c r="F16" s="101"/>
      <c r="G16" s="86">
        <v>0.75</v>
      </c>
      <c r="H16" s="85">
        <v>28800</v>
      </c>
      <c r="I16" s="85">
        <v>30450</v>
      </c>
      <c r="J16" s="85">
        <v>31500</v>
      </c>
      <c r="K16" s="85">
        <v>31950</v>
      </c>
      <c r="L16" s="85">
        <v>31800</v>
      </c>
    </row>
    <row r="17" spans="4:12">
      <c r="D17" s="53"/>
      <c r="F17" s="101"/>
      <c r="G17" s="86">
        <v>0.8</v>
      </c>
      <c r="H17" s="85">
        <v>21840</v>
      </c>
      <c r="I17" s="85">
        <v>23160</v>
      </c>
      <c r="J17" s="85">
        <v>24000</v>
      </c>
      <c r="K17" s="85">
        <v>24360</v>
      </c>
      <c r="L17" s="85">
        <v>24240</v>
      </c>
    </row>
    <row r="18" spans="4:12">
      <c r="D18" s="53"/>
      <c r="F18" s="101"/>
      <c r="G18" s="86">
        <v>0.85</v>
      </c>
      <c r="H18" s="85">
        <v>14880.000000000015</v>
      </c>
      <c r="I18" s="85">
        <v>15870</v>
      </c>
      <c r="J18" s="85">
        <v>16500</v>
      </c>
      <c r="K18" s="85">
        <v>16770</v>
      </c>
      <c r="L18" s="85">
        <v>16680</v>
      </c>
    </row>
    <row r="19" spans="4:12">
      <c r="D19" s="53"/>
      <c r="F19" s="101"/>
      <c r="G19" s="86">
        <v>0.9</v>
      </c>
      <c r="H19" s="85">
        <v>7920</v>
      </c>
      <c r="I19" s="85">
        <v>8580</v>
      </c>
      <c r="J19" s="85">
        <v>9000</v>
      </c>
      <c r="K19" s="85">
        <v>9180</v>
      </c>
      <c r="L19" s="85">
        <v>9120</v>
      </c>
    </row>
    <row r="20" spans="4:12">
      <c r="F20" s="84"/>
      <c r="G20" s="84"/>
      <c r="H20" s="84"/>
      <c r="I20" s="84"/>
      <c r="J20" s="84"/>
      <c r="K20" s="84"/>
      <c r="L20" s="84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topLeftCell="C489" workbookViewId="0">
      <selection activeCell="O1" sqref="O1:P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>
      <c r="A1" s="95" t="s">
        <v>159</v>
      </c>
      <c r="B1" s="95"/>
      <c r="C1" s="95"/>
      <c r="D1" s="95"/>
      <c r="E1" s="95"/>
      <c r="F1" s="95"/>
      <c r="G1" s="95"/>
      <c r="O1" s="89" t="s">
        <v>162</v>
      </c>
      <c r="P1" s="89" t="s">
        <v>160</v>
      </c>
    </row>
    <row r="2" spans="1:16" ht="26.25" customHeight="1">
      <c r="A2" s="36" t="s">
        <v>15</v>
      </c>
      <c r="B2" s="36" t="s">
        <v>160</v>
      </c>
      <c r="C2" s="36" t="s">
        <v>161</v>
      </c>
      <c r="D2" s="36" t="s">
        <v>162</v>
      </c>
      <c r="E2" s="36" t="s">
        <v>163</v>
      </c>
      <c r="F2" s="36" t="s">
        <v>164</v>
      </c>
      <c r="G2" s="36" t="s">
        <v>165</v>
      </c>
      <c r="O2" s="22">
        <v>3.6474164133738718</v>
      </c>
      <c r="P2" s="22">
        <v>2.9730352615810141</v>
      </c>
    </row>
    <row r="3" spans="1:16">
      <c r="A3" s="21" t="s">
        <v>166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167</v>
      </c>
      <c r="J3" s="98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168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169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170</v>
      </c>
      <c r="J5" s="98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171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172</v>
      </c>
      <c r="J6" s="100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173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174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175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176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177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178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179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180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181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182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183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184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185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186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187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188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189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190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191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192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193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194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195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196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197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198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199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200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201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202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203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204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205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206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207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208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209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210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211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212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213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214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215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216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217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218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219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220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221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222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223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224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225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226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227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228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229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230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231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232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233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234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235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236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237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238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239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240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241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242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243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244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245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246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247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248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249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250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251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252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253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254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255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256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257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258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259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260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261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262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263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264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265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266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267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268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269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270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271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272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273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274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275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276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277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278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279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280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281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282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283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284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285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286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287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288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289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290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291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292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293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294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295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296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297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298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299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300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301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302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303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304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305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306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307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308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309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310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311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312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313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314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315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316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317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318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319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320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321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322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323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324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325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326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327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328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329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330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331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332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333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334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335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336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337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338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339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340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341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342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343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344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345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346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347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348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349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350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351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352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353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354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355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356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357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358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359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360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361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362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363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364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365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366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367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368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369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370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371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372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373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374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375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376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377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378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379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380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381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382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383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384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385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386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387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388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389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390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391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392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393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394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395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396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397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398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399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400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401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402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403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404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405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406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407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408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409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410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411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412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413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414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415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416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417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418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419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420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421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422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423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424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425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426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427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428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429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430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431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432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433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434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435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436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437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438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439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440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441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442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443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444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445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446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447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448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449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450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451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452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453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454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455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456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457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458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459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460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461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462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463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464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465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466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467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468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469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470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471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472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473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474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475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476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477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478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479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480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481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482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483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484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485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486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487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488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489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490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491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492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493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494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495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496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497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498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499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500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501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502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503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504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505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506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507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508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509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510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511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512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513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514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515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516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517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518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519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520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521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522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523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524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525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526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527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528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529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530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531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532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533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534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535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536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537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538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539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540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541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542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543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544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545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546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547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548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549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550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551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552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553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554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555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556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557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558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559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560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561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562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563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564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565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566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567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568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569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570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571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572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573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574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575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576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577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578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579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580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581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582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583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584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585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586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587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588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589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590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591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592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593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594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595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596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597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598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599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600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601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602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603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604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605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606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607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608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609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610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611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612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613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614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615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616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617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618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619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620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621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622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623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624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625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626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627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628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629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630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631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632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633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634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635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636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637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638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639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640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641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642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643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644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645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646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647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648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649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650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651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652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653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654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655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656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657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658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659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660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661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662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663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664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665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666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667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668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669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670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671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672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673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674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675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676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677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678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679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680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K13" sqref="K13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5" t="s">
        <v>686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687</v>
      </c>
      <c r="C3" s="74" t="s">
        <v>688</v>
      </c>
      <c r="D3" s="74" t="s">
        <v>689</v>
      </c>
      <c r="E3" s="27"/>
      <c r="F3" s="27"/>
      <c r="G3" s="27"/>
      <c r="H3" s="75" t="s">
        <v>688</v>
      </c>
      <c r="I3" s="74" t="s">
        <v>687</v>
      </c>
      <c r="K3" s="75" t="s">
        <v>690</v>
      </c>
      <c r="L3" s="74" t="s">
        <v>687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2015-09-20T13:02:48Z</dcterms:modified>
</cp:coreProperties>
</file>