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89" activeTab="6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45621"/>
</workbook>
</file>

<file path=xl/calcChain.xml><?xml version="1.0" encoding="utf-8"?>
<calcChain xmlns="http://schemas.openxmlformats.org/spreadsheetml/2006/main">
  <c r="L5" i="7" l="1"/>
  <c r="L6" i="7"/>
  <c r="L7" i="7"/>
  <c r="L8" i="7"/>
  <c r="L9" i="7"/>
  <c r="L10" i="7"/>
  <c r="L4" i="7"/>
  <c r="I5" i="7"/>
  <c r="I6" i="7"/>
  <c r="I7" i="7"/>
  <c r="I8" i="7"/>
  <c r="I9" i="7"/>
  <c r="I10" i="7"/>
  <c r="I11" i="7"/>
  <c r="I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4" i="7"/>
  <c r="K6" i="6"/>
  <c r="K5" i="6"/>
  <c r="K3" i="6"/>
  <c r="J6" i="4"/>
  <c r="J7" i="4"/>
  <c r="J8" i="4"/>
  <c r="J9" i="4"/>
  <c r="J10" i="4"/>
  <c r="J11" i="4"/>
  <c r="J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5" i="4"/>
  <c r="N5" i="3" l="1"/>
  <c r="N6" i="3"/>
  <c r="N7" i="3"/>
  <c r="N8" i="3"/>
  <c r="N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" i="3"/>
  <c r="L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3" i="2"/>
  <c r="L7" i="2" s="1"/>
  <c r="D21" i="1"/>
  <c r="C21" i="1"/>
  <c r="B21" i="1"/>
  <c r="B12" i="5"/>
  <c r="B10" i="5"/>
  <c r="B9" i="5"/>
  <c r="L10" i="2"/>
  <c r="L9" i="2"/>
  <c r="P3" i="2" l="1"/>
  <c r="N3" i="2"/>
  <c r="L6" i="2"/>
  <c r="L5" i="2"/>
  <c r="L4" i="2"/>
  <c r="L3" i="2"/>
  <c r="M18" i="1"/>
  <c r="L18" i="1"/>
  <c r="M17" i="1"/>
  <c r="L17" i="1"/>
  <c r="F18" i="1"/>
  <c r="E18" i="1"/>
  <c r="D18" i="1"/>
  <c r="C18" i="1"/>
  <c r="B18" i="1"/>
  <c r="E15" i="1"/>
  <c r="D15" i="1"/>
  <c r="C15" i="1"/>
  <c r="B15" i="1"/>
  <c r="E14" i="1"/>
  <c r="D14" i="1"/>
  <c r="C14" i="1"/>
  <c r="B14" i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4" i="2"/>
  <c r="H3" i="2"/>
  <c r="B4" i="5"/>
</calcChain>
</file>

<file path=xl/sharedStrings.xml><?xml version="1.0" encoding="utf-8"?>
<sst xmlns="http://schemas.openxmlformats.org/spreadsheetml/2006/main" count="737" uniqueCount="698">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</sst>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0.0"/>
    <numFmt numFmtId="165" formatCode="0.0%"/>
    <numFmt numFmtId="166" formatCode="dd/mm/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4" fontId="6" fillId="0" borderId="5" xfId="0" applyNumberFormat="1" applyFont="1" applyBorder="1"/>
    <xf numFmtId="164" fontId="6" fillId="0" borderId="6" xfId="0" applyNumberFormat="1" applyFont="1" applyBorder="1"/>
    <xf numFmtId="164" fontId="6" fillId="0" borderId="7" xfId="0" applyNumberFormat="1" applyFont="1" applyBorder="1"/>
    <xf numFmtId="164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5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4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66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66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0" fontId="0" fillId="0" borderId="0" xfId="0" applyNumberFormat="1" applyFill="1" applyBorder="1" applyAlignment="1"/>
    <xf numFmtId="164" fontId="0" fillId="0" borderId="0" xfId="0" applyNumberFormat="1"/>
    <xf numFmtId="166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43" fontId="0" fillId="0" borderId="0" xfId="2" applyFont="1"/>
    <xf numFmtId="43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43" fontId="0" fillId="0" borderId="13" xfId="0" applyNumberFormat="1" applyBorder="1"/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A2" zoomScaleNormal="100" workbookViewId="0">
      <selection activeCell="F23" sqref="F23"/>
    </sheetView>
  </sheetViews>
  <sheetFormatPr defaultRowHeight="15" x14ac:dyDescent="0.25"/>
  <cols>
    <col min="1" max="1" width="25.140625" bestFit="1" customWidth="1"/>
    <col min="2" max="2" width="10.42578125" bestFit="1" customWidth="1"/>
    <col min="3" max="4" width="9.5703125" customWidth="1"/>
    <col min="5" max="5" width="8.7109375" customWidth="1"/>
    <col min="6" max="6" width="9.5703125" bestFit="1" customWidth="1"/>
    <col min="7" max="9" width="9.5703125" customWidth="1"/>
    <col min="10" max="10" width="9.5703125" bestFit="1" customWidth="1"/>
    <col min="11" max="13" width="9.5703125" customWidth="1"/>
    <col min="14" max="14" width="9.5703125" bestFit="1" customWidth="1"/>
    <col min="15" max="17" width="9.5703125" customWidth="1"/>
    <col min="18" max="18" width="9.5703125" bestFit="1" customWidth="1"/>
    <col min="257" max="257" width="21.140625" customWidth="1"/>
    <col min="258" max="258" width="9.5703125" bestFit="1" customWidth="1"/>
    <col min="259" max="261" width="9.5703125" customWidth="1"/>
    <col min="262" max="262" width="9.5703125" bestFit="1" customWidth="1"/>
    <col min="263" max="265" width="9.5703125" customWidth="1"/>
    <col min="266" max="266" width="9.5703125" bestFit="1" customWidth="1"/>
    <col min="267" max="269" width="9.5703125" customWidth="1"/>
    <col min="270" max="270" width="9.5703125" bestFit="1" customWidth="1"/>
    <col min="271" max="273" width="9.5703125" customWidth="1"/>
    <col min="274" max="274" width="9.5703125" bestFit="1" customWidth="1"/>
    <col min="513" max="513" width="21.140625" customWidth="1"/>
    <col min="514" max="514" width="9.5703125" bestFit="1" customWidth="1"/>
    <col min="515" max="517" width="9.5703125" customWidth="1"/>
    <col min="518" max="518" width="9.5703125" bestFit="1" customWidth="1"/>
    <col min="519" max="521" width="9.5703125" customWidth="1"/>
    <col min="522" max="522" width="9.5703125" bestFit="1" customWidth="1"/>
    <col min="523" max="525" width="9.5703125" customWidth="1"/>
    <col min="526" max="526" width="9.5703125" bestFit="1" customWidth="1"/>
    <col min="527" max="529" width="9.5703125" customWidth="1"/>
    <col min="530" max="530" width="9.5703125" bestFit="1" customWidth="1"/>
    <col min="769" max="769" width="21.140625" customWidth="1"/>
    <col min="770" max="770" width="9.5703125" bestFit="1" customWidth="1"/>
    <col min="771" max="773" width="9.5703125" customWidth="1"/>
    <col min="774" max="774" width="9.5703125" bestFit="1" customWidth="1"/>
    <col min="775" max="777" width="9.5703125" customWidth="1"/>
    <col min="778" max="778" width="9.5703125" bestFit="1" customWidth="1"/>
    <col min="779" max="781" width="9.5703125" customWidth="1"/>
    <col min="782" max="782" width="9.5703125" bestFit="1" customWidth="1"/>
    <col min="783" max="785" width="9.5703125" customWidth="1"/>
    <col min="786" max="786" width="9.5703125" bestFit="1" customWidth="1"/>
    <col min="1025" max="1025" width="21.140625" customWidth="1"/>
    <col min="1026" max="1026" width="9.5703125" bestFit="1" customWidth="1"/>
    <col min="1027" max="1029" width="9.5703125" customWidth="1"/>
    <col min="1030" max="1030" width="9.5703125" bestFit="1" customWidth="1"/>
    <col min="1031" max="1033" width="9.5703125" customWidth="1"/>
    <col min="1034" max="1034" width="9.5703125" bestFit="1" customWidth="1"/>
    <col min="1035" max="1037" width="9.5703125" customWidth="1"/>
    <col min="1038" max="1038" width="9.5703125" bestFit="1" customWidth="1"/>
    <col min="1039" max="1041" width="9.5703125" customWidth="1"/>
    <col min="1042" max="1042" width="9.5703125" bestFit="1" customWidth="1"/>
    <col min="1281" max="1281" width="21.140625" customWidth="1"/>
    <col min="1282" max="1282" width="9.5703125" bestFit="1" customWidth="1"/>
    <col min="1283" max="1285" width="9.5703125" customWidth="1"/>
    <col min="1286" max="1286" width="9.5703125" bestFit="1" customWidth="1"/>
    <col min="1287" max="1289" width="9.5703125" customWidth="1"/>
    <col min="1290" max="1290" width="9.5703125" bestFit="1" customWidth="1"/>
    <col min="1291" max="1293" width="9.5703125" customWidth="1"/>
    <col min="1294" max="1294" width="9.5703125" bestFit="1" customWidth="1"/>
    <col min="1295" max="1297" width="9.5703125" customWidth="1"/>
    <col min="1298" max="1298" width="9.5703125" bestFit="1" customWidth="1"/>
    <col min="1537" max="1537" width="21.140625" customWidth="1"/>
    <col min="1538" max="1538" width="9.5703125" bestFit="1" customWidth="1"/>
    <col min="1539" max="1541" width="9.5703125" customWidth="1"/>
    <col min="1542" max="1542" width="9.5703125" bestFit="1" customWidth="1"/>
    <col min="1543" max="1545" width="9.5703125" customWidth="1"/>
    <col min="1546" max="1546" width="9.5703125" bestFit="1" customWidth="1"/>
    <col min="1547" max="1549" width="9.5703125" customWidth="1"/>
    <col min="1550" max="1550" width="9.5703125" bestFit="1" customWidth="1"/>
    <col min="1551" max="1553" width="9.5703125" customWidth="1"/>
    <col min="1554" max="1554" width="9.5703125" bestFit="1" customWidth="1"/>
    <col min="1793" max="1793" width="21.140625" customWidth="1"/>
    <col min="1794" max="1794" width="9.5703125" bestFit="1" customWidth="1"/>
    <col min="1795" max="1797" width="9.5703125" customWidth="1"/>
    <col min="1798" max="1798" width="9.5703125" bestFit="1" customWidth="1"/>
    <col min="1799" max="1801" width="9.5703125" customWidth="1"/>
    <col min="1802" max="1802" width="9.5703125" bestFit="1" customWidth="1"/>
    <col min="1803" max="1805" width="9.5703125" customWidth="1"/>
    <col min="1806" max="1806" width="9.5703125" bestFit="1" customWidth="1"/>
    <col min="1807" max="1809" width="9.5703125" customWidth="1"/>
    <col min="1810" max="1810" width="9.5703125" bestFit="1" customWidth="1"/>
    <col min="2049" max="2049" width="21.140625" customWidth="1"/>
    <col min="2050" max="2050" width="9.5703125" bestFit="1" customWidth="1"/>
    <col min="2051" max="2053" width="9.5703125" customWidth="1"/>
    <col min="2054" max="2054" width="9.5703125" bestFit="1" customWidth="1"/>
    <col min="2055" max="2057" width="9.5703125" customWidth="1"/>
    <col min="2058" max="2058" width="9.5703125" bestFit="1" customWidth="1"/>
    <col min="2059" max="2061" width="9.5703125" customWidth="1"/>
    <col min="2062" max="2062" width="9.5703125" bestFit="1" customWidth="1"/>
    <col min="2063" max="2065" width="9.5703125" customWidth="1"/>
    <col min="2066" max="2066" width="9.5703125" bestFit="1" customWidth="1"/>
    <col min="2305" max="2305" width="21.140625" customWidth="1"/>
    <col min="2306" max="2306" width="9.5703125" bestFit="1" customWidth="1"/>
    <col min="2307" max="2309" width="9.5703125" customWidth="1"/>
    <col min="2310" max="2310" width="9.5703125" bestFit="1" customWidth="1"/>
    <col min="2311" max="2313" width="9.5703125" customWidth="1"/>
    <col min="2314" max="2314" width="9.5703125" bestFit="1" customWidth="1"/>
    <col min="2315" max="2317" width="9.5703125" customWidth="1"/>
    <col min="2318" max="2318" width="9.5703125" bestFit="1" customWidth="1"/>
    <col min="2319" max="2321" width="9.5703125" customWidth="1"/>
    <col min="2322" max="2322" width="9.5703125" bestFit="1" customWidth="1"/>
    <col min="2561" max="2561" width="21.140625" customWidth="1"/>
    <col min="2562" max="2562" width="9.5703125" bestFit="1" customWidth="1"/>
    <col min="2563" max="2565" width="9.5703125" customWidth="1"/>
    <col min="2566" max="2566" width="9.5703125" bestFit="1" customWidth="1"/>
    <col min="2567" max="2569" width="9.5703125" customWidth="1"/>
    <col min="2570" max="2570" width="9.5703125" bestFit="1" customWidth="1"/>
    <col min="2571" max="2573" width="9.5703125" customWidth="1"/>
    <col min="2574" max="2574" width="9.5703125" bestFit="1" customWidth="1"/>
    <col min="2575" max="2577" width="9.5703125" customWidth="1"/>
    <col min="2578" max="2578" width="9.5703125" bestFit="1" customWidth="1"/>
    <col min="2817" max="2817" width="21.140625" customWidth="1"/>
    <col min="2818" max="2818" width="9.5703125" bestFit="1" customWidth="1"/>
    <col min="2819" max="2821" width="9.5703125" customWidth="1"/>
    <col min="2822" max="2822" width="9.5703125" bestFit="1" customWidth="1"/>
    <col min="2823" max="2825" width="9.5703125" customWidth="1"/>
    <col min="2826" max="2826" width="9.5703125" bestFit="1" customWidth="1"/>
    <col min="2827" max="2829" width="9.5703125" customWidth="1"/>
    <col min="2830" max="2830" width="9.5703125" bestFit="1" customWidth="1"/>
    <col min="2831" max="2833" width="9.5703125" customWidth="1"/>
    <col min="2834" max="2834" width="9.5703125" bestFit="1" customWidth="1"/>
    <col min="3073" max="3073" width="21.140625" customWidth="1"/>
    <col min="3074" max="3074" width="9.5703125" bestFit="1" customWidth="1"/>
    <col min="3075" max="3077" width="9.5703125" customWidth="1"/>
    <col min="3078" max="3078" width="9.5703125" bestFit="1" customWidth="1"/>
    <col min="3079" max="3081" width="9.5703125" customWidth="1"/>
    <col min="3082" max="3082" width="9.5703125" bestFit="1" customWidth="1"/>
    <col min="3083" max="3085" width="9.5703125" customWidth="1"/>
    <col min="3086" max="3086" width="9.5703125" bestFit="1" customWidth="1"/>
    <col min="3087" max="3089" width="9.5703125" customWidth="1"/>
    <col min="3090" max="3090" width="9.5703125" bestFit="1" customWidth="1"/>
    <col min="3329" max="3329" width="21.140625" customWidth="1"/>
    <col min="3330" max="3330" width="9.5703125" bestFit="1" customWidth="1"/>
    <col min="3331" max="3333" width="9.5703125" customWidth="1"/>
    <col min="3334" max="3334" width="9.5703125" bestFit="1" customWidth="1"/>
    <col min="3335" max="3337" width="9.5703125" customWidth="1"/>
    <col min="3338" max="3338" width="9.5703125" bestFit="1" customWidth="1"/>
    <col min="3339" max="3341" width="9.5703125" customWidth="1"/>
    <col min="3342" max="3342" width="9.5703125" bestFit="1" customWidth="1"/>
    <col min="3343" max="3345" width="9.5703125" customWidth="1"/>
    <col min="3346" max="3346" width="9.5703125" bestFit="1" customWidth="1"/>
    <col min="3585" max="3585" width="21.140625" customWidth="1"/>
    <col min="3586" max="3586" width="9.5703125" bestFit="1" customWidth="1"/>
    <col min="3587" max="3589" width="9.5703125" customWidth="1"/>
    <col min="3590" max="3590" width="9.5703125" bestFit="1" customWidth="1"/>
    <col min="3591" max="3593" width="9.5703125" customWidth="1"/>
    <col min="3594" max="3594" width="9.5703125" bestFit="1" customWidth="1"/>
    <col min="3595" max="3597" width="9.5703125" customWidth="1"/>
    <col min="3598" max="3598" width="9.5703125" bestFit="1" customWidth="1"/>
    <col min="3599" max="3601" width="9.5703125" customWidth="1"/>
    <col min="3602" max="3602" width="9.5703125" bestFit="1" customWidth="1"/>
    <col min="3841" max="3841" width="21.140625" customWidth="1"/>
    <col min="3842" max="3842" width="9.5703125" bestFit="1" customWidth="1"/>
    <col min="3843" max="3845" width="9.5703125" customWidth="1"/>
    <col min="3846" max="3846" width="9.5703125" bestFit="1" customWidth="1"/>
    <col min="3847" max="3849" width="9.5703125" customWidth="1"/>
    <col min="3850" max="3850" width="9.5703125" bestFit="1" customWidth="1"/>
    <col min="3851" max="3853" width="9.5703125" customWidth="1"/>
    <col min="3854" max="3854" width="9.5703125" bestFit="1" customWidth="1"/>
    <col min="3855" max="3857" width="9.5703125" customWidth="1"/>
    <col min="3858" max="3858" width="9.5703125" bestFit="1" customWidth="1"/>
    <col min="4097" max="4097" width="21.140625" customWidth="1"/>
    <col min="4098" max="4098" width="9.5703125" bestFit="1" customWidth="1"/>
    <col min="4099" max="4101" width="9.5703125" customWidth="1"/>
    <col min="4102" max="4102" width="9.5703125" bestFit="1" customWidth="1"/>
    <col min="4103" max="4105" width="9.5703125" customWidth="1"/>
    <col min="4106" max="4106" width="9.5703125" bestFit="1" customWidth="1"/>
    <col min="4107" max="4109" width="9.5703125" customWidth="1"/>
    <col min="4110" max="4110" width="9.5703125" bestFit="1" customWidth="1"/>
    <col min="4111" max="4113" width="9.5703125" customWidth="1"/>
    <col min="4114" max="4114" width="9.5703125" bestFit="1" customWidth="1"/>
    <col min="4353" max="4353" width="21.140625" customWidth="1"/>
    <col min="4354" max="4354" width="9.5703125" bestFit="1" customWidth="1"/>
    <col min="4355" max="4357" width="9.5703125" customWidth="1"/>
    <col min="4358" max="4358" width="9.5703125" bestFit="1" customWidth="1"/>
    <col min="4359" max="4361" width="9.5703125" customWidth="1"/>
    <col min="4362" max="4362" width="9.5703125" bestFit="1" customWidth="1"/>
    <col min="4363" max="4365" width="9.5703125" customWidth="1"/>
    <col min="4366" max="4366" width="9.5703125" bestFit="1" customWidth="1"/>
    <col min="4367" max="4369" width="9.5703125" customWidth="1"/>
    <col min="4370" max="4370" width="9.5703125" bestFit="1" customWidth="1"/>
    <col min="4609" max="4609" width="21.140625" customWidth="1"/>
    <col min="4610" max="4610" width="9.5703125" bestFit="1" customWidth="1"/>
    <col min="4611" max="4613" width="9.5703125" customWidth="1"/>
    <col min="4614" max="4614" width="9.5703125" bestFit="1" customWidth="1"/>
    <col min="4615" max="4617" width="9.5703125" customWidth="1"/>
    <col min="4618" max="4618" width="9.5703125" bestFit="1" customWidth="1"/>
    <col min="4619" max="4621" width="9.5703125" customWidth="1"/>
    <col min="4622" max="4622" width="9.5703125" bestFit="1" customWidth="1"/>
    <col min="4623" max="4625" width="9.5703125" customWidth="1"/>
    <col min="4626" max="4626" width="9.5703125" bestFit="1" customWidth="1"/>
    <col min="4865" max="4865" width="21.140625" customWidth="1"/>
    <col min="4866" max="4866" width="9.5703125" bestFit="1" customWidth="1"/>
    <col min="4867" max="4869" width="9.5703125" customWidth="1"/>
    <col min="4870" max="4870" width="9.5703125" bestFit="1" customWidth="1"/>
    <col min="4871" max="4873" width="9.5703125" customWidth="1"/>
    <col min="4874" max="4874" width="9.5703125" bestFit="1" customWidth="1"/>
    <col min="4875" max="4877" width="9.5703125" customWidth="1"/>
    <col min="4878" max="4878" width="9.5703125" bestFit="1" customWidth="1"/>
    <col min="4879" max="4881" width="9.5703125" customWidth="1"/>
    <col min="4882" max="4882" width="9.5703125" bestFit="1" customWidth="1"/>
    <col min="5121" max="5121" width="21.140625" customWidth="1"/>
    <col min="5122" max="5122" width="9.5703125" bestFit="1" customWidth="1"/>
    <col min="5123" max="5125" width="9.5703125" customWidth="1"/>
    <col min="5126" max="5126" width="9.5703125" bestFit="1" customWidth="1"/>
    <col min="5127" max="5129" width="9.5703125" customWidth="1"/>
    <col min="5130" max="5130" width="9.5703125" bestFit="1" customWidth="1"/>
    <col min="5131" max="5133" width="9.5703125" customWidth="1"/>
    <col min="5134" max="5134" width="9.5703125" bestFit="1" customWidth="1"/>
    <col min="5135" max="5137" width="9.5703125" customWidth="1"/>
    <col min="5138" max="5138" width="9.5703125" bestFit="1" customWidth="1"/>
    <col min="5377" max="5377" width="21.140625" customWidth="1"/>
    <col min="5378" max="5378" width="9.5703125" bestFit="1" customWidth="1"/>
    <col min="5379" max="5381" width="9.5703125" customWidth="1"/>
    <col min="5382" max="5382" width="9.5703125" bestFit="1" customWidth="1"/>
    <col min="5383" max="5385" width="9.5703125" customWidth="1"/>
    <col min="5386" max="5386" width="9.5703125" bestFit="1" customWidth="1"/>
    <col min="5387" max="5389" width="9.5703125" customWidth="1"/>
    <col min="5390" max="5390" width="9.5703125" bestFit="1" customWidth="1"/>
    <col min="5391" max="5393" width="9.5703125" customWidth="1"/>
    <col min="5394" max="5394" width="9.5703125" bestFit="1" customWidth="1"/>
    <col min="5633" max="5633" width="21.140625" customWidth="1"/>
    <col min="5634" max="5634" width="9.5703125" bestFit="1" customWidth="1"/>
    <col min="5635" max="5637" width="9.5703125" customWidth="1"/>
    <col min="5638" max="5638" width="9.5703125" bestFit="1" customWidth="1"/>
    <col min="5639" max="5641" width="9.5703125" customWidth="1"/>
    <col min="5642" max="5642" width="9.5703125" bestFit="1" customWidth="1"/>
    <col min="5643" max="5645" width="9.5703125" customWidth="1"/>
    <col min="5646" max="5646" width="9.5703125" bestFit="1" customWidth="1"/>
    <col min="5647" max="5649" width="9.5703125" customWidth="1"/>
    <col min="5650" max="5650" width="9.5703125" bestFit="1" customWidth="1"/>
    <col min="5889" max="5889" width="21.140625" customWidth="1"/>
    <col min="5890" max="5890" width="9.5703125" bestFit="1" customWidth="1"/>
    <col min="5891" max="5893" width="9.5703125" customWidth="1"/>
    <col min="5894" max="5894" width="9.5703125" bestFit="1" customWidth="1"/>
    <col min="5895" max="5897" width="9.5703125" customWidth="1"/>
    <col min="5898" max="5898" width="9.5703125" bestFit="1" customWidth="1"/>
    <col min="5899" max="5901" width="9.5703125" customWidth="1"/>
    <col min="5902" max="5902" width="9.5703125" bestFit="1" customWidth="1"/>
    <col min="5903" max="5905" width="9.5703125" customWidth="1"/>
    <col min="5906" max="5906" width="9.5703125" bestFit="1" customWidth="1"/>
    <col min="6145" max="6145" width="21.140625" customWidth="1"/>
    <col min="6146" max="6146" width="9.5703125" bestFit="1" customWidth="1"/>
    <col min="6147" max="6149" width="9.5703125" customWidth="1"/>
    <col min="6150" max="6150" width="9.5703125" bestFit="1" customWidth="1"/>
    <col min="6151" max="6153" width="9.5703125" customWidth="1"/>
    <col min="6154" max="6154" width="9.5703125" bestFit="1" customWidth="1"/>
    <col min="6155" max="6157" width="9.5703125" customWidth="1"/>
    <col min="6158" max="6158" width="9.5703125" bestFit="1" customWidth="1"/>
    <col min="6159" max="6161" width="9.5703125" customWidth="1"/>
    <col min="6162" max="6162" width="9.5703125" bestFit="1" customWidth="1"/>
    <col min="6401" max="6401" width="21.140625" customWidth="1"/>
    <col min="6402" max="6402" width="9.5703125" bestFit="1" customWidth="1"/>
    <col min="6403" max="6405" width="9.5703125" customWidth="1"/>
    <col min="6406" max="6406" width="9.5703125" bestFit="1" customWidth="1"/>
    <col min="6407" max="6409" width="9.5703125" customWidth="1"/>
    <col min="6410" max="6410" width="9.5703125" bestFit="1" customWidth="1"/>
    <col min="6411" max="6413" width="9.5703125" customWidth="1"/>
    <col min="6414" max="6414" width="9.5703125" bestFit="1" customWidth="1"/>
    <col min="6415" max="6417" width="9.5703125" customWidth="1"/>
    <col min="6418" max="6418" width="9.5703125" bestFit="1" customWidth="1"/>
    <col min="6657" max="6657" width="21.140625" customWidth="1"/>
    <col min="6658" max="6658" width="9.5703125" bestFit="1" customWidth="1"/>
    <col min="6659" max="6661" width="9.5703125" customWidth="1"/>
    <col min="6662" max="6662" width="9.5703125" bestFit="1" customWidth="1"/>
    <col min="6663" max="6665" width="9.5703125" customWidth="1"/>
    <col min="6666" max="6666" width="9.5703125" bestFit="1" customWidth="1"/>
    <col min="6667" max="6669" width="9.5703125" customWidth="1"/>
    <col min="6670" max="6670" width="9.5703125" bestFit="1" customWidth="1"/>
    <col min="6671" max="6673" width="9.5703125" customWidth="1"/>
    <col min="6674" max="6674" width="9.5703125" bestFit="1" customWidth="1"/>
    <col min="6913" max="6913" width="21.140625" customWidth="1"/>
    <col min="6914" max="6914" width="9.5703125" bestFit="1" customWidth="1"/>
    <col min="6915" max="6917" width="9.5703125" customWidth="1"/>
    <col min="6918" max="6918" width="9.5703125" bestFit="1" customWidth="1"/>
    <col min="6919" max="6921" width="9.5703125" customWidth="1"/>
    <col min="6922" max="6922" width="9.5703125" bestFit="1" customWidth="1"/>
    <col min="6923" max="6925" width="9.5703125" customWidth="1"/>
    <col min="6926" max="6926" width="9.5703125" bestFit="1" customWidth="1"/>
    <col min="6927" max="6929" width="9.5703125" customWidth="1"/>
    <col min="6930" max="6930" width="9.5703125" bestFit="1" customWidth="1"/>
    <col min="7169" max="7169" width="21.140625" customWidth="1"/>
    <col min="7170" max="7170" width="9.5703125" bestFit="1" customWidth="1"/>
    <col min="7171" max="7173" width="9.5703125" customWidth="1"/>
    <col min="7174" max="7174" width="9.5703125" bestFit="1" customWidth="1"/>
    <col min="7175" max="7177" width="9.5703125" customWidth="1"/>
    <col min="7178" max="7178" width="9.5703125" bestFit="1" customWidth="1"/>
    <col min="7179" max="7181" width="9.5703125" customWidth="1"/>
    <col min="7182" max="7182" width="9.5703125" bestFit="1" customWidth="1"/>
    <col min="7183" max="7185" width="9.5703125" customWidth="1"/>
    <col min="7186" max="7186" width="9.5703125" bestFit="1" customWidth="1"/>
    <col min="7425" max="7425" width="21.140625" customWidth="1"/>
    <col min="7426" max="7426" width="9.5703125" bestFit="1" customWidth="1"/>
    <col min="7427" max="7429" width="9.5703125" customWidth="1"/>
    <col min="7430" max="7430" width="9.5703125" bestFit="1" customWidth="1"/>
    <col min="7431" max="7433" width="9.5703125" customWidth="1"/>
    <col min="7434" max="7434" width="9.5703125" bestFit="1" customWidth="1"/>
    <col min="7435" max="7437" width="9.5703125" customWidth="1"/>
    <col min="7438" max="7438" width="9.5703125" bestFit="1" customWidth="1"/>
    <col min="7439" max="7441" width="9.5703125" customWidth="1"/>
    <col min="7442" max="7442" width="9.5703125" bestFit="1" customWidth="1"/>
    <col min="7681" max="7681" width="21.140625" customWidth="1"/>
    <col min="7682" max="7682" width="9.5703125" bestFit="1" customWidth="1"/>
    <col min="7683" max="7685" width="9.5703125" customWidth="1"/>
    <col min="7686" max="7686" width="9.5703125" bestFit="1" customWidth="1"/>
    <col min="7687" max="7689" width="9.5703125" customWidth="1"/>
    <col min="7690" max="7690" width="9.5703125" bestFit="1" customWidth="1"/>
    <col min="7691" max="7693" width="9.5703125" customWidth="1"/>
    <col min="7694" max="7694" width="9.5703125" bestFit="1" customWidth="1"/>
    <col min="7695" max="7697" width="9.5703125" customWidth="1"/>
    <col min="7698" max="7698" width="9.5703125" bestFit="1" customWidth="1"/>
    <col min="7937" max="7937" width="21.140625" customWidth="1"/>
    <col min="7938" max="7938" width="9.5703125" bestFit="1" customWidth="1"/>
    <col min="7939" max="7941" width="9.5703125" customWidth="1"/>
    <col min="7942" max="7942" width="9.5703125" bestFit="1" customWidth="1"/>
    <col min="7943" max="7945" width="9.5703125" customWidth="1"/>
    <col min="7946" max="7946" width="9.5703125" bestFit="1" customWidth="1"/>
    <col min="7947" max="7949" width="9.5703125" customWidth="1"/>
    <col min="7950" max="7950" width="9.5703125" bestFit="1" customWidth="1"/>
    <col min="7951" max="7953" width="9.5703125" customWidth="1"/>
    <col min="7954" max="7954" width="9.5703125" bestFit="1" customWidth="1"/>
    <col min="8193" max="8193" width="21.140625" customWidth="1"/>
    <col min="8194" max="8194" width="9.5703125" bestFit="1" customWidth="1"/>
    <col min="8195" max="8197" width="9.5703125" customWidth="1"/>
    <col min="8198" max="8198" width="9.5703125" bestFit="1" customWidth="1"/>
    <col min="8199" max="8201" width="9.5703125" customWidth="1"/>
    <col min="8202" max="8202" width="9.5703125" bestFit="1" customWidth="1"/>
    <col min="8203" max="8205" width="9.5703125" customWidth="1"/>
    <col min="8206" max="8206" width="9.5703125" bestFit="1" customWidth="1"/>
    <col min="8207" max="8209" width="9.5703125" customWidth="1"/>
    <col min="8210" max="8210" width="9.5703125" bestFit="1" customWidth="1"/>
    <col min="8449" max="8449" width="21.140625" customWidth="1"/>
    <col min="8450" max="8450" width="9.5703125" bestFit="1" customWidth="1"/>
    <col min="8451" max="8453" width="9.5703125" customWidth="1"/>
    <col min="8454" max="8454" width="9.5703125" bestFit="1" customWidth="1"/>
    <col min="8455" max="8457" width="9.5703125" customWidth="1"/>
    <col min="8458" max="8458" width="9.5703125" bestFit="1" customWidth="1"/>
    <col min="8459" max="8461" width="9.5703125" customWidth="1"/>
    <col min="8462" max="8462" width="9.5703125" bestFit="1" customWidth="1"/>
    <col min="8463" max="8465" width="9.5703125" customWidth="1"/>
    <col min="8466" max="8466" width="9.5703125" bestFit="1" customWidth="1"/>
    <col min="8705" max="8705" width="21.140625" customWidth="1"/>
    <col min="8706" max="8706" width="9.5703125" bestFit="1" customWidth="1"/>
    <col min="8707" max="8709" width="9.5703125" customWidth="1"/>
    <col min="8710" max="8710" width="9.5703125" bestFit="1" customWidth="1"/>
    <col min="8711" max="8713" width="9.5703125" customWidth="1"/>
    <col min="8714" max="8714" width="9.5703125" bestFit="1" customWidth="1"/>
    <col min="8715" max="8717" width="9.5703125" customWidth="1"/>
    <col min="8718" max="8718" width="9.5703125" bestFit="1" customWidth="1"/>
    <col min="8719" max="8721" width="9.5703125" customWidth="1"/>
    <col min="8722" max="8722" width="9.5703125" bestFit="1" customWidth="1"/>
    <col min="8961" max="8961" width="21.140625" customWidth="1"/>
    <col min="8962" max="8962" width="9.5703125" bestFit="1" customWidth="1"/>
    <col min="8963" max="8965" width="9.5703125" customWidth="1"/>
    <col min="8966" max="8966" width="9.5703125" bestFit="1" customWidth="1"/>
    <col min="8967" max="8969" width="9.5703125" customWidth="1"/>
    <col min="8970" max="8970" width="9.5703125" bestFit="1" customWidth="1"/>
    <col min="8971" max="8973" width="9.5703125" customWidth="1"/>
    <col min="8974" max="8974" width="9.5703125" bestFit="1" customWidth="1"/>
    <col min="8975" max="8977" width="9.5703125" customWidth="1"/>
    <col min="8978" max="8978" width="9.5703125" bestFit="1" customWidth="1"/>
    <col min="9217" max="9217" width="21.140625" customWidth="1"/>
    <col min="9218" max="9218" width="9.5703125" bestFit="1" customWidth="1"/>
    <col min="9219" max="9221" width="9.5703125" customWidth="1"/>
    <col min="9222" max="9222" width="9.5703125" bestFit="1" customWidth="1"/>
    <col min="9223" max="9225" width="9.5703125" customWidth="1"/>
    <col min="9226" max="9226" width="9.5703125" bestFit="1" customWidth="1"/>
    <col min="9227" max="9229" width="9.5703125" customWidth="1"/>
    <col min="9230" max="9230" width="9.5703125" bestFit="1" customWidth="1"/>
    <col min="9231" max="9233" width="9.5703125" customWidth="1"/>
    <col min="9234" max="9234" width="9.5703125" bestFit="1" customWidth="1"/>
    <col min="9473" max="9473" width="21.140625" customWidth="1"/>
    <col min="9474" max="9474" width="9.5703125" bestFit="1" customWidth="1"/>
    <col min="9475" max="9477" width="9.5703125" customWidth="1"/>
    <col min="9478" max="9478" width="9.5703125" bestFit="1" customWidth="1"/>
    <col min="9479" max="9481" width="9.5703125" customWidth="1"/>
    <col min="9482" max="9482" width="9.5703125" bestFit="1" customWidth="1"/>
    <col min="9483" max="9485" width="9.5703125" customWidth="1"/>
    <col min="9486" max="9486" width="9.5703125" bestFit="1" customWidth="1"/>
    <col min="9487" max="9489" width="9.5703125" customWidth="1"/>
    <col min="9490" max="9490" width="9.5703125" bestFit="1" customWidth="1"/>
    <col min="9729" max="9729" width="21.140625" customWidth="1"/>
    <col min="9730" max="9730" width="9.5703125" bestFit="1" customWidth="1"/>
    <col min="9731" max="9733" width="9.5703125" customWidth="1"/>
    <col min="9734" max="9734" width="9.5703125" bestFit="1" customWidth="1"/>
    <col min="9735" max="9737" width="9.5703125" customWidth="1"/>
    <col min="9738" max="9738" width="9.5703125" bestFit="1" customWidth="1"/>
    <col min="9739" max="9741" width="9.5703125" customWidth="1"/>
    <col min="9742" max="9742" width="9.5703125" bestFit="1" customWidth="1"/>
    <col min="9743" max="9745" width="9.5703125" customWidth="1"/>
    <col min="9746" max="9746" width="9.5703125" bestFit="1" customWidth="1"/>
    <col min="9985" max="9985" width="21.140625" customWidth="1"/>
    <col min="9986" max="9986" width="9.5703125" bestFit="1" customWidth="1"/>
    <col min="9987" max="9989" width="9.5703125" customWidth="1"/>
    <col min="9990" max="9990" width="9.5703125" bestFit="1" customWidth="1"/>
    <col min="9991" max="9993" width="9.5703125" customWidth="1"/>
    <col min="9994" max="9994" width="9.5703125" bestFit="1" customWidth="1"/>
    <col min="9995" max="9997" width="9.5703125" customWidth="1"/>
    <col min="9998" max="9998" width="9.5703125" bestFit="1" customWidth="1"/>
    <col min="9999" max="10001" width="9.5703125" customWidth="1"/>
    <col min="10002" max="10002" width="9.5703125" bestFit="1" customWidth="1"/>
    <col min="10241" max="10241" width="21.140625" customWidth="1"/>
    <col min="10242" max="10242" width="9.5703125" bestFit="1" customWidth="1"/>
    <col min="10243" max="10245" width="9.5703125" customWidth="1"/>
    <col min="10246" max="10246" width="9.5703125" bestFit="1" customWidth="1"/>
    <col min="10247" max="10249" width="9.5703125" customWidth="1"/>
    <col min="10250" max="10250" width="9.5703125" bestFit="1" customWidth="1"/>
    <col min="10251" max="10253" width="9.5703125" customWidth="1"/>
    <col min="10254" max="10254" width="9.5703125" bestFit="1" customWidth="1"/>
    <col min="10255" max="10257" width="9.5703125" customWidth="1"/>
    <col min="10258" max="10258" width="9.5703125" bestFit="1" customWidth="1"/>
    <col min="10497" max="10497" width="21.140625" customWidth="1"/>
    <col min="10498" max="10498" width="9.5703125" bestFit="1" customWidth="1"/>
    <col min="10499" max="10501" width="9.5703125" customWidth="1"/>
    <col min="10502" max="10502" width="9.5703125" bestFit="1" customWidth="1"/>
    <col min="10503" max="10505" width="9.5703125" customWidth="1"/>
    <col min="10506" max="10506" width="9.5703125" bestFit="1" customWidth="1"/>
    <col min="10507" max="10509" width="9.5703125" customWidth="1"/>
    <col min="10510" max="10510" width="9.5703125" bestFit="1" customWidth="1"/>
    <col min="10511" max="10513" width="9.5703125" customWidth="1"/>
    <col min="10514" max="10514" width="9.5703125" bestFit="1" customWidth="1"/>
    <col min="10753" max="10753" width="21.140625" customWidth="1"/>
    <col min="10754" max="10754" width="9.5703125" bestFit="1" customWidth="1"/>
    <col min="10755" max="10757" width="9.5703125" customWidth="1"/>
    <col min="10758" max="10758" width="9.5703125" bestFit="1" customWidth="1"/>
    <col min="10759" max="10761" width="9.5703125" customWidth="1"/>
    <col min="10762" max="10762" width="9.5703125" bestFit="1" customWidth="1"/>
    <col min="10763" max="10765" width="9.5703125" customWidth="1"/>
    <col min="10766" max="10766" width="9.5703125" bestFit="1" customWidth="1"/>
    <col min="10767" max="10769" width="9.5703125" customWidth="1"/>
    <col min="10770" max="10770" width="9.5703125" bestFit="1" customWidth="1"/>
    <col min="11009" max="11009" width="21.140625" customWidth="1"/>
    <col min="11010" max="11010" width="9.5703125" bestFit="1" customWidth="1"/>
    <col min="11011" max="11013" width="9.5703125" customWidth="1"/>
    <col min="11014" max="11014" width="9.5703125" bestFit="1" customWidth="1"/>
    <col min="11015" max="11017" width="9.5703125" customWidth="1"/>
    <col min="11018" max="11018" width="9.5703125" bestFit="1" customWidth="1"/>
    <col min="11019" max="11021" width="9.5703125" customWidth="1"/>
    <col min="11022" max="11022" width="9.5703125" bestFit="1" customWidth="1"/>
    <col min="11023" max="11025" width="9.5703125" customWidth="1"/>
    <col min="11026" max="11026" width="9.5703125" bestFit="1" customWidth="1"/>
    <col min="11265" max="11265" width="21.140625" customWidth="1"/>
    <col min="11266" max="11266" width="9.5703125" bestFit="1" customWidth="1"/>
    <col min="11267" max="11269" width="9.5703125" customWidth="1"/>
    <col min="11270" max="11270" width="9.5703125" bestFit="1" customWidth="1"/>
    <col min="11271" max="11273" width="9.5703125" customWidth="1"/>
    <col min="11274" max="11274" width="9.5703125" bestFit="1" customWidth="1"/>
    <col min="11275" max="11277" width="9.5703125" customWidth="1"/>
    <col min="11278" max="11278" width="9.5703125" bestFit="1" customWidth="1"/>
    <col min="11279" max="11281" width="9.5703125" customWidth="1"/>
    <col min="11282" max="11282" width="9.5703125" bestFit="1" customWidth="1"/>
    <col min="11521" max="11521" width="21.140625" customWidth="1"/>
    <col min="11522" max="11522" width="9.5703125" bestFit="1" customWidth="1"/>
    <col min="11523" max="11525" width="9.5703125" customWidth="1"/>
    <col min="11526" max="11526" width="9.5703125" bestFit="1" customWidth="1"/>
    <col min="11527" max="11529" width="9.5703125" customWidth="1"/>
    <col min="11530" max="11530" width="9.5703125" bestFit="1" customWidth="1"/>
    <col min="11531" max="11533" width="9.5703125" customWidth="1"/>
    <col min="11534" max="11534" width="9.5703125" bestFit="1" customWidth="1"/>
    <col min="11535" max="11537" width="9.5703125" customWidth="1"/>
    <col min="11538" max="11538" width="9.5703125" bestFit="1" customWidth="1"/>
    <col min="11777" max="11777" width="21.140625" customWidth="1"/>
    <col min="11778" max="11778" width="9.5703125" bestFit="1" customWidth="1"/>
    <col min="11779" max="11781" width="9.5703125" customWidth="1"/>
    <col min="11782" max="11782" width="9.5703125" bestFit="1" customWidth="1"/>
    <col min="11783" max="11785" width="9.5703125" customWidth="1"/>
    <col min="11786" max="11786" width="9.5703125" bestFit="1" customWidth="1"/>
    <col min="11787" max="11789" width="9.5703125" customWidth="1"/>
    <col min="11790" max="11790" width="9.5703125" bestFit="1" customWidth="1"/>
    <col min="11791" max="11793" width="9.5703125" customWidth="1"/>
    <col min="11794" max="11794" width="9.5703125" bestFit="1" customWidth="1"/>
    <col min="12033" max="12033" width="21.140625" customWidth="1"/>
    <col min="12034" max="12034" width="9.5703125" bestFit="1" customWidth="1"/>
    <col min="12035" max="12037" width="9.5703125" customWidth="1"/>
    <col min="12038" max="12038" width="9.5703125" bestFit="1" customWidth="1"/>
    <col min="12039" max="12041" width="9.5703125" customWidth="1"/>
    <col min="12042" max="12042" width="9.5703125" bestFit="1" customWidth="1"/>
    <col min="12043" max="12045" width="9.5703125" customWidth="1"/>
    <col min="12046" max="12046" width="9.5703125" bestFit="1" customWidth="1"/>
    <col min="12047" max="12049" width="9.5703125" customWidth="1"/>
    <col min="12050" max="12050" width="9.5703125" bestFit="1" customWidth="1"/>
    <col min="12289" max="12289" width="21.140625" customWidth="1"/>
    <col min="12290" max="12290" width="9.5703125" bestFit="1" customWidth="1"/>
    <col min="12291" max="12293" width="9.5703125" customWidth="1"/>
    <col min="12294" max="12294" width="9.5703125" bestFit="1" customWidth="1"/>
    <col min="12295" max="12297" width="9.5703125" customWidth="1"/>
    <col min="12298" max="12298" width="9.5703125" bestFit="1" customWidth="1"/>
    <col min="12299" max="12301" width="9.5703125" customWidth="1"/>
    <col min="12302" max="12302" width="9.5703125" bestFit="1" customWidth="1"/>
    <col min="12303" max="12305" width="9.5703125" customWidth="1"/>
    <col min="12306" max="12306" width="9.5703125" bestFit="1" customWidth="1"/>
    <col min="12545" max="12545" width="21.140625" customWidth="1"/>
    <col min="12546" max="12546" width="9.5703125" bestFit="1" customWidth="1"/>
    <col min="12547" max="12549" width="9.5703125" customWidth="1"/>
    <col min="12550" max="12550" width="9.5703125" bestFit="1" customWidth="1"/>
    <col min="12551" max="12553" width="9.5703125" customWidth="1"/>
    <col min="12554" max="12554" width="9.5703125" bestFit="1" customWidth="1"/>
    <col min="12555" max="12557" width="9.5703125" customWidth="1"/>
    <col min="12558" max="12558" width="9.5703125" bestFit="1" customWidth="1"/>
    <col min="12559" max="12561" width="9.5703125" customWidth="1"/>
    <col min="12562" max="12562" width="9.5703125" bestFit="1" customWidth="1"/>
    <col min="12801" max="12801" width="21.140625" customWidth="1"/>
    <col min="12802" max="12802" width="9.5703125" bestFit="1" customWidth="1"/>
    <col min="12803" max="12805" width="9.5703125" customWidth="1"/>
    <col min="12806" max="12806" width="9.5703125" bestFit="1" customWidth="1"/>
    <col min="12807" max="12809" width="9.5703125" customWidth="1"/>
    <col min="12810" max="12810" width="9.5703125" bestFit="1" customWidth="1"/>
    <col min="12811" max="12813" width="9.5703125" customWidth="1"/>
    <col min="12814" max="12814" width="9.5703125" bestFit="1" customWidth="1"/>
    <col min="12815" max="12817" width="9.5703125" customWidth="1"/>
    <col min="12818" max="12818" width="9.5703125" bestFit="1" customWidth="1"/>
    <col min="13057" max="13057" width="21.140625" customWidth="1"/>
    <col min="13058" max="13058" width="9.5703125" bestFit="1" customWidth="1"/>
    <col min="13059" max="13061" width="9.5703125" customWidth="1"/>
    <col min="13062" max="13062" width="9.5703125" bestFit="1" customWidth="1"/>
    <col min="13063" max="13065" width="9.5703125" customWidth="1"/>
    <col min="13066" max="13066" width="9.5703125" bestFit="1" customWidth="1"/>
    <col min="13067" max="13069" width="9.5703125" customWidth="1"/>
    <col min="13070" max="13070" width="9.5703125" bestFit="1" customWidth="1"/>
    <col min="13071" max="13073" width="9.5703125" customWidth="1"/>
    <col min="13074" max="13074" width="9.5703125" bestFit="1" customWidth="1"/>
    <col min="13313" max="13313" width="21.140625" customWidth="1"/>
    <col min="13314" max="13314" width="9.5703125" bestFit="1" customWidth="1"/>
    <col min="13315" max="13317" width="9.5703125" customWidth="1"/>
    <col min="13318" max="13318" width="9.5703125" bestFit="1" customWidth="1"/>
    <col min="13319" max="13321" width="9.5703125" customWidth="1"/>
    <col min="13322" max="13322" width="9.5703125" bestFit="1" customWidth="1"/>
    <col min="13323" max="13325" width="9.5703125" customWidth="1"/>
    <col min="13326" max="13326" width="9.5703125" bestFit="1" customWidth="1"/>
    <col min="13327" max="13329" width="9.5703125" customWidth="1"/>
    <col min="13330" max="13330" width="9.5703125" bestFit="1" customWidth="1"/>
    <col min="13569" max="13569" width="21.140625" customWidth="1"/>
    <col min="13570" max="13570" width="9.5703125" bestFit="1" customWidth="1"/>
    <col min="13571" max="13573" width="9.5703125" customWidth="1"/>
    <col min="13574" max="13574" width="9.5703125" bestFit="1" customWidth="1"/>
    <col min="13575" max="13577" width="9.5703125" customWidth="1"/>
    <col min="13578" max="13578" width="9.5703125" bestFit="1" customWidth="1"/>
    <col min="13579" max="13581" width="9.5703125" customWidth="1"/>
    <col min="13582" max="13582" width="9.5703125" bestFit="1" customWidth="1"/>
    <col min="13583" max="13585" width="9.5703125" customWidth="1"/>
    <col min="13586" max="13586" width="9.5703125" bestFit="1" customWidth="1"/>
    <col min="13825" max="13825" width="21.140625" customWidth="1"/>
    <col min="13826" max="13826" width="9.5703125" bestFit="1" customWidth="1"/>
    <col min="13827" max="13829" width="9.5703125" customWidth="1"/>
    <col min="13830" max="13830" width="9.5703125" bestFit="1" customWidth="1"/>
    <col min="13831" max="13833" width="9.5703125" customWidth="1"/>
    <col min="13834" max="13834" width="9.5703125" bestFit="1" customWidth="1"/>
    <col min="13835" max="13837" width="9.5703125" customWidth="1"/>
    <col min="13838" max="13838" width="9.5703125" bestFit="1" customWidth="1"/>
    <col min="13839" max="13841" width="9.5703125" customWidth="1"/>
    <col min="13842" max="13842" width="9.5703125" bestFit="1" customWidth="1"/>
    <col min="14081" max="14081" width="21.140625" customWidth="1"/>
    <col min="14082" max="14082" width="9.5703125" bestFit="1" customWidth="1"/>
    <col min="14083" max="14085" width="9.5703125" customWidth="1"/>
    <col min="14086" max="14086" width="9.5703125" bestFit="1" customWidth="1"/>
    <col min="14087" max="14089" width="9.5703125" customWidth="1"/>
    <col min="14090" max="14090" width="9.5703125" bestFit="1" customWidth="1"/>
    <col min="14091" max="14093" width="9.5703125" customWidth="1"/>
    <col min="14094" max="14094" width="9.5703125" bestFit="1" customWidth="1"/>
    <col min="14095" max="14097" width="9.5703125" customWidth="1"/>
    <col min="14098" max="14098" width="9.5703125" bestFit="1" customWidth="1"/>
    <col min="14337" max="14337" width="21.140625" customWidth="1"/>
    <col min="14338" max="14338" width="9.5703125" bestFit="1" customWidth="1"/>
    <col min="14339" max="14341" width="9.5703125" customWidth="1"/>
    <col min="14342" max="14342" width="9.5703125" bestFit="1" customWidth="1"/>
    <col min="14343" max="14345" width="9.5703125" customWidth="1"/>
    <col min="14346" max="14346" width="9.5703125" bestFit="1" customWidth="1"/>
    <col min="14347" max="14349" width="9.5703125" customWidth="1"/>
    <col min="14350" max="14350" width="9.5703125" bestFit="1" customWidth="1"/>
    <col min="14351" max="14353" width="9.5703125" customWidth="1"/>
    <col min="14354" max="14354" width="9.5703125" bestFit="1" customWidth="1"/>
    <col min="14593" max="14593" width="21.140625" customWidth="1"/>
    <col min="14594" max="14594" width="9.5703125" bestFit="1" customWidth="1"/>
    <col min="14595" max="14597" width="9.5703125" customWidth="1"/>
    <col min="14598" max="14598" width="9.5703125" bestFit="1" customWidth="1"/>
    <col min="14599" max="14601" width="9.5703125" customWidth="1"/>
    <col min="14602" max="14602" width="9.5703125" bestFit="1" customWidth="1"/>
    <col min="14603" max="14605" width="9.5703125" customWidth="1"/>
    <col min="14606" max="14606" width="9.5703125" bestFit="1" customWidth="1"/>
    <col min="14607" max="14609" width="9.5703125" customWidth="1"/>
    <col min="14610" max="14610" width="9.5703125" bestFit="1" customWidth="1"/>
    <col min="14849" max="14849" width="21.140625" customWidth="1"/>
    <col min="14850" max="14850" width="9.5703125" bestFit="1" customWidth="1"/>
    <col min="14851" max="14853" width="9.5703125" customWidth="1"/>
    <col min="14854" max="14854" width="9.5703125" bestFit="1" customWidth="1"/>
    <col min="14855" max="14857" width="9.5703125" customWidth="1"/>
    <col min="14858" max="14858" width="9.5703125" bestFit="1" customWidth="1"/>
    <col min="14859" max="14861" width="9.5703125" customWidth="1"/>
    <col min="14862" max="14862" width="9.5703125" bestFit="1" customWidth="1"/>
    <col min="14863" max="14865" width="9.5703125" customWidth="1"/>
    <col min="14866" max="14866" width="9.5703125" bestFit="1" customWidth="1"/>
    <col min="15105" max="15105" width="21.140625" customWidth="1"/>
    <col min="15106" max="15106" width="9.5703125" bestFit="1" customWidth="1"/>
    <col min="15107" max="15109" width="9.5703125" customWidth="1"/>
    <col min="15110" max="15110" width="9.5703125" bestFit="1" customWidth="1"/>
    <col min="15111" max="15113" width="9.5703125" customWidth="1"/>
    <col min="15114" max="15114" width="9.5703125" bestFit="1" customWidth="1"/>
    <col min="15115" max="15117" width="9.5703125" customWidth="1"/>
    <col min="15118" max="15118" width="9.5703125" bestFit="1" customWidth="1"/>
    <col min="15119" max="15121" width="9.5703125" customWidth="1"/>
    <col min="15122" max="15122" width="9.5703125" bestFit="1" customWidth="1"/>
    <col min="15361" max="15361" width="21.140625" customWidth="1"/>
    <col min="15362" max="15362" width="9.5703125" bestFit="1" customWidth="1"/>
    <col min="15363" max="15365" width="9.5703125" customWidth="1"/>
    <col min="15366" max="15366" width="9.5703125" bestFit="1" customWidth="1"/>
    <col min="15367" max="15369" width="9.5703125" customWidth="1"/>
    <col min="15370" max="15370" width="9.5703125" bestFit="1" customWidth="1"/>
    <col min="15371" max="15373" width="9.5703125" customWidth="1"/>
    <col min="15374" max="15374" width="9.5703125" bestFit="1" customWidth="1"/>
    <col min="15375" max="15377" width="9.5703125" customWidth="1"/>
    <col min="15378" max="15378" width="9.5703125" bestFit="1" customWidth="1"/>
    <col min="15617" max="15617" width="21.140625" customWidth="1"/>
    <col min="15618" max="15618" width="9.5703125" bestFit="1" customWidth="1"/>
    <col min="15619" max="15621" width="9.5703125" customWidth="1"/>
    <col min="15622" max="15622" width="9.5703125" bestFit="1" customWidth="1"/>
    <col min="15623" max="15625" width="9.5703125" customWidth="1"/>
    <col min="15626" max="15626" width="9.5703125" bestFit="1" customWidth="1"/>
    <col min="15627" max="15629" width="9.5703125" customWidth="1"/>
    <col min="15630" max="15630" width="9.5703125" bestFit="1" customWidth="1"/>
    <col min="15631" max="15633" width="9.5703125" customWidth="1"/>
    <col min="15634" max="15634" width="9.5703125" bestFit="1" customWidth="1"/>
    <col min="15873" max="15873" width="21.140625" customWidth="1"/>
    <col min="15874" max="15874" width="9.5703125" bestFit="1" customWidth="1"/>
    <col min="15875" max="15877" width="9.5703125" customWidth="1"/>
    <col min="15878" max="15878" width="9.5703125" bestFit="1" customWidth="1"/>
    <col min="15879" max="15881" width="9.5703125" customWidth="1"/>
    <col min="15882" max="15882" width="9.5703125" bestFit="1" customWidth="1"/>
    <col min="15883" max="15885" width="9.5703125" customWidth="1"/>
    <col min="15886" max="15886" width="9.5703125" bestFit="1" customWidth="1"/>
    <col min="15887" max="15889" width="9.5703125" customWidth="1"/>
    <col min="15890" max="15890" width="9.5703125" bestFit="1" customWidth="1"/>
    <col min="16129" max="16129" width="21.140625" customWidth="1"/>
    <col min="16130" max="16130" width="9.5703125" bestFit="1" customWidth="1"/>
    <col min="16131" max="16133" width="9.5703125" customWidth="1"/>
    <col min="16134" max="16134" width="9.5703125" bestFit="1" customWidth="1"/>
    <col min="16135" max="16137" width="9.5703125" customWidth="1"/>
    <col min="16138" max="16138" width="9.5703125" bestFit="1" customWidth="1"/>
    <col min="16139" max="16141" width="9.5703125" customWidth="1"/>
    <col min="16142" max="16142" width="9.5703125" bestFit="1" customWidth="1"/>
    <col min="16143" max="16145" width="9.5703125" customWidth="1"/>
    <col min="16146" max="16146" width="9.5703125" bestFit="1" customWidth="1"/>
  </cols>
  <sheetData>
    <row r="1" spans="1:22" ht="18.75" customHeight="1" thickBot="1" x14ac:dyDescent="0.3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1"/>
      <c r="T1" s="1"/>
      <c r="U1" s="1"/>
    </row>
    <row r="2" spans="1:22" ht="15.75" thickBot="1" x14ac:dyDescent="0.3">
      <c r="A2" s="91" t="s">
        <v>1</v>
      </c>
      <c r="B2" s="92">
        <v>2005</v>
      </c>
      <c r="C2" s="93"/>
      <c r="D2" s="93"/>
      <c r="E2" s="94"/>
      <c r="F2" s="92">
        <v>2006</v>
      </c>
      <c r="G2" s="93"/>
      <c r="H2" s="93"/>
      <c r="I2" s="94"/>
      <c r="J2" s="92">
        <v>2007</v>
      </c>
      <c r="K2" s="93"/>
      <c r="L2" s="93"/>
      <c r="M2" s="94"/>
      <c r="N2" s="92">
        <v>2008</v>
      </c>
      <c r="O2" s="93"/>
      <c r="P2" s="93"/>
      <c r="Q2" s="94"/>
      <c r="R2" s="92">
        <v>2009</v>
      </c>
      <c r="S2" s="93"/>
      <c r="T2" s="93"/>
      <c r="U2" s="94"/>
    </row>
    <row r="3" spans="1:22" x14ac:dyDescent="0.25">
      <c r="A3" s="91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 x14ac:dyDescent="0.25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 x14ac:dyDescent="0.25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 x14ac:dyDescent="0.25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 x14ac:dyDescent="0.25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 x14ac:dyDescent="0.25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.75" thickBot="1" x14ac:dyDescent="0.3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.75" thickTop="1" x14ac:dyDescent="0.25"/>
    <row r="12" spans="1:22" ht="15.75" thickBot="1" x14ac:dyDescent="0.3">
      <c r="L12" s="64" t="s">
        <v>683</v>
      </c>
      <c r="M12" s="64" t="s">
        <v>684</v>
      </c>
    </row>
    <row r="13" spans="1:22" ht="15.75" thickBot="1" x14ac:dyDescent="0.3">
      <c r="B13" s="81">
        <v>2006</v>
      </c>
      <c r="C13" s="81">
        <v>2007</v>
      </c>
      <c r="D13" s="81">
        <v>2008</v>
      </c>
      <c r="E13" s="80">
        <v>2009</v>
      </c>
      <c r="L13" s="65">
        <v>2</v>
      </c>
      <c r="M13" s="65">
        <v>1</v>
      </c>
    </row>
    <row r="14" spans="1:22" ht="15.75" thickBot="1" x14ac:dyDescent="0.3">
      <c r="A14" s="18" t="s">
        <v>12</v>
      </c>
      <c r="B14" s="78">
        <f>(H4-D4)/D4</f>
        <v>0.10137038961425766</v>
      </c>
      <c r="C14" s="78">
        <f>(L4-H4)/H4</f>
        <v>0.10767202389428235</v>
      </c>
      <c r="D14" s="78">
        <f>(P4-L4)/L4</f>
        <v>0.10362621698413788</v>
      </c>
      <c r="E14" s="79">
        <f>(T4-P4)/P4</f>
        <v>0.10371143570906008</v>
      </c>
      <c r="L14" s="65">
        <v>4</v>
      </c>
      <c r="M14" s="65">
        <v>6</v>
      </c>
    </row>
    <row r="15" spans="1:22" ht="15.75" thickBot="1" x14ac:dyDescent="0.3">
      <c r="A15" s="18" t="s">
        <v>693</v>
      </c>
      <c r="B15" s="78">
        <f>(H6-D6)/D6</f>
        <v>0.10485396790327496</v>
      </c>
      <c r="C15" s="78">
        <f>(L6-H6)/H6</f>
        <v>0.10655602150408587</v>
      </c>
      <c r="D15" s="78">
        <f>(P6-L6)/L6</f>
        <v>0.11096756234910692</v>
      </c>
      <c r="E15" s="79">
        <f>(T6-P6)/P6</f>
        <v>0.10584919716287532</v>
      </c>
      <c r="L15" s="65">
        <v>5</v>
      </c>
      <c r="M15" s="65">
        <v>9</v>
      </c>
    </row>
    <row r="16" spans="1:22" ht="15.75" thickBot="1" x14ac:dyDescent="0.3">
      <c r="L16" s="66">
        <v>1</v>
      </c>
      <c r="M16" s="66">
        <v>6</v>
      </c>
    </row>
    <row r="17" spans="1:16" ht="15.75" thickBot="1" x14ac:dyDescent="0.3">
      <c r="B17" s="81">
        <v>2005</v>
      </c>
      <c r="C17" s="81">
        <v>2006</v>
      </c>
      <c r="D17" s="81">
        <v>2007</v>
      </c>
      <c r="E17" s="81">
        <v>2008</v>
      </c>
      <c r="F17" s="80">
        <v>2009</v>
      </c>
      <c r="J17" s="19"/>
      <c r="K17" s="64" t="s">
        <v>686</v>
      </c>
      <c r="L17" s="77">
        <f>SUM(L13:L16)</f>
        <v>12</v>
      </c>
      <c r="M17" s="77">
        <f>SUM(M13:M16)</f>
        <v>22</v>
      </c>
      <c r="P17" s="19"/>
    </row>
    <row r="18" spans="1:16" ht="15.75" thickBot="1" x14ac:dyDescent="0.3">
      <c r="A18" s="18" t="s">
        <v>13</v>
      </c>
      <c r="B18" s="78">
        <f>C5/C4</f>
        <v>0.23736753536180472</v>
      </c>
      <c r="C18" s="78">
        <f>G5/G4</f>
        <v>0.2381604666963768</v>
      </c>
      <c r="D18" s="78">
        <f>K5/K4</f>
        <v>0.23870452050670515</v>
      </c>
      <c r="E18" s="78">
        <f>P5/P4</f>
        <v>0.26609060166653131</v>
      </c>
      <c r="F18" s="79">
        <f>S5/S4</f>
        <v>0.23905043568045331</v>
      </c>
      <c r="J18" s="19"/>
      <c r="K18" s="64" t="s">
        <v>682</v>
      </c>
      <c r="L18" s="77">
        <f>PRODUCT(L13:L16)</f>
        <v>40</v>
      </c>
      <c r="M18" s="77">
        <f>PRODUCT(M13:M16)</f>
        <v>324</v>
      </c>
      <c r="P18" s="19"/>
    </row>
    <row r="19" spans="1:16" ht="15.75" thickBot="1" x14ac:dyDescent="0.3">
      <c r="E19" s="82"/>
    </row>
    <row r="20" spans="1:16" ht="15.75" thickBot="1" x14ac:dyDescent="0.3">
      <c r="B20" s="81" t="s">
        <v>2</v>
      </c>
      <c r="C20" s="81" t="s">
        <v>3</v>
      </c>
      <c r="D20" s="81" t="s">
        <v>4</v>
      </c>
    </row>
    <row r="21" spans="1:16" ht="15.75" thickBot="1" x14ac:dyDescent="0.3">
      <c r="A21" s="18" t="s">
        <v>685</v>
      </c>
      <c r="B21" s="78">
        <f>POWER(R4/B4,1/4)-1</f>
        <v>1.5333771232613369E-2</v>
      </c>
      <c r="C21" s="78">
        <f>POWER(S4/C4,1/4)-1</f>
        <v>0.1061821940191634</v>
      </c>
      <c r="D21" s="78">
        <f>POWER(T4/D4,1/4)-1</f>
        <v>0.10409268769483382</v>
      </c>
      <c r="E21" s="19"/>
    </row>
    <row r="22" spans="1:16" x14ac:dyDescent="0.25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2"/>
  <sheetViews>
    <sheetView topLeftCell="F1" workbookViewId="0">
      <selection activeCell="P6" sqref="P6"/>
    </sheetView>
  </sheetViews>
  <sheetFormatPr defaultRowHeight="15" x14ac:dyDescent="0.25"/>
  <cols>
    <col min="1" max="1" width="10.140625" bestFit="1" customWidth="1"/>
    <col min="2" max="5" width="9.42578125" bestFit="1" customWidth="1"/>
    <col min="6" max="6" width="13.28515625" bestFit="1" customWidth="1"/>
    <col min="7" max="7" width="9.42578125" bestFit="1" customWidth="1"/>
    <col min="9" max="9" width="11.140625" bestFit="1" customWidth="1"/>
    <col min="11" max="11" width="43" customWidth="1"/>
    <col min="15" max="15" width="11.5703125" customWidth="1"/>
    <col min="16" max="16" width="11" customWidth="1"/>
    <col min="258" max="258" width="10.140625" bestFit="1" customWidth="1"/>
    <col min="259" max="262" width="9.42578125" bestFit="1" customWidth="1"/>
    <col min="263" max="263" width="13.28515625" bestFit="1" customWidth="1"/>
    <col min="264" max="264" width="9.42578125" bestFit="1" customWidth="1"/>
    <col min="267" max="267" width="43" customWidth="1"/>
    <col min="514" max="514" width="10.140625" bestFit="1" customWidth="1"/>
    <col min="515" max="518" width="9.42578125" bestFit="1" customWidth="1"/>
    <col min="519" max="519" width="13.28515625" bestFit="1" customWidth="1"/>
    <col min="520" max="520" width="9.42578125" bestFit="1" customWidth="1"/>
    <col min="523" max="523" width="43" customWidth="1"/>
    <col min="770" max="770" width="10.140625" bestFit="1" customWidth="1"/>
    <col min="771" max="774" width="9.42578125" bestFit="1" customWidth="1"/>
    <col min="775" max="775" width="13.28515625" bestFit="1" customWidth="1"/>
    <col min="776" max="776" width="9.42578125" bestFit="1" customWidth="1"/>
    <col min="779" max="779" width="43" customWidth="1"/>
    <col min="1026" max="1026" width="10.140625" bestFit="1" customWidth="1"/>
    <col min="1027" max="1030" width="9.42578125" bestFit="1" customWidth="1"/>
    <col min="1031" max="1031" width="13.28515625" bestFit="1" customWidth="1"/>
    <col min="1032" max="1032" width="9.42578125" bestFit="1" customWidth="1"/>
    <col min="1035" max="1035" width="43" customWidth="1"/>
    <col min="1282" max="1282" width="10.140625" bestFit="1" customWidth="1"/>
    <col min="1283" max="1286" width="9.42578125" bestFit="1" customWidth="1"/>
    <col min="1287" max="1287" width="13.28515625" bestFit="1" customWidth="1"/>
    <col min="1288" max="1288" width="9.42578125" bestFit="1" customWidth="1"/>
    <col min="1291" max="1291" width="43" customWidth="1"/>
    <col min="1538" max="1538" width="10.140625" bestFit="1" customWidth="1"/>
    <col min="1539" max="1542" width="9.42578125" bestFit="1" customWidth="1"/>
    <col min="1543" max="1543" width="13.28515625" bestFit="1" customWidth="1"/>
    <col min="1544" max="1544" width="9.42578125" bestFit="1" customWidth="1"/>
    <col min="1547" max="1547" width="43" customWidth="1"/>
    <col min="1794" max="1794" width="10.140625" bestFit="1" customWidth="1"/>
    <col min="1795" max="1798" width="9.42578125" bestFit="1" customWidth="1"/>
    <col min="1799" max="1799" width="13.28515625" bestFit="1" customWidth="1"/>
    <col min="1800" max="1800" width="9.42578125" bestFit="1" customWidth="1"/>
    <col min="1803" max="1803" width="43" customWidth="1"/>
    <col min="2050" max="2050" width="10.140625" bestFit="1" customWidth="1"/>
    <col min="2051" max="2054" width="9.42578125" bestFit="1" customWidth="1"/>
    <col min="2055" max="2055" width="13.28515625" bestFit="1" customWidth="1"/>
    <col min="2056" max="2056" width="9.42578125" bestFit="1" customWidth="1"/>
    <col min="2059" max="2059" width="43" customWidth="1"/>
    <col min="2306" max="2306" width="10.140625" bestFit="1" customWidth="1"/>
    <col min="2307" max="2310" width="9.42578125" bestFit="1" customWidth="1"/>
    <col min="2311" max="2311" width="13.28515625" bestFit="1" customWidth="1"/>
    <col min="2312" max="2312" width="9.42578125" bestFit="1" customWidth="1"/>
    <col min="2315" max="2315" width="43" customWidth="1"/>
    <col min="2562" max="2562" width="10.140625" bestFit="1" customWidth="1"/>
    <col min="2563" max="2566" width="9.42578125" bestFit="1" customWidth="1"/>
    <col min="2567" max="2567" width="13.28515625" bestFit="1" customWidth="1"/>
    <col min="2568" max="2568" width="9.42578125" bestFit="1" customWidth="1"/>
    <col min="2571" max="2571" width="43" customWidth="1"/>
    <col min="2818" max="2818" width="10.140625" bestFit="1" customWidth="1"/>
    <col min="2819" max="2822" width="9.42578125" bestFit="1" customWidth="1"/>
    <col min="2823" max="2823" width="13.28515625" bestFit="1" customWidth="1"/>
    <col min="2824" max="2824" width="9.42578125" bestFit="1" customWidth="1"/>
    <col min="2827" max="2827" width="43" customWidth="1"/>
    <col min="3074" max="3074" width="10.140625" bestFit="1" customWidth="1"/>
    <col min="3075" max="3078" width="9.42578125" bestFit="1" customWidth="1"/>
    <col min="3079" max="3079" width="13.28515625" bestFit="1" customWidth="1"/>
    <col min="3080" max="3080" width="9.42578125" bestFit="1" customWidth="1"/>
    <col min="3083" max="3083" width="43" customWidth="1"/>
    <col min="3330" max="3330" width="10.140625" bestFit="1" customWidth="1"/>
    <col min="3331" max="3334" width="9.42578125" bestFit="1" customWidth="1"/>
    <col min="3335" max="3335" width="13.28515625" bestFit="1" customWidth="1"/>
    <col min="3336" max="3336" width="9.42578125" bestFit="1" customWidth="1"/>
    <col min="3339" max="3339" width="43" customWidth="1"/>
    <col min="3586" max="3586" width="10.140625" bestFit="1" customWidth="1"/>
    <col min="3587" max="3590" width="9.42578125" bestFit="1" customWidth="1"/>
    <col min="3591" max="3591" width="13.28515625" bestFit="1" customWidth="1"/>
    <col min="3592" max="3592" width="9.42578125" bestFit="1" customWidth="1"/>
    <col min="3595" max="3595" width="43" customWidth="1"/>
    <col min="3842" max="3842" width="10.140625" bestFit="1" customWidth="1"/>
    <col min="3843" max="3846" width="9.42578125" bestFit="1" customWidth="1"/>
    <col min="3847" max="3847" width="13.28515625" bestFit="1" customWidth="1"/>
    <col min="3848" max="3848" width="9.42578125" bestFit="1" customWidth="1"/>
    <col min="3851" max="3851" width="43" customWidth="1"/>
    <col min="4098" max="4098" width="10.140625" bestFit="1" customWidth="1"/>
    <col min="4099" max="4102" width="9.42578125" bestFit="1" customWidth="1"/>
    <col min="4103" max="4103" width="13.28515625" bestFit="1" customWidth="1"/>
    <col min="4104" max="4104" width="9.42578125" bestFit="1" customWidth="1"/>
    <col min="4107" max="4107" width="43" customWidth="1"/>
    <col min="4354" max="4354" width="10.140625" bestFit="1" customWidth="1"/>
    <col min="4355" max="4358" width="9.42578125" bestFit="1" customWidth="1"/>
    <col min="4359" max="4359" width="13.28515625" bestFit="1" customWidth="1"/>
    <col min="4360" max="4360" width="9.42578125" bestFit="1" customWidth="1"/>
    <col min="4363" max="4363" width="43" customWidth="1"/>
    <col min="4610" max="4610" width="10.140625" bestFit="1" customWidth="1"/>
    <col min="4611" max="4614" width="9.42578125" bestFit="1" customWidth="1"/>
    <col min="4615" max="4615" width="13.28515625" bestFit="1" customWidth="1"/>
    <col min="4616" max="4616" width="9.42578125" bestFit="1" customWidth="1"/>
    <col min="4619" max="4619" width="43" customWidth="1"/>
    <col min="4866" max="4866" width="10.140625" bestFit="1" customWidth="1"/>
    <col min="4867" max="4870" width="9.42578125" bestFit="1" customWidth="1"/>
    <col min="4871" max="4871" width="13.28515625" bestFit="1" customWidth="1"/>
    <col min="4872" max="4872" width="9.42578125" bestFit="1" customWidth="1"/>
    <col min="4875" max="4875" width="43" customWidth="1"/>
    <col min="5122" max="5122" width="10.140625" bestFit="1" customWidth="1"/>
    <col min="5123" max="5126" width="9.42578125" bestFit="1" customWidth="1"/>
    <col min="5127" max="5127" width="13.28515625" bestFit="1" customWidth="1"/>
    <col min="5128" max="5128" width="9.42578125" bestFit="1" customWidth="1"/>
    <col min="5131" max="5131" width="43" customWidth="1"/>
    <col min="5378" max="5378" width="10.140625" bestFit="1" customWidth="1"/>
    <col min="5379" max="5382" width="9.42578125" bestFit="1" customWidth="1"/>
    <col min="5383" max="5383" width="13.28515625" bestFit="1" customWidth="1"/>
    <col min="5384" max="5384" width="9.42578125" bestFit="1" customWidth="1"/>
    <col min="5387" max="5387" width="43" customWidth="1"/>
    <col min="5634" max="5634" width="10.140625" bestFit="1" customWidth="1"/>
    <col min="5635" max="5638" width="9.42578125" bestFit="1" customWidth="1"/>
    <col min="5639" max="5639" width="13.28515625" bestFit="1" customWidth="1"/>
    <col min="5640" max="5640" width="9.42578125" bestFit="1" customWidth="1"/>
    <col min="5643" max="5643" width="43" customWidth="1"/>
    <col min="5890" max="5890" width="10.140625" bestFit="1" customWidth="1"/>
    <col min="5891" max="5894" width="9.42578125" bestFit="1" customWidth="1"/>
    <col min="5895" max="5895" width="13.28515625" bestFit="1" customWidth="1"/>
    <col min="5896" max="5896" width="9.42578125" bestFit="1" customWidth="1"/>
    <col min="5899" max="5899" width="43" customWidth="1"/>
    <col min="6146" max="6146" width="10.140625" bestFit="1" customWidth="1"/>
    <col min="6147" max="6150" width="9.42578125" bestFit="1" customWidth="1"/>
    <col min="6151" max="6151" width="13.28515625" bestFit="1" customWidth="1"/>
    <col min="6152" max="6152" width="9.42578125" bestFit="1" customWidth="1"/>
    <col min="6155" max="6155" width="43" customWidth="1"/>
    <col min="6402" max="6402" width="10.140625" bestFit="1" customWidth="1"/>
    <col min="6403" max="6406" width="9.42578125" bestFit="1" customWidth="1"/>
    <col min="6407" max="6407" width="13.28515625" bestFit="1" customWidth="1"/>
    <col min="6408" max="6408" width="9.42578125" bestFit="1" customWidth="1"/>
    <col min="6411" max="6411" width="43" customWidth="1"/>
    <col min="6658" max="6658" width="10.140625" bestFit="1" customWidth="1"/>
    <col min="6659" max="6662" width="9.42578125" bestFit="1" customWidth="1"/>
    <col min="6663" max="6663" width="13.28515625" bestFit="1" customWidth="1"/>
    <col min="6664" max="6664" width="9.42578125" bestFit="1" customWidth="1"/>
    <col min="6667" max="6667" width="43" customWidth="1"/>
    <col min="6914" max="6914" width="10.140625" bestFit="1" customWidth="1"/>
    <col min="6915" max="6918" width="9.42578125" bestFit="1" customWidth="1"/>
    <col min="6919" max="6919" width="13.28515625" bestFit="1" customWidth="1"/>
    <col min="6920" max="6920" width="9.42578125" bestFit="1" customWidth="1"/>
    <col min="6923" max="6923" width="43" customWidth="1"/>
    <col min="7170" max="7170" width="10.140625" bestFit="1" customWidth="1"/>
    <col min="7171" max="7174" width="9.42578125" bestFit="1" customWidth="1"/>
    <col min="7175" max="7175" width="13.28515625" bestFit="1" customWidth="1"/>
    <col min="7176" max="7176" width="9.42578125" bestFit="1" customWidth="1"/>
    <col min="7179" max="7179" width="43" customWidth="1"/>
    <col min="7426" max="7426" width="10.140625" bestFit="1" customWidth="1"/>
    <col min="7427" max="7430" width="9.42578125" bestFit="1" customWidth="1"/>
    <col min="7431" max="7431" width="13.28515625" bestFit="1" customWidth="1"/>
    <col min="7432" max="7432" width="9.42578125" bestFit="1" customWidth="1"/>
    <col min="7435" max="7435" width="43" customWidth="1"/>
    <col min="7682" max="7682" width="10.140625" bestFit="1" customWidth="1"/>
    <col min="7683" max="7686" width="9.42578125" bestFit="1" customWidth="1"/>
    <col min="7687" max="7687" width="13.28515625" bestFit="1" customWidth="1"/>
    <col min="7688" max="7688" width="9.42578125" bestFit="1" customWidth="1"/>
    <col min="7691" max="7691" width="43" customWidth="1"/>
    <col min="7938" max="7938" width="10.140625" bestFit="1" customWidth="1"/>
    <col min="7939" max="7942" width="9.42578125" bestFit="1" customWidth="1"/>
    <col min="7943" max="7943" width="13.28515625" bestFit="1" customWidth="1"/>
    <col min="7944" max="7944" width="9.42578125" bestFit="1" customWidth="1"/>
    <col min="7947" max="7947" width="43" customWidth="1"/>
    <col min="8194" max="8194" width="10.140625" bestFit="1" customWidth="1"/>
    <col min="8195" max="8198" width="9.42578125" bestFit="1" customWidth="1"/>
    <col min="8199" max="8199" width="13.28515625" bestFit="1" customWidth="1"/>
    <col min="8200" max="8200" width="9.42578125" bestFit="1" customWidth="1"/>
    <col min="8203" max="8203" width="43" customWidth="1"/>
    <col min="8450" max="8450" width="10.140625" bestFit="1" customWidth="1"/>
    <col min="8451" max="8454" width="9.42578125" bestFit="1" customWidth="1"/>
    <col min="8455" max="8455" width="13.28515625" bestFit="1" customWidth="1"/>
    <col min="8456" max="8456" width="9.42578125" bestFit="1" customWidth="1"/>
    <col min="8459" max="8459" width="43" customWidth="1"/>
    <col min="8706" max="8706" width="10.140625" bestFit="1" customWidth="1"/>
    <col min="8707" max="8710" width="9.42578125" bestFit="1" customWidth="1"/>
    <col min="8711" max="8711" width="13.28515625" bestFit="1" customWidth="1"/>
    <col min="8712" max="8712" width="9.42578125" bestFit="1" customWidth="1"/>
    <col min="8715" max="8715" width="43" customWidth="1"/>
    <col min="8962" max="8962" width="10.140625" bestFit="1" customWidth="1"/>
    <col min="8963" max="8966" width="9.42578125" bestFit="1" customWidth="1"/>
    <col min="8967" max="8967" width="13.28515625" bestFit="1" customWidth="1"/>
    <col min="8968" max="8968" width="9.42578125" bestFit="1" customWidth="1"/>
    <col min="8971" max="8971" width="43" customWidth="1"/>
    <col min="9218" max="9218" width="10.140625" bestFit="1" customWidth="1"/>
    <col min="9219" max="9222" width="9.42578125" bestFit="1" customWidth="1"/>
    <col min="9223" max="9223" width="13.28515625" bestFit="1" customWidth="1"/>
    <col min="9224" max="9224" width="9.42578125" bestFit="1" customWidth="1"/>
    <col min="9227" max="9227" width="43" customWidth="1"/>
    <col min="9474" max="9474" width="10.140625" bestFit="1" customWidth="1"/>
    <col min="9475" max="9478" width="9.42578125" bestFit="1" customWidth="1"/>
    <col min="9479" max="9479" width="13.28515625" bestFit="1" customWidth="1"/>
    <col min="9480" max="9480" width="9.42578125" bestFit="1" customWidth="1"/>
    <col min="9483" max="9483" width="43" customWidth="1"/>
    <col min="9730" max="9730" width="10.140625" bestFit="1" customWidth="1"/>
    <col min="9731" max="9734" width="9.42578125" bestFit="1" customWidth="1"/>
    <col min="9735" max="9735" width="13.28515625" bestFit="1" customWidth="1"/>
    <col min="9736" max="9736" width="9.42578125" bestFit="1" customWidth="1"/>
    <col min="9739" max="9739" width="43" customWidth="1"/>
    <col min="9986" max="9986" width="10.140625" bestFit="1" customWidth="1"/>
    <col min="9987" max="9990" width="9.42578125" bestFit="1" customWidth="1"/>
    <col min="9991" max="9991" width="13.28515625" bestFit="1" customWidth="1"/>
    <col min="9992" max="9992" width="9.42578125" bestFit="1" customWidth="1"/>
    <col min="9995" max="9995" width="43" customWidth="1"/>
    <col min="10242" max="10242" width="10.140625" bestFit="1" customWidth="1"/>
    <col min="10243" max="10246" width="9.42578125" bestFit="1" customWidth="1"/>
    <col min="10247" max="10247" width="13.28515625" bestFit="1" customWidth="1"/>
    <col min="10248" max="10248" width="9.42578125" bestFit="1" customWidth="1"/>
    <col min="10251" max="10251" width="43" customWidth="1"/>
    <col min="10498" max="10498" width="10.140625" bestFit="1" customWidth="1"/>
    <col min="10499" max="10502" width="9.42578125" bestFit="1" customWidth="1"/>
    <col min="10503" max="10503" width="13.28515625" bestFit="1" customWidth="1"/>
    <col min="10504" max="10504" width="9.42578125" bestFit="1" customWidth="1"/>
    <col min="10507" max="10507" width="43" customWidth="1"/>
    <col min="10754" max="10754" width="10.140625" bestFit="1" customWidth="1"/>
    <col min="10755" max="10758" width="9.42578125" bestFit="1" customWidth="1"/>
    <col min="10759" max="10759" width="13.28515625" bestFit="1" customWidth="1"/>
    <col min="10760" max="10760" width="9.42578125" bestFit="1" customWidth="1"/>
    <col min="10763" max="10763" width="43" customWidth="1"/>
    <col min="11010" max="11010" width="10.140625" bestFit="1" customWidth="1"/>
    <col min="11011" max="11014" width="9.42578125" bestFit="1" customWidth="1"/>
    <col min="11015" max="11015" width="13.28515625" bestFit="1" customWidth="1"/>
    <col min="11016" max="11016" width="9.42578125" bestFit="1" customWidth="1"/>
    <col min="11019" max="11019" width="43" customWidth="1"/>
    <col min="11266" max="11266" width="10.140625" bestFit="1" customWidth="1"/>
    <col min="11267" max="11270" width="9.42578125" bestFit="1" customWidth="1"/>
    <col min="11271" max="11271" width="13.28515625" bestFit="1" customWidth="1"/>
    <col min="11272" max="11272" width="9.42578125" bestFit="1" customWidth="1"/>
    <col min="11275" max="11275" width="43" customWidth="1"/>
    <col min="11522" max="11522" width="10.140625" bestFit="1" customWidth="1"/>
    <col min="11523" max="11526" width="9.42578125" bestFit="1" customWidth="1"/>
    <col min="11527" max="11527" width="13.28515625" bestFit="1" customWidth="1"/>
    <col min="11528" max="11528" width="9.42578125" bestFit="1" customWidth="1"/>
    <col min="11531" max="11531" width="43" customWidth="1"/>
    <col min="11778" max="11778" width="10.140625" bestFit="1" customWidth="1"/>
    <col min="11779" max="11782" width="9.42578125" bestFit="1" customWidth="1"/>
    <col min="11783" max="11783" width="13.28515625" bestFit="1" customWidth="1"/>
    <col min="11784" max="11784" width="9.42578125" bestFit="1" customWidth="1"/>
    <col min="11787" max="11787" width="43" customWidth="1"/>
    <col min="12034" max="12034" width="10.140625" bestFit="1" customWidth="1"/>
    <col min="12035" max="12038" width="9.42578125" bestFit="1" customWidth="1"/>
    <col min="12039" max="12039" width="13.28515625" bestFit="1" customWidth="1"/>
    <col min="12040" max="12040" width="9.42578125" bestFit="1" customWidth="1"/>
    <col min="12043" max="12043" width="43" customWidth="1"/>
    <col min="12290" max="12290" width="10.140625" bestFit="1" customWidth="1"/>
    <col min="12291" max="12294" width="9.42578125" bestFit="1" customWidth="1"/>
    <col min="12295" max="12295" width="13.28515625" bestFit="1" customWidth="1"/>
    <col min="12296" max="12296" width="9.42578125" bestFit="1" customWidth="1"/>
    <col min="12299" max="12299" width="43" customWidth="1"/>
    <col min="12546" max="12546" width="10.140625" bestFit="1" customWidth="1"/>
    <col min="12547" max="12550" width="9.42578125" bestFit="1" customWidth="1"/>
    <col min="12551" max="12551" width="13.28515625" bestFit="1" customWidth="1"/>
    <col min="12552" max="12552" width="9.42578125" bestFit="1" customWidth="1"/>
    <col min="12555" max="12555" width="43" customWidth="1"/>
    <col min="12802" max="12802" width="10.140625" bestFit="1" customWidth="1"/>
    <col min="12803" max="12806" width="9.42578125" bestFit="1" customWidth="1"/>
    <col min="12807" max="12807" width="13.28515625" bestFit="1" customWidth="1"/>
    <col min="12808" max="12808" width="9.42578125" bestFit="1" customWidth="1"/>
    <col min="12811" max="12811" width="43" customWidth="1"/>
    <col min="13058" max="13058" width="10.140625" bestFit="1" customWidth="1"/>
    <col min="13059" max="13062" width="9.42578125" bestFit="1" customWidth="1"/>
    <col min="13063" max="13063" width="13.28515625" bestFit="1" customWidth="1"/>
    <col min="13064" max="13064" width="9.42578125" bestFit="1" customWidth="1"/>
    <col min="13067" max="13067" width="43" customWidth="1"/>
    <col min="13314" max="13314" width="10.140625" bestFit="1" customWidth="1"/>
    <col min="13315" max="13318" width="9.42578125" bestFit="1" customWidth="1"/>
    <col min="13319" max="13319" width="13.28515625" bestFit="1" customWidth="1"/>
    <col min="13320" max="13320" width="9.42578125" bestFit="1" customWidth="1"/>
    <col min="13323" max="13323" width="43" customWidth="1"/>
    <col min="13570" max="13570" width="10.140625" bestFit="1" customWidth="1"/>
    <col min="13571" max="13574" width="9.42578125" bestFit="1" customWidth="1"/>
    <col min="13575" max="13575" width="13.28515625" bestFit="1" customWidth="1"/>
    <col min="13576" max="13576" width="9.42578125" bestFit="1" customWidth="1"/>
    <col min="13579" max="13579" width="43" customWidth="1"/>
    <col min="13826" max="13826" width="10.140625" bestFit="1" customWidth="1"/>
    <col min="13827" max="13830" width="9.42578125" bestFit="1" customWidth="1"/>
    <col min="13831" max="13831" width="13.28515625" bestFit="1" customWidth="1"/>
    <col min="13832" max="13832" width="9.42578125" bestFit="1" customWidth="1"/>
    <col min="13835" max="13835" width="43" customWidth="1"/>
    <col min="14082" max="14082" width="10.140625" bestFit="1" customWidth="1"/>
    <col min="14083" max="14086" width="9.42578125" bestFit="1" customWidth="1"/>
    <col min="14087" max="14087" width="13.28515625" bestFit="1" customWidth="1"/>
    <col min="14088" max="14088" width="9.42578125" bestFit="1" customWidth="1"/>
    <col min="14091" max="14091" width="43" customWidth="1"/>
    <col min="14338" max="14338" width="10.140625" bestFit="1" customWidth="1"/>
    <col min="14339" max="14342" width="9.42578125" bestFit="1" customWidth="1"/>
    <col min="14343" max="14343" width="13.28515625" bestFit="1" customWidth="1"/>
    <col min="14344" max="14344" width="9.42578125" bestFit="1" customWidth="1"/>
    <col min="14347" max="14347" width="43" customWidth="1"/>
    <col min="14594" max="14594" width="10.140625" bestFit="1" customWidth="1"/>
    <col min="14595" max="14598" width="9.42578125" bestFit="1" customWidth="1"/>
    <col min="14599" max="14599" width="13.28515625" bestFit="1" customWidth="1"/>
    <col min="14600" max="14600" width="9.42578125" bestFit="1" customWidth="1"/>
    <col min="14603" max="14603" width="43" customWidth="1"/>
    <col min="14850" max="14850" width="10.140625" bestFit="1" customWidth="1"/>
    <col min="14851" max="14854" width="9.42578125" bestFit="1" customWidth="1"/>
    <col min="14855" max="14855" width="13.28515625" bestFit="1" customWidth="1"/>
    <col min="14856" max="14856" width="9.42578125" bestFit="1" customWidth="1"/>
    <col min="14859" max="14859" width="43" customWidth="1"/>
    <col min="15106" max="15106" width="10.140625" bestFit="1" customWidth="1"/>
    <col min="15107" max="15110" width="9.42578125" bestFit="1" customWidth="1"/>
    <col min="15111" max="15111" width="13.28515625" bestFit="1" customWidth="1"/>
    <col min="15112" max="15112" width="9.42578125" bestFit="1" customWidth="1"/>
    <col min="15115" max="15115" width="43" customWidth="1"/>
    <col min="15362" max="15362" width="10.140625" bestFit="1" customWidth="1"/>
    <col min="15363" max="15366" width="9.42578125" bestFit="1" customWidth="1"/>
    <col min="15367" max="15367" width="13.28515625" bestFit="1" customWidth="1"/>
    <col min="15368" max="15368" width="9.42578125" bestFit="1" customWidth="1"/>
    <col min="15371" max="15371" width="43" customWidth="1"/>
    <col min="15618" max="15618" width="10.140625" bestFit="1" customWidth="1"/>
    <col min="15619" max="15622" width="9.42578125" bestFit="1" customWidth="1"/>
    <col min="15623" max="15623" width="13.28515625" bestFit="1" customWidth="1"/>
    <col min="15624" max="15624" width="9.42578125" bestFit="1" customWidth="1"/>
    <col min="15627" max="15627" width="43" customWidth="1"/>
    <col min="15874" max="15874" width="10.140625" bestFit="1" customWidth="1"/>
    <col min="15875" max="15878" width="9.42578125" bestFit="1" customWidth="1"/>
    <col min="15879" max="15879" width="13.28515625" bestFit="1" customWidth="1"/>
    <col min="15880" max="15880" width="9.42578125" bestFit="1" customWidth="1"/>
    <col min="15883" max="15883" width="43" customWidth="1"/>
    <col min="16130" max="16130" width="10.140625" bestFit="1" customWidth="1"/>
    <col min="16131" max="16134" width="9.42578125" bestFit="1" customWidth="1"/>
    <col min="16135" max="16135" width="13.28515625" bestFit="1" customWidth="1"/>
    <col min="16136" max="16136" width="9.42578125" bestFit="1" customWidth="1"/>
    <col min="16139" max="16139" width="43" customWidth="1"/>
  </cols>
  <sheetData>
    <row r="1" spans="1:20" ht="16.5" x14ac:dyDescent="0.25">
      <c r="A1" s="95" t="s">
        <v>14</v>
      </c>
      <c r="B1" s="95"/>
      <c r="C1" s="95"/>
      <c r="D1" s="95"/>
      <c r="E1" s="95"/>
      <c r="F1" s="95"/>
      <c r="G1" s="95"/>
    </row>
    <row r="2" spans="1:20" ht="26.25" customHeight="1" x14ac:dyDescent="0.25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3" t="s">
        <v>687</v>
      </c>
    </row>
    <row r="3" spans="1:20" x14ac:dyDescent="0.25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67">
        <f>IF(B3=D3,1,0)</f>
        <v>0</v>
      </c>
      <c r="K3" s="24" t="s">
        <v>23</v>
      </c>
      <c r="L3" s="69">
        <f>AVERAGE(H3:H668)</f>
        <v>1.7604808613290533E-4</v>
      </c>
      <c r="N3" t="str">
        <f>IF(F3:F668&gt;200000000,F3,"")</f>
        <v/>
      </c>
      <c r="P3" t="str">
        <f>IF(F3&gt;200000000,H3,"")</f>
        <v/>
      </c>
      <c r="Q3" s="89"/>
    </row>
    <row r="4" spans="1:20" x14ac:dyDescent="0.25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67">
        <f t="shared" ref="I4:I67" si="0">IF(B4=D4,1,0)</f>
        <v>0</v>
      </c>
      <c r="K4" s="24" t="s">
        <v>24</v>
      </c>
      <c r="L4" s="69">
        <f>MEDIAN(H3:H668)</f>
        <v>1.0751843026296504E-3</v>
      </c>
      <c r="Q4" s="89"/>
    </row>
    <row r="5" spans="1:20" x14ac:dyDescent="0.25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1">(E5/E4)-1</f>
        <v>-1.3755380781299564E-4</v>
      </c>
      <c r="I5" s="67">
        <f t="shared" si="0"/>
        <v>0</v>
      </c>
      <c r="K5" s="24" t="s">
        <v>25</v>
      </c>
      <c r="L5" s="69">
        <f>MAX(H3:H668)</f>
        <v>0.17744066019364579</v>
      </c>
      <c r="Q5" s="89"/>
    </row>
    <row r="6" spans="1:20" x14ac:dyDescent="0.25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1"/>
        <v>1.549716357397779E-2</v>
      </c>
      <c r="I6" s="67">
        <f t="shared" si="0"/>
        <v>1</v>
      </c>
      <c r="K6" s="24" t="s">
        <v>26</v>
      </c>
      <c r="L6" s="69">
        <f>MIN(H3:H668)</f>
        <v>-0.12202911846151232</v>
      </c>
      <c r="Q6" s="89"/>
    </row>
    <row r="7" spans="1:20" x14ac:dyDescent="0.25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1"/>
        <v>7.650255805429218E-4</v>
      </c>
      <c r="I7" s="67">
        <f t="shared" si="0"/>
        <v>0</v>
      </c>
      <c r="K7" s="24" t="s">
        <v>27</v>
      </c>
      <c r="L7" s="84">
        <f>SUM(I3:I668)</f>
        <v>92</v>
      </c>
      <c r="M7" s="68"/>
      <c r="Q7" s="89"/>
    </row>
    <row r="8" spans="1:20" x14ac:dyDescent="0.25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1"/>
        <v>1.393511809017145E-3</v>
      </c>
      <c r="I8" s="67">
        <f t="shared" si="0"/>
        <v>0</v>
      </c>
      <c r="K8" s="24" t="s">
        <v>28</v>
      </c>
      <c r="L8" s="69">
        <f>AVERAGEIF(F3:F668,"&gt;200000000",H3:H668)</f>
        <v>8.042946397694336E-4</v>
      </c>
      <c r="Q8" s="89"/>
    </row>
    <row r="9" spans="1:20" x14ac:dyDescent="0.25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1"/>
        <v>-2.5207344322781822E-3</v>
      </c>
      <c r="I9" s="67">
        <f t="shared" si="0"/>
        <v>0</v>
      </c>
      <c r="K9" s="24" t="s">
        <v>29</v>
      </c>
      <c r="L9" s="69">
        <f>VAR(H3:H668)</f>
        <v>4.9314544481121429E-4</v>
      </c>
      <c r="Q9" s="89"/>
    </row>
    <row r="10" spans="1:20" x14ac:dyDescent="0.25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1"/>
        <v>-1.8343431122448961E-2</v>
      </c>
      <c r="I10" s="67">
        <f t="shared" si="0"/>
        <v>0</v>
      </c>
      <c r="K10" s="24" t="s">
        <v>30</v>
      </c>
      <c r="L10" s="69">
        <f>STDEV(H3:H668)</f>
        <v>2.2206878322069815E-2</v>
      </c>
      <c r="M10" s="63"/>
      <c r="Q10" s="89"/>
    </row>
    <row r="11" spans="1:20" x14ac:dyDescent="0.25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1"/>
        <v>7.0083401684275515E-3</v>
      </c>
      <c r="I11" s="67">
        <f t="shared" si="0"/>
        <v>0</v>
      </c>
      <c r="Q11" s="89"/>
      <c r="T11" s="89"/>
    </row>
    <row r="12" spans="1:20" x14ac:dyDescent="0.25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1"/>
        <v>1.0806277318107238E-3</v>
      </c>
      <c r="I12" s="67">
        <f t="shared" si="0"/>
        <v>0</v>
      </c>
      <c r="Q12" s="89"/>
    </row>
    <row r="13" spans="1:20" x14ac:dyDescent="0.25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1"/>
        <v>-2.1355609976155265E-2</v>
      </c>
      <c r="I13" s="67">
        <f t="shared" si="0"/>
        <v>0</v>
      </c>
      <c r="Q13" s="89"/>
    </row>
    <row r="14" spans="1:20" x14ac:dyDescent="0.25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1"/>
        <v>-2.2801168868584631E-2</v>
      </c>
      <c r="I14" s="67">
        <f t="shared" si="0"/>
        <v>0</v>
      </c>
      <c r="Q14" s="89"/>
    </row>
    <row r="15" spans="1:20" x14ac:dyDescent="0.25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1"/>
        <v>-3.7990144463632136E-3</v>
      </c>
      <c r="I15" s="67">
        <f t="shared" si="0"/>
        <v>0</v>
      </c>
      <c r="Q15" s="89"/>
    </row>
    <row r="16" spans="1:20" x14ac:dyDescent="0.25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1"/>
        <v>-3.5158628153960536E-2</v>
      </c>
      <c r="I16" s="67">
        <f t="shared" si="0"/>
        <v>0</v>
      </c>
      <c r="Q16" s="89"/>
    </row>
    <row r="17" spans="1:17" x14ac:dyDescent="0.25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1"/>
        <v>-8.7024345783744961E-2</v>
      </c>
      <c r="I17" s="67">
        <f t="shared" si="0"/>
        <v>0</v>
      </c>
      <c r="L17" s="89"/>
      <c r="Q17" s="89"/>
    </row>
    <row r="18" spans="1:17" x14ac:dyDescent="0.25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1"/>
        <v>-5.9418676086622657E-2</v>
      </c>
      <c r="I18" s="67">
        <f t="shared" si="0"/>
        <v>0</v>
      </c>
      <c r="L18" s="89"/>
      <c r="Q18" s="89"/>
    </row>
    <row r="19" spans="1:17" x14ac:dyDescent="0.25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1"/>
        <v>6.2070091645745284E-2</v>
      </c>
      <c r="I19" s="67">
        <f t="shared" si="0"/>
        <v>0</v>
      </c>
      <c r="Q19" s="89"/>
    </row>
    <row r="20" spans="1:17" x14ac:dyDescent="0.25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1"/>
        <v>-3.2661336818234243E-2</v>
      </c>
      <c r="I20" s="67">
        <f t="shared" si="0"/>
        <v>0</v>
      </c>
      <c r="Q20" s="89"/>
    </row>
    <row r="21" spans="1:17" x14ac:dyDescent="0.25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1"/>
        <v>6.9514945017830732E-2</v>
      </c>
      <c r="I21" s="67">
        <f t="shared" si="0"/>
        <v>1</v>
      </c>
      <c r="Q21" s="89"/>
    </row>
    <row r="22" spans="1:17" x14ac:dyDescent="0.25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1"/>
        <v>-2.0294054817167728E-2</v>
      </c>
      <c r="I22" s="67">
        <f t="shared" si="0"/>
        <v>0</v>
      </c>
      <c r="Q22" s="89"/>
    </row>
    <row r="23" spans="1:17" x14ac:dyDescent="0.25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1"/>
        <v>1.2703589237974544E-3</v>
      </c>
      <c r="I23" s="67">
        <f t="shared" si="0"/>
        <v>0</v>
      </c>
      <c r="Q23" s="89"/>
    </row>
    <row r="24" spans="1:17" x14ac:dyDescent="0.25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1"/>
        <v>-2.1436146038478987E-2</v>
      </c>
      <c r="I24" s="67">
        <f t="shared" si="0"/>
        <v>0</v>
      </c>
      <c r="Q24" s="89"/>
    </row>
    <row r="25" spans="1:17" x14ac:dyDescent="0.25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1"/>
        <v>-5.8344299094358343E-3</v>
      </c>
      <c r="I25" s="67">
        <f t="shared" si="0"/>
        <v>0</v>
      </c>
      <c r="Q25" s="89"/>
    </row>
    <row r="26" spans="1:17" x14ac:dyDescent="0.25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1"/>
        <v>3.4997907522214433E-2</v>
      </c>
      <c r="I26" s="67">
        <f t="shared" si="0"/>
        <v>0</v>
      </c>
      <c r="Q26" s="89"/>
    </row>
    <row r="27" spans="1:17" x14ac:dyDescent="0.25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1"/>
        <v>2.7504819220461663E-2</v>
      </c>
      <c r="I27" s="67">
        <f t="shared" si="0"/>
        <v>1</v>
      </c>
      <c r="Q27" s="89"/>
    </row>
    <row r="28" spans="1:17" x14ac:dyDescent="0.25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1"/>
        <v>3.73387022970606E-3</v>
      </c>
      <c r="I28" s="67">
        <f t="shared" si="0"/>
        <v>0</v>
      </c>
      <c r="Q28" s="89"/>
    </row>
    <row r="29" spans="1:17" x14ac:dyDescent="0.25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1"/>
        <v>-2.9422491292693032E-2</v>
      </c>
      <c r="I29" s="67">
        <f t="shared" si="0"/>
        <v>0</v>
      </c>
      <c r="Q29" s="89"/>
    </row>
    <row r="30" spans="1:17" x14ac:dyDescent="0.25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1"/>
        <v>-3.5565659317432496E-2</v>
      </c>
      <c r="I30" s="67">
        <f t="shared" si="0"/>
        <v>0</v>
      </c>
      <c r="Q30" s="89"/>
    </row>
    <row r="31" spans="1:17" x14ac:dyDescent="0.25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1"/>
        <v>-2.5130278088929536E-3</v>
      </c>
      <c r="I31" s="67">
        <f t="shared" si="0"/>
        <v>0</v>
      </c>
      <c r="Q31" s="89"/>
    </row>
    <row r="32" spans="1:17" x14ac:dyDescent="0.25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1"/>
        <v>-5.143203101350502E-2</v>
      </c>
      <c r="I32" s="67">
        <f t="shared" si="0"/>
        <v>0</v>
      </c>
      <c r="Q32" s="89"/>
    </row>
    <row r="33" spans="1:17" x14ac:dyDescent="0.25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1"/>
        <v>-3.8604076590488257E-3</v>
      </c>
      <c r="I33" s="67">
        <f t="shared" si="0"/>
        <v>0</v>
      </c>
      <c r="Q33" s="89"/>
    </row>
    <row r="34" spans="1:17" x14ac:dyDescent="0.25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1"/>
        <v>1.8849790730119276E-2</v>
      </c>
      <c r="I34" s="67">
        <f t="shared" si="0"/>
        <v>1</v>
      </c>
      <c r="Q34" s="89"/>
    </row>
    <row r="35" spans="1:17" x14ac:dyDescent="0.25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1"/>
        <v>5.5290143930864621E-2</v>
      </c>
      <c r="I35" s="67">
        <f t="shared" si="0"/>
        <v>1</v>
      </c>
      <c r="Q35" s="89"/>
    </row>
    <row r="36" spans="1:17" x14ac:dyDescent="0.25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1"/>
        <v>1.9396386005382515E-2</v>
      </c>
      <c r="I36" s="67">
        <f t="shared" si="0"/>
        <v>0</v>
      </c>
      <c r="Q36" s="89"/>
    </row>
    <row r="37" spans="1:17" x14ac:dyDescent="0.25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1"/>
        <v>-4.9029776160214311E-3</v>
      </c>
      <c r="I37" s="67">
        <f t="shared" si="0"/>
        <v>0</v>
      </c>
      <c r="Q37" s="89"/>
    </row>
    <row r="38" spans="1:17" x14ac:dyDescent="0.25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1"/>
        <v>7.3907028747943748E-4</v>
      </c>
      <c r="I38" s="67">
        <f t="shared" si="0"/>
        <v>0</v>
      </c>
      <c r="Q38" s="89"/>
    </row>
    <row r="39" spans="1:17" x14ac:dyDescent="0.25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1"/>
        <v>-2.3926299045599175E-2</v>
      </c>
      <c r="I39" s="67">
        <f t="shared" si="0"/>
        <v>0</v>
      </c>
      <c r="Q39" s="89"/>
    </row>
    <row r="40" spans="1:17" x14ac:dyDescent="0.25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1"/>
        <v>7.2461659342899498E-3</v>
      </c>
      <c r="I40" s="67">
        <f t="shared" si="0"/>
        <v>0</v>
      </c>
      <c r="Q40" s="89"/>
    </row>
    <row r="41" spans="1:17" x14ac:dyDescent="0.25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1"/>
        <v>-1.5611156053777164E-2</v>
      </c>
      <c r="I41" s="67">
        <f t="shared" si="0"/>
        <v>0</v>
      </c>
      <c r="Q41" s="89"/>
    </row>
    <row r="42" spans="1:17" x14ac:dyDescent="0.25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1"/>
        <v>1.7600156532798561E-2</v>
      </c>
      <c r="I42" s="67">
        <f t="shared" si="0"/>
        <v>0</v>
      </c>
      <c r="Q42" s="89"/>
    </row>
    <row r="43" spans="1:17" x14ac:dyDescent="0.25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1"/>
        <v>1.3334743399926907E-2</v>
      </c>
      <c r="I43" s="67">
        <f t="shared" si="0"/>
        <v>1</v>
      </c>
      <c r="Q43" s="89"/>
    </row>
    <row r="44" spans="1:17" x14ac:dyDescent="0.25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1"/>
        <v>-3.1309000863377623E-4</v>
      </c>
      <c r="I44" s="67">
        <f t="shared" si="0"/>
        <v>0</v>
      </c>
      <c r="Q44" s="89"/>
    </row>
    <row r="45" spans="1:17" x14ac:dyDescent="0.25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1"/>
        <v>3.1698428365349862E-3</v>
      </c>
      <c r="I45" s="67">
        <f t="shared" si="0"/>
        <v>0</v>
      </c>
      <c r="Q45" s="89"/>
    </row>
    <row r="46" spans="1:17" x14ac:dyDescent="0.25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1"/>
        <v>-1.165540860154024E-2</v>
      </c>
      <c r="I46" s="67">
        <f t="shared" si="0"/>
        <v>0</v>
      </c>
      <c r="Q46" s="89"/>
    </row>
    <row r="47" spans="1:17" x14ac:dyDescent="0.25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1"/>
        <v>-5.1785201493251609E-2</v>
      </c>
      <c r="I47" s="67">
        <f t="shared" si="0"/>
        <v>0</v>
      </c>
      <c r="Q47" s="89"/>
    </row>
    <row r="48" spans="1:17" x14ac:dyDescent="0.25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1"/>
        <v>-1.7918433272763989E-2</v>
      </c>
      <c r="I48" s="67">
        <f t="shared" si="0"/>
        <v>0</v>
      </c>
      <c r="Q48" s="89"/>
    </row>
    <row r="49" spans="1:17" x14ac:dyDescent="0.25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1"/>
        <v>1.1748984941152285E-2</v>
      </c>
      <c r="I49" s="67">
        <f t="shared" si="0"/>
        <v>0</v>
      </c>
      <c r="Q49" s="89"/>
    </row>
    <row r="50" spans="1:17" x14ac:dyDescent="0.25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1"/>
        <v>-3.0438493111715981E-2</v>
      </c>
      <c r="I50" s="67">
        <f t="shared" si="0"/>
        <v>0</v>
      </c>
      <c r="Q50" s="89"/>
    </row>
    <row r="51" spans="1:17" x14ac:dyDescent="0.25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1"/>
        <v>6.0357112918096867E-3</v>
      </c>
      <c r="I51" s="67">
        <f t="shared" si="0"/>
        <v>0</v>
      </c>
      <c r="Q51" s="89"/>
    </row>
    <row r="52" spans="1:17" x14ac:dyDescent="0.25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1"/>
        <v>1.3644696275310286E-2</v>
      </c>
      <c r="I52" s="67">
        <f t="shared" si="0"/>
        <v>0</v>
      </c>
      <c r="Q52" s="89"/>
    </row>
    <row r="53" spans="1:17" x14ac:dyDescent="0.25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1"/>
        <v>1.2536221459544805E-3</v>
      </c>
      <c r="I53" s="67">
        <f t="shared" si="0"/>
        <v>0</v>
      </c>
      <c r="Q53" s="89"/>
    </row>
    <row r="54" spans="1:17" x14ac:dyDescent="0.25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1"/>
        <v>-5.0985221674876735E-2</v>
      </c>
      <c r="I54" s="67">
        <f t="shared" si="0"/>
        <v>0</v>
      </c>
      <c r="Q54" s="89"/>
    </row>
    <row r="55" spans="1:17" x14ac:dyDescent="0.25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1"/>
        <v>2.6429621939614067E-2</v>
      </c>
      <c r="I55" s="67">
        <f t="shared" si="0"/>
        <v>0</v>
      </c>
      <c r="Q55" s="89"/>
    </row>
    <row r="56" spans="1:17" x14ac:dyDescent="0.25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1"/>
        <v>-5.1139955328922349E-2</v>
      </c>
      <c r="I56" s="67">
        <f t="shared" si="0"/>
        <v>0</v>
      </c>
      <c r="Q56" s="89"/>
    </row>
    <row r="57" spans="1:17" x14ac:dyDescent="0.25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1"/>
        <v>6.6398703115631008E-3</v>
      </c>
      <c r="I57" s="67">
        <f t="shared" si="0"/>
        <v>0</v>
      </c>
      <c r="Q57" s="89"/>
    </row>
    <row r="58" spans="1:17" x14ac:dyDescent="0.25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1"/>
        <v>9.0337524818000503E-3</v>
      </c>
      <c r="I58" s="67">
        <f t="shared" si="0"/>
        <v>0</v>
      </c>
      <c r="Q58" s="89"/>
    </row>
    <row r="59" spans="1:17" x14ac:dyDescent="0.25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1"/>
        <v>7.8487958985122841E-3</v>
      </c>
      <c r="I59" s="67">
        <f t="shared" si="0"/>
        <v>0</v>
      </c>
      <c r="Q59" s="89"/>
    </row>
    <row r="60" spans="1:17" x14ac:dyDescent="0.25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1"/>
        <v>5.8060457498616991E-2</v>
      </c>
      <c r="I60" s="67">
        <f t="shared" si="0"/>
        <v>1</v>
      </c>
      <c r="Q60" s="89"/>
    </row>
    <row r="61" spans="1:17" x14ac:dyDescent="0.25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1"/>
        <v>-9.9743721168630284E-3</v>
      </c>
      <c r="I61" s="67">
        <f t="shared" si="0"/>
        <v>0</v>
      </c>
      <c r="Q61" s="89"/>
    </row>
    <row r="62" spans="1:17" x14ac:dyDescent="0.25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1"/>
        <v>2.8992410201178487E-4</v>
      </c>
      <c r="I62" s="67">
        <f t="shared" si="0"/>
        <v>0</v>
      </c>
      <c r="Q62" s="89"/>
    </row>
    <row r="63" spans="1:17" x14ac:dyDescent="0.25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1"/>
        <v>2.3135448475751774E-2</v>
      </c>
      <c r="I63" s="67">
        <f t="shared" si="0"/>
        <v>0</v>
      </c>
      <c r="Q63" s="89"/>
    </row>
    <row r="64" spans="1:17" x14ac:dyDescent="0.25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1"/>
        <v>-4.1987049777418073E-2</v>
      </c>
      <c r="I64" s="67">
        <f t="shared" si="0"/>
        <v>0</v>
      </c>
      <c r="Q64" s="89"/>
    </row>
    <row r="65" spans="1:17" x14ac:dyDescent="0.25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1"/>
        <v>1.0666385045938753E-3</v>
      </c>
      <c r="I65" s="67">
        <f t="shared" si="0"/>
        <v>0</v>
      </c>
      <c r="Q65" s="89"/>
    </row>
    <row r="66" spans="1:17" x14ac:dyDescent="0.25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1"/>
        <v>3.0910107499655393E-3</v>
      </c>
      <c r="I66" s="67">
        <f t="shared" si="0"/>
        <v>1</v>
      </c>
      <c r="Q66" s="89"/>
    </row>
    <row r="67" spans="1:17" x14ac:dyDescent="0.25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1"/>
        <v>3.6599217533970219E-3</v>
      </c>
      <c r="I67" s="67">
        <f t="shared" si="0"/>
        <v>0</v>
      </c>
      <c r="Q67" s="89"/>
    </row>
    <row r="68" spans="1:17" x14ac:dyDescent="0.25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1"/>
        <v>-2.6112834269427565E-2</v>
      </c>
      <c r="I68" s="67">
        <f t="shared" ref="I68:I131" si="2">IF(B68=D68,1,0)</f>
        <v>0</v>
      </c>
      <c r="Q68" s="89"/>
    </row>
    <row r="69" spans="1:17" x14ac:dyDescent="0.25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3">(E69/E68)-1</f>
        <v>2.4574994620184976E-2</v>
      </c>
      <c r="I69" s="67">
        <f t="shared" si="2"/>
        <v>0</v>
      </c>
      <c r="Q69" s="89"/>
    </row>
    <row r="70" spans="1:17" x14ac:dyDescent="0.25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3"/>
        <v>-1.0827102411156919E-2</v>
      </c>
      <c r="I70" s="67">
        <f t="shared" si="2"/>
        <v>0</v>
      </c>
      <c r="Q70" s="89"/>
    </row>
    <row r="71" spans="1:17" x14ac:dyDescent="0.25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3"/>
        <v>7.9411421230877188E-3</v>
      </c>
      <c r="I71" s="67">
        <f t="shared" si="2"/>
        <v>0</v>
      </c>
      <c r="Q71" s="89"/>
    </row>
    <row r="72" spans="1:17" x14ac:dyDescent="0.25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3"/>
        <v>-2.9597328867402295E-3</v>
      </c>
      <c r="I72" s="67">
        <f t="shared" si="2"/>
        <v>0</v>
      </c>
      <c r="Q72" s="89"/>
    </row>
    <row r="73" spans="1:17" x14ac:dyDescent="0.25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3"/>
        <v>9.4654553137545339E-3</v>
      </c>
      <c r="I73" s="67">
        <f t="shared" si="2"/>
        <v>0</v>
      </c>
      <c r="Q73" s="89"/>
    </row>
    <row r="74" spans="1:17" x14ac:dyDescent="0.25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3"/>
        <v>2.1317342710033715E-2</v>
      </c>
      <c r="I74" s="67">
        <f t="shared" si="2"/>
        <v>0</v>
      </c>
      <c r="Q74" s="89"/>
    </row>
    <row r="75" spans="1:17" x14ac:dyDescent="0.25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3"/>
        <v>1.5677353908580827E-3</v>
      </c>
      <c r="I75" s="67">
        <f t="shared" si="2"/>
        <v>0</v>
      </c>
      <c r="Q75" s="89"/>
    </row>
    <row r="76" spans="1:17" x14ac:dyDescent="0.25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3"/>
        <v>1.4547909888895649E-2</v>
      </c>
      <c r="I76" s="67">
        <f t="shared" si="2"/>
        <v>0</v>
      </c>
      <c r="Q76" s="89"/>
    </row>
    <row r="77" spans="1:17" x14ac:dyDescent="0.25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3"/>
        <v>1.5851887705711665E-2</v>
      </c>
      <c r="I77" s="67">
        <f t="shared" si="2"/>
        <v>1</v>
      </c>
      <c r="Q77" s="89"/>
    </row>
    <row r="78" spans="1:17" x14ac:dyDescent="0.25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3"/>
        <v>2.4419297200715118E-3</v>
      </c>
      <c r="I78" s="67">
        <f t="shared" si="2"/>
        <v>0</v>
      </c>
      <c r="Q78" s="89"/>
    </row>
    <row r="79" spans="1:17" x14ac:dyDescent="0.25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3"/>
        <v>-5.248252232982753E-3</v>
      </c>
      <c r="I79" s="67">
        <f t="shared" si="2"/>
        <v>0</v>
      </c>
      <c r="Q79" s="89"/>
    </row>
    <row r="80" spans="1:17" x14ac:dyDescent="0.25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3"/>
        <v>-4.5691646093811711E-3</v>
      </c>
      <c r="I80" s="67">
        <f t="shared" si="2"/>
        <v>0</v>
      </c>
      <c r="Q80" s="89"/>
    </row>
    <row r="81" spans="1:17" x14ac:dyDescent="0.25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3"/>
        <v>2.2370671120133467E-2</v>
      </c>
      <c r="I81" s="67">
        <f t="shared" si="2"/>
        <v>1</v>
      </c>
      <c r="Q81" s="89"/>
    </row>
    <row r="82" spans="1:17" x14ac:dyDescent="0.25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3"/>
        <v>-4.3136334291918876E-3</v>
      </c>
      <c r="I82" s="67">
        <f t="shared" si="2"/>
        <v>0</v>
      </c>
      <c r="Q82" s="89"/>
    </row>
    <row r="83" spans="1:17" x14ac:dyDescent="0.25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3"/>
        <v>2.079710785613953E-2</v>
      </c>
      <c r="I83" s="67">
        <f t="shared" si="2"/>
        <v>0</v>
      </c>
      <c r="Q83" s="89"/>
    </row>
    <row r="84" spans="1:17" x14ac:dyDescent="0.25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3"/>
        <v>-5.6972379944183471E-3</v>
      </c>
      <c r="I84" s="67">
        <f t="shared" si="2"/>
        <v>0</v>
      </c>
      <c r="Q84" s="89"/>
    </row>
    <row r="85" spans="1:17" x14ac:dyDescent="0.25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3"/>
        <v>1.2059854042858031E-2</v>
      </c>
      <c r="I85" s="67">
        <f t="shared" si="2"/>
        <v>0</v>
      </c>
      <c r="Q85" s="89"/>
    </row>
    <row r="86" spans="1:17" x14ac:dyDescent="0.25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3"/>
        <v>-6.8761715313109262E-3</v>
      </c>
      <c r="I86" s="67">
        <f t="shared" si="2"/>
        <v>0</v>
      </c>
      <c r="Q86" s="89"/>
    </row>
    <row r="87" spans="1:17" x14ac:dyDescent="0.25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3"/>
        <v>-9.167509268621532E-3</v>
      </c>
      <c r="I87" s="67">
        <f t="shared" si="2"/>
        <v>0</v>
      </c>
      <c r="Q87" s="89"/>
    </row>
    <row r="88" spans="1:17" x14ac:dyDescent="0.25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3"/>
        <v>-1.7785466455443322E-3</v>
      </c>
      <c r="I88" s="67">
        <f t="shared" si="2"/>
        <v>0</v>
      </c>
      <c r="Q88" s="89"/>
    </row>
    <row r="89" spans="1:17" x14ac:dyDescent="0.25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3"/>
        <v>-1.0476097750949265E-2</v>
      </c>
      <c r="I89" s="67">
        <f t="shared" si="2"/>
        <v>0</v>
      </c>
      <c r="Q89" s="89"/>
    </row>
    <row r="90" spans="1:17" x14ac:dyDescent="0.25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3"/>
        <v>-1.9501347974103078E-2</v>
      </c>
      <c r="I90" s="67">
        <f t="shared" si="2"/>
        <v>0</v>
      </c>
      <c r="Q90" s="89"/>
    </row>
    <row r="91" spans="1:17" x14ac:dyDescent="0.25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3"/>
        <v>6.0309878376749726E-3</v>
      </c>
      <c r="I91" s="67">
        <f t="shared" si="2"/>
        <v>0</v>
      </c>
      <c r="Q91" s="89"/>
    </row>
    <row r="92" spans="1:17" x14ac:dyDescent="0.25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3"/>
        <v>-1.0942315940669967E-2</v>
      </c>
      <c r="I92" s="67">
        <f t="shared" si="2"/>
        <v>0</v>
      </c>
      <c r="Q92" s="89"/>
    </row>
    <row r="93" spans="1:17" x14ac:dyDescent="0.25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3"/>
        <v>1.0881842752833881E-2</v>
      </c>
      <c r="I93" s="67">
        <f t="shared" si="2"/>
        <v>0</v>
      </c>
      <c r="Q93" s="89"/>
    </row>
    <row r="94" spans="1:17" x14ac:dyDescent="0.25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3"/>
        <v>2.0651469047737736E-2</v>
      </c>
      <c r="I94" s="67">
        <f t="shared" si="2"/>
        <v>0</v>
      </c>
      <c r="Q94" s="89"/>
    </row>
    <row r="95" spans="1:17" x14ac:dyDescent="0.25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3"/>
        <v>8.2987146278286072E-3</v>
      </c>
      <c r="I95" s="67">
        <f t="shared" si="2"/>
        <v>0</v>
      </c>
      <c r="Q95" s="89"/>
    </row>
    <row r="96" spans="1:17" x14ac:dyDescent="0.25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3"/>
        <v>-1.0227426953874796E-2</v>
      </c>
      <c r="I96" s="67">
        <f t="shared" si="2"/>
        <v>0</v>
      </c>
      <c r="Q96" s="89"/>
    </row>
    <row r="97" spans="1:17" x14ac:dyDescent="0.25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3"/>
        <v>2.4877814670074549E-3</v>
      </c>
      <c r="I97" s="67">
        <f t="shared" si="2"/>
        <v>0</v>
      </c>
      <c r="Q97" s="89"/>
    </row>
    <row r="98" spans="1:17" x14ac:dyDescent="0.25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3"/>
        <v>-1.8016081599953049E-2</v>
      </c>
      <c r="I98" s="67">
        <f t="shared" si="2"/>
        <v>0</v>
      </c>
      <c r="Q98" s="89"/>
    </row>
    <row r="99" spans="1:17" x14ac:dyDescent="0.25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3"/>
        <v>-1.5700086559412463E-2</v>
      </c>
      <c r="I99" s="67">
        <f t="shared" si="2"/>
        <v>0</v>
      </c>
      <c r="Q99" s="89"/>
    </row>
    <row r="100" spans="1:17" x14ac:dyDescent="0.25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3"/>
        <v>-1.4454518806036543E-2</v>
      </c>
      <c r="I100" s="67">
        <f t="shared" si="2"/>
        <v>0</v>
      </c>
      <c r="Q100" s="89"/>
    </row>
    <row r="101" spans="1:17" x14ac:dyDescent="0.25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3"/>
        <v>-3.1281730443790678E-3</v>
      </c>
      <c r="I101" s="67">
        <f t="shared" si="2"/>
        <v>0</v>
      </c>
      <c r="Q101" s="89"/>
    </row>
    <row r="102" spans="1:17" x14ac:dyDescent="0.25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3"/>
        <v>1.2047820897979289E-2</v>
      </c>
      <c r="I102" s="67">
        <f t="shared" si="2"/>
        <v>0</v>
      </c>
      <c r="Q102" s="89"/>
    </row>
    <row r="103" spans="1:17" x14ac:dyDescent="0.25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3"/>
        <v>-1.6885744202832287E-2</v>
      </c>
      <c r="I103" s="67">
        <f t="shared" si="2"/>
        <v>0</v>
      </c>
      <c r="Q103" s="89"/>
    </row>
    <row r="104" spans="1:17" x14ac:dyDescent="0.25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3"/>
        <v>7.1970715364093607E-3</v>
      </c>
      <c r="I104" s="67">
        <f t="shared" si="2"/>
        <v>0</v>
      </c>
      <c r="Q104" s="89"/>
    </row>
    <row r="105" spans="1:17" x14ac:dyDescent="0.25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3"/>
        <v>-2.6796164349808027E-2</v>
      </c>
      <c r="I105" s="67">
        <f t="shared" si="2"/>
        <v>0</v>
      </c>
      <c r="Q105" s="89"/>
    </row>
    <row r="106" spans="1:17" x14ac:dyDescent="0.25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3"/>
        <v>-5.0004219765382718E-3</v>
      </c>
      <c r="I106" s="67">
        <f t="shared" si="2"/>
        <v>0</v>
      </c>
      <c r="Q106" s="89"/>
    </row>
    <row r="107" spans="1:17" x14ac:dyDescent="0.25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3"/>
        <v>-2.7629932780593114E-2</v>
      </c>
      <c r="I107" s="67">
        <f t="shared" si="2"/>
        <v>0</v>
      </c>
      <c r="Q107" s="89"/>
    </row>
    <row r="108" spans="1:17" x14ac:dyDescent="0.25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3"/>
        <v>1.9921057222609839E-2</v>
      </c>
      <c r="I108" s="67">
        <f t="shared" si="2"/>
        <v>0</v>
      </c>
      <c r="Q108" s="89"/>
    </row>
    <row r="109" spans="1:17" x14ac:dyDescent="0.25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3"/>
        <v>-1.0508985556826445E-2</v>
      </c>
      <c r="I109" s="67">
        <f t="shared" si="2"/>
        <v>0</v>
      </c>
      <c r="Q109" s="89"/>
    </row>
    <row r="110" spans="1:17" x14ac:dyDescent="0.25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3"/>
        <v>-2.7410432602964718E-2</v>
      </c>
      <c r="I110" s="67">
        <f t="shared" si="2"/>
        <v>0</v>
      </c>
      <c r="Q110" s="89"/>
    </row>
    <row r="111" spans="1:17" x14ac:dyDescent="0.25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3"/>
        <v>-1.1364267543518491E-2</v>
      </c>
      <c r="I111" s="67">
        <f t="shared" si="2"/>
        <v>0</v>
      </c>
      <c r="Q111" s="89"/>
    </row>
    <row r="112" spans="1:17" x14ac:dyDescent="0.25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3"/>
        <v>1.65850150568565E-2</v>
      </c>
      <c r="I112" s="67">
        <f t="shared" si="2"/>
        <v>0</v>
      </c>
      <c r="Q112" s="89"/>
    </row>
    <row r="113" spans="1:17" x14ac:dyDescent="0.25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3"/>
        <v>3.4817402069149406E-3</v>
      </c>
      <c r="I113" s="67">
        <f t="shared" si="2"/>
        <v>0</v>
      </c>
      <c r="Q113" s="89"/>
    </row>
    <row r="114" spans="1:17" x14ac:dyDescent="0.25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3"/>
        <v>-4.9015828257349403E-3</v>
      </c>
      <c r="I114" s="67">
        <f t="shared" si="2"/>
        <v>0</v>
      </c>
      <c r="Q114" s="89"/>
    </row>
    <row r="115" spans="1:17" x14ac:dyDescent="0.25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3"/>
        <v>1.2264505988355268E-2</v>
      </c>
      <c r="I115" s="67">
        <f t="shared" si="2"/>
        <v>1</v>
      </c>
      <c r="Q115" s="89"/>
    </row>
    <row r="116" spans="1:17" x14ac:dyDescent="0.25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3"/>
        <v>1.7605248769819504E-2</v>
      </c>
      <c r="I116" s="67">
        <f t="shared" si="2"/>
        <v>0</v>
      </c>
      <c r="Q116" s="89"/>
    </row>
    <row r="117" spans="1:17" x14ac:dyDescent="0.25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3"/>
        <v>-1.5173006662368427E-2</v>
      </c>
      <c r="I117" s="67">
        <f t="shared" si="2"/>
        <v>0</v>
      </c>
      <c r="Q117" s="89"/>
    </row>
    <row r="118" spans="1:17" x14ac:dyDescent="0.25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3"/>
        <v>-1.7054381983240163E-2</v>
      </c>
      <c r="I118" s="67">
        <f t="shared" si="2"/>
        <v>0</v>
      </c>
      <c r="Q118" s="89"/>
    </row>
    <row r="119" spans="1:17" x14ac:dyDescent="0.25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3"/>
        <v>-3.4789365599156352E-2</v>
      </c>
      <c r="I119" s="67">
        <f t="shared" si="2"/>
        <v>0</v>
      </c>
      <c r="Q119" s="89"/>
    </row>
    <row r="120" spans="1:17" x14ac:dyDescent="0.25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3"/>
        <v>-1.8665685271014865E-2</v>
      </c>
      <c r="I120" s="67">
        <f t="shared" si="2"/>
        <v>0</v>
      </c>
      <c r="Q120" s="89"/>
    </row>
    <row r="121" spans="1:17" x14ac:dyDescent="0.25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3"/>
        <v>-1.7649540596287094E-2</v>
      </c>
      <c r="I121" s="67">
        <f t="shared" si="2"/>
        <v>0</v>
      </c>
      <c r="Q121" s="89"/>
    </row>
    <row r="122" spans="1:17" x14ac:dyDescent="0.25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3"/>
        <v>1.4685881988022009E-2</v>
      </c>
      <c r="I122" s="67">
        <f t="shared" si="2"/>
        <v>0</v>
      </c>
      <c r="Q122" s="89"/>
    </row>
    <row r="123" spans="1:17" x14ac:dyDescent="0.25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3"/>
        <v>1.4861321764076729E-2</v>
      </c>
      <c r="I123" s="67">
        <f t="shared" si="2"/>
        <v>0</v>
      </c>
      <c r="Q123" s="89"/>
    </row>
    <row r="124" spans="1:17" x14ac:dyDescent="0.25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3"/>
        <v>-4.1521368907631362E-2</v>
      </c>
      <c r="I124" s="67">
        <f t="shared" si="2"/>
        <v>0</v>
      </c>
      <c r="Q124" s="89"/>
    </row>
    <row r="125" spans="1:17" x14ac:dyDescent="0.25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3"/>
        <v>-2.3231358708133309E-2</v>
      </c>
      <c r="I125" s="67">
        <f t="shared" si="2"/>
        <v>0</v>
      </c>
      <c r="Q125" s="89"/>
    </row>
    <row r="126" spans="1:17" x14ac:dyDescent="0.25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3"/>
        <v>-3.5589214339632025E-2</v>
      </c>
      <c r="I126" s="67">
        <f t="shared" si="2"/>
        <v>0</v>
      </c>
      <c r="Q126" s="89"/>
    </row>
    <row r="127" spans="1:17" x14ac:dyDescent="0.25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3"/>
        <v>5.045229999358436E-2</v>
      </c>
      <c r="I127" s="67">
        <f t="shared" si="2"/>
        <v>0</v>
      </c>
      <c r="Q127" s="89"/>
    </row>
    <row r="128" spans="1:17" x14ac:dyDescent="0.25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3"/>
        <v>-4.0944458695200692E-2</v>
      </c>
      <c r="I128" s="67">
        <f t="shared" si="2"/>
        <v>0</v>
      </c>
      <c r="Q128" s="89"/>
    </row>
    <row r="129" spans="1:17" x14ac:dyDescent="0.25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3"/>
        <v>2.2989237725275391E-2</v>
      </c>
      <c r="I129" s="67">
        <f t="shared" si="2"/>
        <v>0</v>
      </c>
      <c r="Q129" s="89"/>
    </row>
    <row r="130" spans="1:17" x14ac:dyDescent="0.25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3"/>
        <v>3.4860557768925382E-3</v>
      </c>
      <c r="I130" s="67">
        <f t="shared" si="2"/>
        <v>1</v>
      </c>
      <c r="Q130" s="89"/>
    </row>
    <row r="131" spans="1:17" x14ac:dyDescent="0.25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3"/>
        <v>-1.0285359801488814E-2</v>
      </c>
      <c r="I131" s="67">
        <f t="shared" si="2"/>
        <v>0</v>
      </c>
      <c r="Q131" s="89"/>
    </row>
    <row r="132" spans="1:17" x14ac:dyDescent="0.25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3"/>
        <v>4.2258464855649436E-2</v>
      </c>
      <c r="I132" s="67">
        <f t="shared" ref="I132:I195" si="4">IF(B132=D132,1,0)</f>
        <v>1</v>
      </c>
      <c r="Q132" s="89"/>
    </row>
    <row r="133" spans="1:17" x14ac:dyDescent="0.25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5">(E133/E132)-1</f>
        <v>1.2268167713067601E-3</v>
      </c>
      <c r="I133" s="67">
        <f t="shared" si="4"/>
        <v>0</v>
      </c>
      <c r="Q133" s="89"/>
    </row>
    <row r="134" spans="1:17" x14ac:dyDescent="0.25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5"/>
        <v>-2.7197155350535684E-2</v>
      </c>
      <c r="I134" s="67">
        <f t="shared" si="4"/>
        <v>0</v>
      </c>
      <c r="Q134" s="89"/>
    </row>
    <row r="135" spans="1:17" x14ac:dyDescent="0.25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5"/>
        <v>-2.2968634230674523E-3</v>
      </c>
      <c r="I135" s="67">
        <f t="shared" si="4"/>
        <v>0</v>
      </c>
      <c r="Q135" s="89"/>
    </row>
    <row r="136" spans="1:17" x14ac:dyDescent="0.25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5"/>
        <v>-4.4211203802262511E-2</v>
      </c>
      <c r="I136" s="67">
        <f t="shared" si="4"/>
        <v>0</v>
      </c>
      <c r="Q136" s="89"/>
    </row>
    <row r="137" spans="1:17" x14ac:dyDescent="0.25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5"/>
        <v>-1.1499313667089672E-2</v>
      </c>
      <c r="I137" s="67">
        <f t="shared" si="4"/>
        <v>0</v>
      </c>
      <c r="Q137" s="89"/>
    </row>
    <row r="138" spans="1:17" x14ac:dyDescent="0.25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5"/>
        <v>3.4191841119291633E-2</v>
      </c>
      <c r="I138" s="67">
        <f t="shared" si="4"/>
        <v>1</v>
      </c>
      <c r="Q138" s="89"/>
    </row>
    <row r="139" spans="1:17" x14ac:dyDescent="0.25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5"/>
        <v>3.6747567896230349E-2</v>
      </c>
      <c r="I139" s="67">
        <f t="shared" si="4"/>
        <v>0</v>
      </c>
      <c r="Q139" s="89"/>
    </row>
    <row r="140" spans="1:17" x14ac:dyDescent="0.25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5"/>
        <v>1.6433502352006801E-2</v>
      </c>
      <c r="I140" s="67">
        <f t="shared" si="4"/>
        <v>0</v>
      </c>
      <c r="Q140" s="89"/>
    </row>
    <row r="141" spans="1:17" x14ac:dyDescent="0.25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5"/>
        <v>1.9377329005890287E-2</v>
      </c>
      <c r="I141" s="67">
        <f t="shared" si="4"/>
        <v>0</v>
      </c>
      <c r="Q141" s="89"/>
    </row>
    <row r="142" spans="1:17" x14ac:dyDescent="0.25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5"/>
        <v>5.5824155090681726E-2</v>
      </c>
      <c r="I142" s="67">
        <f t="shared" si="4"/>
        <v>1</v>
      </c>
      <c r="Q142" s="89"/>
    </row>
    <row r="143" spans="1:17" x14ac:dyDescent="0.25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5"/>
        <v>-9.6609185132237041E-3</v>
      </c>
      <c r="I143" s="67">
        <f t="shared" si="4"/>
        <v>0</v>
      </c>
      <c r="Q143" s="89"/>
    </row>
    <row r="144" spans="1:17" x14ac:dyDescent="0.25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5"/>
        <v>-2.7449786288640032E-2</v>
      </c>
      <c r="I144" s="67">
        <f t="shared" si="4"/>
        <v>0</v>
      </c>
      <c r="Q144" s="89"/>
    </row>
    <row r="145" spans="1:17" x14ac:dyDescent="0.25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5"/>
        <v>4.6963600310772069E-3</v>
      </c>
      <c r="I145" s="67">
        <f t="shared" si="4"/>
        <v>1</v>
      </c>
      <c r="Q145" s="89"/>
    </row>
    <row r="146" spans="1:17" x14ac:dyDescent="0.25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5"/>
        <v>-3.2836268784192435E-2</v>
      </c>
      <c r="I146" s="67">
        <f t="shared" si="4"/>
        <v>0</v>
      </c>
      <c r="Q146" s="89"/>
    </row>
    <row r="147" spans="1:17" x14ac:dyDescent="0.25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5"/>
        <v>2.9523729966466572E-2</v>
      </c>
      <c r="I147" s="67">
        <f t="shared" si="4"/>
        <v>1</v>
      </c>
      <c r="Q147" s="89"/>
    </row>
    <row r="148" spans="1:17" x14ac:dyDescent="0.25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5"/>
        <v>4.4974556919474828E-3</v>
      </c>
      <c r="I148" s="67">
        <f t="shared" si="4"/>
        <v>0</v>
      </c>
      <c r="Q148" s="89"/>
    </row>
    <row r="149" spans="1:17" x14ac:dyDescent="0.25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5"/>
        <v>1.8601645530181621E-2</v>
      </c>
      <c r="I149" s="67">
        <f t="shared" si="4"/>
        <v>0</v>
      </c>
      <c r="Q149" s="89"/>
    </row>
    <row r="150" spans="1:17" x14ac:dyDescent="0.25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5"/>
        <v>-4.123664623715606E-3</v>
      </c>
      <c r="I150" s="67">
        <f t="shared" si="4"/>
        <v>0</v>
      </c>
      <c r="Q150" s="89"/>
    </row>
    <row r="151" spans="1:17" x14ac:dyDescent="0.25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5"/>
        <v>2.4457665487390035E-2</v>
      </c>
      <c r="I151" s="67">
        <f t="shared" si="4"/>
        <v>0</v>
      </c>
      <c r="Q151" s="89"/>
    </row>
    <row r="152" spans="1:17" x14ac:dyDescent="0.25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5"/>
        <v>3.2645990872446351E-3</v>
      </c>
      <c r="I152" s="67">
        <f t="shared" si="4"/>
        <v>0</v>
      </c>
      <c r="Q152" s="89"/>
    </row>
    <row r="153" spans="1:17" x14ac:dyDescent="0.25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5"/>
        <v>1.3945612112760131E-3</v>
      </c>
      <c r="I153" s="67">
        <f t="shared" si="4"/>
        <v>0</v>
      </c>
      <c r="Q153" s="89"/>
    </row>
    <row r="154" spans="1:17" x14ac:dyDescent="0.25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5"/>
        <v>1.248936193728678E-3</v>
      </c>
      <c r="I154" s="67">
        <f t="shared" si="4"/>
        <v>0</v>
      </c>
      <c r="Q154" s="89"/>
    </row>
    <row r="155" spans="1:17" x14ac:dyDescent="0.25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5"/>
        <v>2.0068440225190276E-2</v>
      </c>
      <c r="I155" s="67">
        <f t="shared" si="4"/>
        <v>1</v>
      </c>
      <c r="Q155" s="89"/>
    </row>
    <row r="156" spans="1:17" x14ac:dyDescent="0.25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5"/>
        <v>-1.4749805211669909E-2</v>
      </c>
      <c r="I156" s="67">
        <f t="shared" si="4"/>
        <v>0</v>
      </c>
      <c r="Q156" s="89"/>
    </row>
    <row r="157" spans="1:17" x14ac:dyDescent="0.25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5"/>
        <v>-5.0963809105386559E-3</v>
      </c>
      <c r="I157" s="67">
        <f t="shared" si="4"/>
        <v>0</v>
      </c>
      <c r="Q157" s="89"/>
    </row>
    <row r="158" spans="1:17" x14ac:dyDescent="0.25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5"/>
        <v>-2.1715370773120246E-2</v>
      </c>
      <c r="I158" s="67">
        <f t="shared" si="4"/>
        <v>0</v>
      </c>
      <c r="Q158" s="89"/>
    </row>
    <row r="159" spans="1:17" x14ac:dyDescent="0.25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5"/>
        <v>-8.4975286072177525E-3</v>
      </c>
      <c r="I159" s="67">
        <f t="shared" si="4"/>
        <v>0</v>
      </c>
      <c r="Q159" s="89"/>
    </row>
    <row r="160" spans="1:17" x14ac:dyDescent="0.25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5"/>
        <v>-5.6452806136966238E-3</v>
      </c>
      <c r="I160" s="67">
        <f t="shared" si="4"/>
        <v>0</v>
      </c>
      <c r="Q160" s="89"/>
    </row>
    <row r="161" spans="1:17" x14ac:dyDescent="0.25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5"/>
        <v>1.0873919761918316E-2</v>
      </c>
      <c r="I161" s="67">
        <f t="shared" si="4"/>
        <v>1</v>
      </c>
      <c r="Q161" s="89"/>
    </row>
    <row r="162" spans="1:17" x14ac:dyDescent="0.25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5"/>
        <v>-2.9870350450093341E-2</v>
      </c>
      <c r="I162" s="67">
        <f t="shared" si="4"/>
        <v>0</v>
      </c>
      <c r="Q162" s="89"/>
    </row>
    <row r="163" spans="1:17" x14ac:dyDescent="0.25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5"/>
        <v>1.0177760659219937E-2</v>
      </c>
      <c r="I163" s="67">
        <f t="shared" si="4"/>
        <v>0</v>
      </c>
      <c r="Q163" s="89"/>
    </row>
    <row r="164" spans="1:17" x14ac:dyDescent="0.25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5"/>
        <v>1.8255554656900763E-3</v>
      </c>
      <c r="I164" s="67">
        <f t="shared" si="4"/>
        <v>1</v>
      </c>
      <c r="Q164" s="89"/>
    </row>
    <row r="165" spans="1:17" x14ac:dyDescent="0.25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5"/>
        <v>4.9592305119539049E-4</v>
      </c>
      <c r="I165" s="67">
        <f t="shared" si="4"/>
        <v>0</v>
      </c>
      <c r="Q165" s="89"/>
    </row>
    <row r="166" spans="1:17" x14ac:dyDescent="0.25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5"/>
        <v>-1.0466858789625277E-2</v>
      </c>
      <c r="I166" s="67">
        <f t="shared" si="4"/>
        <v>0</v>
      </c>
      <c r="Q166" s="89"/>
    </row>
    <row r="167" spans="1:17" x14ac:dyDescent="0.25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5"/>
        <v>-1.8196220964096899E-2</v>
      </c>
      <c r="I167" s="67">
        <f t="shared" si="4"/>
        <v>0</v>
      </c>
      <c r="Q167" s="89"/>
    </row>
    <row r="168" spans="1:17" x14ac:dyDescent="0.25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5"/>
        <v>3.4646416706217265E-2</v>
      </c>
      <c r="I168" s="67">
        <f t="shared" si="4"/>
        <v>1</v>
      </c>
      <c r="Q168" s="89"/>
    </row>
    <row r="169" spans="1:17" x14ac:dyDescent="0.25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5"/>
        <v>-2.6032110091743776E-3</v>
      </c>
      <c r="I169" s="67">
        <f t="shared" si="4"/>
        <v>0</v>
      </c>
      <c r="Q169" s="89"/>
    </row>
    <row r="170" spans="1:17" x14ac:dyDescent="0.25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5"/>
        <v>3.5723730353098171E-2</v>
      </c>
      <c r="I170" s="67">
        <f t="shared" si="4"/>
        <v>0</v>
      </c>
      <c r="Q170" s="89"/>
    </row>
    <row r="171" spans="1:17" x14ac:dyDescent="0.25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5"/>
        <v>-1.2488898756660705E-2</v>
      </c>
      <c r="I171" s="67">
        <f t="shared" si="4"/>
        <v>0</v>
      </c>
      <c r="Q171" s="89"/>
    </row>
    <row r="172" spans="1:17" x14ac:dyDescent="0.25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5"/>
        <v>-2.1460288910123082E-2</v>
      </c>
      <c r="I172" s="67">
        <f t="shared" si="4"/>
        <v>0</v>
      </c>
      <c r="Q172" s="89"/>
    </row>
    <row r="173" spans="1:17" x14ac:dyDescent="0.25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5"/>
        <v>2.9869264526801942E-2</v>
      </c>
      <c r="I173" s="67">
        <f t="shared" si="4"/>
        <v>1</v>
      </c>
      <c r="Q173" s="89"/>
    </row>
    <row r="174" spans="1:17" x14ac:dyDescent="0.25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5"/>
        <v>-3.0341565714031571E-3</v>
      </c>
      <c r="I174" s="67">
        <f t="shared" si="4"/>
        <v>0</v>
      </c>
      <c r="Q174" s="89"/>
    </row>
    <row r="175" spans="1:17" x14ac:dyDescent="0.25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5"/>
        <v>-1.5317653903819894E-2</v>
      </c>
      <c r="I175" s="67">
        <f t="shared" si="4"/>
        <v>0</v>
      </c>
      <c r="Q175" s="89"/>
    </row>
    <row r="176" spans="1:17" x14ac:dyDescent="0.25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5"/>
        <v>-2.4987216635418363E-2</v>
      </c>
      <c r="I176" s="67">
        <f t="shared" si="4"/>
        <v>0</v>
      </c>
      <c r="Q176" s="89"/>
    </row>
    <row r="177" spans="1:17" x14ac:dyDescent="0.25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5"/>
        <v>-1.4416241288488063E-2</v>
      </c>
      <c r="I177" s="67">
        <f t="shared" si="4"/>
        <v>0</v>
      </c>
      <c r="Q177" s="89"/>
    </row>
    <row r="178" spans="1:17" x14ac:dyDescent="0.25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5"/>
        <v>-3.6786529342903385E-2</v>
      </c>
      <c r="I178" s="67">
        <f t="shared" si="4"/>
        <v>0</v>
      </c>
      <c r="Q178" s="89"/>
    </row>
    <row r="179" spans="1:17" x14ac:dyDescent="0.25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5"/>
        <v>4.9105060276466439E-4</v>
      </c>
      <c r="I179" s="67">
        <f t="shared" si="4"/>
        <v>0</v>
      </c>
      <c r="Q179" s="89"/>
    </row>
    <row r="180" spans="1:17" x14ac:dyDescent="0.25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5"/>
        <v>-1.6356229600726468E-2</v>
      </c>
      <c r="I180" s="67">
        <f t="shared" si="4"/>
        <v>0</v>
      </c>
      <c r="Q180" s="89"/>
    </row>
    <row r="181" spans="1:17" x14ac:dyDescent="0.25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5"/>
        <v>7.4596145450009921E-3</v>
      </c>
      <c r="I181" s="67">
        <f t="shared" si="4"/>
        <v>0</v>
      </c>
      <c r="Q181" s="89"/>
    </row>
    <row r="182" spans="1:17" x14ac:dyDescent="0.25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5"/>
        <v>5.1285861099761076E-2</v>
      </c>
      <c r="I182" s="67">
        <f t="shared" si="4"/>
        <v>1</v>
      </c>
      <c r="Q182" s="89"/>
    </row>
    <row r="183" spans="1:17" x14ac:dyDescent="0.25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5"/>
        <v>-5.2293740062422378E-3</v>
      </c>
      <c r="I183" s="67">
        <f t="shared" si="4"/>
        <v>0</v>
      </c>
      <c r="Q183" s="89"/>
    </row>
    <row r="184" spans="1:17" x14ac:dyDescent="0.25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5"/>
        <v>-2.2767904713418163E-2</v>
      </c>
      <c r="I184" s="67">
        <f t="shared" si="4"/>
        <v>0</v>
      </c>
      <c r="Q184" s="89"/>
    </row>
    <row r="185" spans="1:17" x14ac:dyDescent="0.25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5"/>
        <v>8.3234389008699505E-3</v>
      </c>
      <c r="I185" s="67">
        <f t="shared" si="4"/>
        <v>0</v>
      </c>
      <c r="Q185" s="89"/>
    </row>
    <row r="186" spans="1:17" x14ac:dyDescent="0.25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5"/>
        <v>-1.2183838990687867E-2</v>
      </c>
      <c r="I186" s="67">
        <f t="shared" si="4"/>
        <v>0</v>
      </c>
      <c r="Q186" s="89"/>
    </row>
    <row r="187" spans="1:17" x14ac:dyDescent="0.25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5"/>
        <v>-3.0482538833002892E-2</v>
      </c>
      <c r="I187" s="67">
        <f t="shared" si="4"/>
        <v>0</v>
      </c>
      <c r="Q187" s="89"/>
    </row>
    <row r="188" spans="1:17" x14ac:dyDescent="0.25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5"/>
        <v>-3.3925098801831699E-2</v>
      </c>
      <c r="I188" s="67">
        <f t="shared" si="4"/>
        <v>0</v>
      </c>
      <c r="Q188" s="89"/>
    </row>
    <row r="189" spans="1:17" x14ac:dyDescent="0.25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5"/>
        <v>1.8480279476889905E-2</v>
      </c>
      <c r="I189" s="67">
        <f t="shared" si="4"/>
        <v>0</v>
      </c>
      <c r="Q189" s="89"/>
    </row>
    <row r="190" spans="1:17" x14ac:dyDescent="0.25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5"/>
        <v>7.5359583800878038E-3</v>
      </c>
      <c r="I190" s="67">
        <f t="shared" si="4"/>
        <v>0</v>
      </c>
      <c r="Q190" s="89"/>
    </row>
    <row r="191" spans="1:17" x14ac:dyDescent="0.25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5"/>
        <v>-3.3525280010124558E-2</v>
      </c>
      <c r="I191" s="67">
        <f t="shared" si="4"/>
        <v>0</v>
      </c>
      <c r="Q191" s="89"/>
    </row>
    <row r="192" spans="1:17" x14ac:dyDescent="0.25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5"/>
        <v>-5.6556582772438024E-2</v>
      </c>
      <c r="I192" s="67">
        <f t="shared" si="4"/>
        <v>0</v>
      </c>
      <c r="J192" s="60"/>
      <c r="Q192" s="89"/>
    </row>
    <row r="193" spans="1:17" x14ac:dyDescent="0.25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5"/>
        <v>1.1797854178521305E-3</v>
      </c>
      <c r="I193" s="67">
        <f t="shared" si="4"/>
        <v>0</v>
      </c>
      <c r="Q193" s="89"/>
    </row>
    <row r="194" spans="1:17" x14ac:dyDescent="0.25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5"/>
        <v>-2.5772195419508592E-2</v>
      </c>
      <c r="I194" s="67">
        <f t="shared" si="4"/>
        <v>0</v>
      </c>
      <c r="Q194" s="89"/>
    </row>
    <row r="195" spans="1:17" x14ac:dyDescent="0.25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5"/>
        <v>-6.6512031648001457E-2</v>
      </c>
      <c r="I195" s="67">
        <f t="shared" si="4"/>
        <v>0</v>
      </c>
      <c r="Q195" s="89"/>
    </row>
    <row r="196" spans="1:17" x14ac:dyDescent="0.25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5"/>
        <v>6.4254028262626051E-2</v>
      </c>
      <c r="I196" s="67">
        <f t="shared" ref="I196:I259" si="6">IF(B196=D196,1,0)</f>
        <v>1</v>
      </c>
      <c r="Q196" s="89"/>
    </row>
    <row r="197" spans="1:17" x14ac:dyDescent="0.25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7">(E197/E196)-1</f>
        <v>8.006990002005443E-3</v>
      </c>
      <c r="I197" s="67">
        <f t="shared" si="6"/>
        <v>0</v>
      </c>
      <c r="Q197" s="89"/>
    </row>
    <row r="198" spans="1:17" x14ac:dyDescent="0.25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7"/>
        <v>-5.1227033095079033E-2</v>
      </c>
      <c r="I198" s="67">
        <f t="shared" si="6"/>
        <v>0</v>
      </c>
      <c r="Q198" s="89"/>
    </row>
    <row r="199" spans="1:17" x14ac:dyDescent="0.25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7"/>
        <v>-2.0698538221902707E-2</v>
      </c>
      <c r="I199" s="67">
        <f t="shared" si="6"/>
        <v>0</v>
      </c>
      <c r="Q199" s="89"/>
    </row>
    <row r="200" spans="1:17" x14ac:dyDescent="0.25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7"/>
        <v>-5.9630501942311898E-2</v>
      </c>
      <c r="I200" s="67">
        <f t="shared" si="6"/>
        <v>0</v>
      </c>
      <c r="Q200" s="89"/>
    </row>
    <row r="201" spans="1:17" x14ac:dyDescent="0.25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7"/>
        <v>1.5759428822352817E-2</v>
      </c>
      <c r="I201" s="67">
        <f t="shared" si="6"/>
        <v>0</v>
      </c>
      <c r="Q201" s="89"/>
    </row>
    <row r="202" spans="1:17" x14ac:dyDescent="0.25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7"/>
        <v>3.5897271679262266E-2</v>
      </c>
      <c r="I202" s="67">
        <f t="shared" si="6"/>
        <v>0</v>
      </c>
      <c r="Q202" s="89"/>
    </row>
    <row r="203" spans="1:17" x14ac:dyDescent="0.25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7"/>
        <v>-5.247457417539958E-2</v>
      </c>
      <c r="I203" s="67">
        <f t="shared" si="6"/>
        <v>0</v>
      </c>
      <c r="Q203" s="89"/>
    </row>
    <row r="204" spans="1:17" x14ac:dyDescent="0.25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7"/>
        <v>-3.9802293525602384E-2</v>
      </c>
      <c r="I204" s="67">
        <f t="shared" si="6"/>
        <v>0</v>
      </c>
      <c r="Q204" s="89"/>
    </row>
    <row r="205" spans="1:17" x14ac:dyDescent="0.25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7"/>
        <v>-0.12202911846151232</v>
      </c>
      <c r="I205" s="67">
        <f t="shared" si="6"/>
        <v>0</v>
      </c>
      <c r="Q205" s="89"/>
    </row>
    <row r="206" spans="1:17" x14ac:dyDescent="0.25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7"/>
        <v>-2.3142414860681138E-2</v>
      </c>
      <c r="I206" s="67">
        <f t="shared" si="6"/>
        <v>0</v>
      </c>
      <c r="Q206" s="89"/>
    </row>
    <row r="207" spans="1:17" x14ac:dyDescent="0.25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7"/>
        <v>6.3544885508279858E-2</v>
      </c>
      <c r="I207" s="67">
        <f t="shared" si="6"/>
        <v>1</v>
      </c>
      <c r="Q207" s="89"/>
    </row>
    <row r="208" spans="1:17" x14ac:dyDescent="0.25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7"/>
        <v>4.6375623929078014E-3</v>
      </c>
      <c r="I208" s="67">
        <f t="shared" si="6"/>
        <v>0</v>
      </c>
      <c r="Q208" s="89"/>
    </row>
    <row r="209" spans="1:17" x14ac:dyDescent="0.25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7"/>
        <v>6.9909716171372427E-2</v>
      </c>
      <c r="I209" s="67">
        <f t="shared" si="6"/>
        <v>1</v>
      </c>
      <c r="Q209" s="89"/>
    </row>
    <row r="210" spans="1:17" x14ac:dyDescent="0.25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7"/>
        <v>5.4841280842805595E-2</v>
      </c>
      <c r="I210" s="67">
        <f t="shared" si="6"/>
        <v>1</v>
      </c>
      <c r="Q210" s="89"/>
    </row>
    <row r="211" spans="1:17" x14ac:dyDescent="0.25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7"/>
        <v>3.2278200305534188E-2</v>
      </c>
      <c r="I211" s="67">
        <f t="shared" si="6"/>
        <v>0</v>
      </c>
      <c r="Q211" s="89"/>
    </row>
    <row r="212" spans="1:17" x14ac:dyDescent="0.25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7"/>
        <v>-4.6831736736577478E-2</v>
      </c>
      <c r="I212" s="67">
        <f t="shared" si="6"/>
        <v>0</v>
      </c>
      <c r="Q212" s="89"/>
    </row>
    <row r="213" spans="1:17" x14ac:dyDescent="0.25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7"/>
        <v>-3.4157498455733681E-2</v>
      </c>
      <c r="I213" s="67">
        <f t="shared" si="6"/>
        <v>0</v>
      </c>
      <c r="Q213" s="89"/>
    </row>
    <row r="214" spans="1:17" x14ac:dyDescent="0.25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7"/>
        <v>2.777729763365766E-2</v>
      </c>
      <c r="I214" s="67">
        <f t="shared" si="6"/>
        <v>0</v>
      </c>
      <c r="Q214" s="89"/>
    </row>
    <row r="215" spans="1:17" x14ac:dyDescent="0.25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7"/>
        <v>5.8947191389169262E-2</v>
      </c>
      <c r="I215" s="67">
        <f t="shared" si="6"/>
        <v>1</v>
      </c>
      <c r="Q215" s="89"/>
    </row>
    <row r="216" spans="1:17" x14ac:dyDescent="0.25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7"/>
        <v>-6.6576669578337189E-2</v>
      </c>
      <c r="I216" s="67">
        <f t="shared" si="6"/>
        <v>0</v>
      </c>
      <c r="Q216" s="89"/>
    </row>
    <row r="217" spans="1:17" x14ac:dyDescent="0.25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7"/>
        <v>-3.0694366460789935E-2</v>
      </c>
      <c r="I217" s="67">
        <f t="shared" si="6"/>
        <v>0</v>
      </c>
      <c r="Q217" s="89"/>
    </row>
    <row r="218" spans="1:17" x14ac:dyDescent="0.25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7"/>
        <v>-1.33756955537222E-2</v>
      </c>
      <c r="I218" s="67">
        <f t="shared" si="6"/>
        <v>0</v>
      </c>
      <c r="Q218" s="89"/>
    </row>
    <row r="219" spans="1:17" x14ac:dyDescent="0.25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7"/>
        <v>-3.842937712384531E-3</v>
      </c>
      <c r="I219" s="67">
        <f t="shared" si="6"/>
        <v>0</v>
      </c>
      <c r="Q219" s="89"/>
    </row>
    <row r="220" spans="1:17" x14ac:dyDescent="0.25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7"/>
        <v>-4.1578110767802046E-2</v>
      </c>
      <c r="I220" s="67">
        <f t="shared" si="6"/>
        <v>0</v>
      </c>
      <c r="Q220" s="89"/>
    </row>
    <row r="221" spans="1:17" x14ac:dyDescent="0.25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7"/>
        <v>-1.7945325457018879E-2</v>
      </c>
      <c r="I221" s="67">
        <f t="shared" si="6"/>
        <v>0</v>
      </c>
      <c r="Q221" s="89"/>
    </row>
    <row r="222" spans="1:17" x14ac:dyDescent="0.25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7"/>
        <v>-3.1062618595825375E-2</v>
      </c>
      <c r="I222" s="67">
        <f t="shared" si="6"/>
        <v>0</v>
      </c>
      <c r="Q222" s="89"/>
    </row>
    <row r="223" spans="1:17" x14ac:dyDescent="0.25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7"/>
        <v>5.4951726298885673E-2</v>
      </c>
      <c r="I223" s="67">
        <f t="shared" si="6"/>
        <v>0</v>
      </c>
      <c r="Q223" s="89"/>
    </row>
    <row r="224" spans="1:17" x14ac:dyDescent="0.25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7"/>
        <v>5.4948114871262721E-3</v>
      </c>
      <c r="I224" s="67">
        <f t="shared" si="6"/>
        <v>0</v>
      </c>
      <c r="Q224" s="89"/>
    </row>
    <row r="225" spans="1:17" x14ac:dyDescent="0.25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7"/>
        <v>-2.0031385581094852E-2</v>
      </c>
      <c r="I225" s="67">
        <f t="shared" si="6"/>
        <v>0</v>
      </c>
      <c r="Q225" s="89"/>
    </row>
    <row r="226" spans="1:17" x14ac:dyDescent="0.25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7"/>
        <v>3.7019593067068479E-2</v>
      </c>
      <c r="I226" s="67">
        <f t="shared" si="6"/>
        <v>0</v>
      </c>
      <c r="Q226" s="89"/>
    </row>
    <row r="227" spans="1:17" x14ac:dyDescent="0.25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7"/>
        <v>1.0355163956763391E-3</v>
      </c>
      <c r="I227" s="67">
        <f t="shared" si="6"/>
        <v>0</v>
      </c>
      <c r="Q227" s="89"/>
    </row>
    <row r="228" spans="1:17" x14ac:dyDescent="0.25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7"/>
        <v>-2.6205945337737235E-2</v>
      </c>
      <c r="I228" s="67">
        <f t="shared" si="6"/>
        <v>0</v>
      </c>
      <c r="Q228" s="89"/>
    </row>
    <row r="229" spans="1:17" x14ac:dyDescent="0.25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7"/>
        <v>-9.355548100935529E-3</v>
      </c>
      <c r="I229" s="67">
        <f t="shared" si="6"/>
        <v>0</v>
      </c>
      <c r="Q229" s="89"/>
    </row>
    <row r="230" spans="1:17" x14ac:dyDescent="0.25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7"/>
        <v>-5.0793889683209414E-4</v>
      </c>
      <c r="I230" s="67">
        <f t="shared" si="6"/>
        <v>0</v>
      </c>
      <c r="Q230" s="89"/>
    </row>
    <row r="231" spans="1:17" x14ac:dyDescent="0.25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7"/>
        <v>4.9520977244066344E-2</v>
      </c>
      <c r="I231" s="67">
        <f t="shared" si="6"/>
        <v>0</v>
      </c>
      <c r="Q231" s="89"/>
    </row>
    <row r="232" spans="1:17" x14ac:dyDescent="0.25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7"/>
        <v>-2.6398852223816327E-2</v>
      </c>
      <c r="I232" s="67">
        <f t="shared" si="6"/>
        <v>0</v>
      </c>
      <c r="Q232" s="89"/>
    </row>
    <row r="233" spans="1:17" x14ac:dyDescent="0.25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7"/>
        <v>2.564102564102555E-2</v>
      </c>
      <c r="I233" s="67">
        <f t="shared" si="6"/>
        <v>1</v>
      </c>
      <c r="Q233" s="89"/>
    </row>
    <row r="234" spans="1:17" x14ac:dyDescent="0.25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7"/>
        <v>5.1813936781609282E-2</v>
      </c>
      <c r="I234" s="67">
        <f t="shared" si="6"/>
        <v>1</v>
      </c>
      <c r="Q234" s="89"/>
    </row>
    <row r="235" spans="1:17" x14ac:dyDescent="0.25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7"/>
        <v>-2.7661572611628049E-3</v>
      </c>
      <c r="I235" s="67">
        <f t="shared" si="6"/>
        <v>0</v>
      </c>
      <c r="Q235" s="89"/>
    </row>
    <row r="236" spans="1:17" x14ac:dyDescent="0.25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7"/>
        <v>4.1093779429135502E-4</v>
      </c>
      <c r="I236" s="67">
        <f t="shared" si="6"/>
        <v>0</v>
      </c>
      <c r="Q236" s="89"/>
    </row>
    <row r="237" spans="1:17" x14ac:dyDescent="0.25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7"/>
        <v>2.0487103565132614E-2</v>
      </c>
      <c r="I237" s="67">
        <f t="shared" si="6"/>
        <v>1</v>
      </c>
      <c r="Q237" s="89"/>
    </row>
    <row r="238" spans="1:17" x14ac:dyDescent="0.25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7"/>
        <v>2.0310613175902326E-2</v>
      </c>
      <c r="I238" s="67">
        <f t="shared" si="6"/>
        <v>0</v>
      </c>
      <c r="Q238" s="89"/>
    </row>
    <row r="239" spans="1:17" x14ac:dyDescent="0.25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7"/>
        <v>-2.8733459357277891E-2</v>
      </c>
      <c r="I239" s="67">
        <f t="shared" si="6"/>
        <v>0</v>
      </c>
      <c r="Q239" s="89"/>
    </row>
    <row r="240" spans="1:17" x14ac:dyDescent="0.25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7"/>
        <v>3.6014690202582633E-2</v>
      </c>
      <c r="I240" s="67">
        <f t="shared" si="6"/>
        <v>0</v>
      </c>
      <c r="Q240" s="89"/>
    </row>
    <row r="241" spans="1:17" x14ac:dyDescent="0.25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7"/>
        <v>5.472514906477155E-3</v>
      </c>
      <c r="I241" s="67">
        <f t="shared" si="6"/>
        <v>0</v>
      </c>
      <c r="Q241" s="89"/>
    </row>
    <row r="242" spans="1:17" x14ac:dyDescent="0.25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7"/>
        <v>-1.2412672623883014E-2</v>
      </c>
      <c r="I242" s="67">
        <f t="shared" si="6"/>
        <v>0</v>
      </c>
      <c r="Q242" s="89"/>
    </row>
    <row r="243" spans="1:17" x14ac:dyDescent="0.25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7"/>
        <v>-2.3245484157536356E-2</v>
      </c>
      <c r="I243" s="67">
        <f t="shared" si="6"/>
        <v>0</v>
      </c>
      <c r="Q243" s="89"/>
    </row>
    <row r="244" spans="1:17" x14ac:dyDescent="0.25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7"/>
        <v>-1.7449008808717803E-2</v>
      </c>
      <c r="I244" s="67">
        <f t="shared" si="6"/>
        <v>0</v>
      </c>
      <c r="Q244" s="89"/>
    </row>
    <row r="245" spans="1:17" x14ac:dyDescent="0.25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7"/>
        <v>-2.0433001354200564E-2</v>
      </c>
      <c r="I245" s="67">
        <f t="shared" si="6"/>
        <v>0</v>
      </c>
      <c r="Q245" s="89"/>
    </row>
    <row r="246" spans="1:17" x14ac:dyDescent="0.25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7"/>
        <v>2.2731647563216217E-2</v>
      </c>
      <c r="I246" s="67">
        <f t="shared" si="6"/>
        <v>0</v>
      </c>
      <c r="Q246" s="89"/>
    </row>
    <row r="247" spans="1:17" x14ac:dyDescent="0.25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7"/>
        <v>1.9608514133187427E-2</v>
      </c>
      <c r="I247" s="67">
        <f t="shared" si="6"/>
        <v>0</v>
      </c>
      <c r="Q247" s="89"/>
    </row>
    <row r="248" spans="1:17" x14ac:dyDescent="0.25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7"/>
        <v>-6.8300050344016761E-3</v>
      </c>
      <c r="I248" s="67">
        <f t="shared" si="6"/>
        <v>0</v>
      </c>
      <c r="Q248" s="89"/>
    </row>
    <row r="249" spans="1:17" x14ac:dyDescent="0.25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7"/>
        <v>2.5108561580183375E-2</v>
      </c>
      <c r="I249" s="67">
        <f t="shared" si="6"/>
        <v>1</v>
      </c>
      <c r="Q249" s="89"/>
    </row>
    <row r="250" spans="1:17" x14ac:dyDescent="0.25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7"/>
        <v>4.3844467520479657E-3</v>
      </c>
      <c r="I250" s="67">
        <f t="shared" si="6"/>
        <v>0</v>
      </c>
      <c r="Q250" s="89"/>
    </row>
    <row r="251" spans="1:17" x14ac:dyDescent="0.25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7"/>
        <v>2.4517928940674505E-2</v>
      </c>
      <c r="I251" s="67">
        <f t="shared" si="6"/>
        <v>0</v>
      </c>
      <c r="Q251" s="89"/>
    </row>
    <row r="252" spans="1:17" x14ac:dyDescent="0.25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7"/>
        <v>-2.7711480241553454E-3</v>
      </c>
      <c r="I252" s="67">
        <f t="shared" si="6"/>
        <v>0</v>
      </c>
      <c r="Q252" s="89"/>
    </row>
    <row r="253" spans="1:17" x14ac:dyDescent="0.25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7"/>
        <v>-6.1809303520945824E-2</v>
      </c>
      <c r="I253" s="67">
        <f t="shared" si="6"/>
        <v>0</v>
      </c>
      <c r="Q253" s="89"/>
    </row>
    <row r="254" spans="1:17" x14ac:dyDescent="0.25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7"/>
        <v>-1.6230653335159606E-2</v>
      </c>
      <c r="I254" s="67">
        <f t="shared" si="6"/>
        <v>0</v>
      </c>
      <c r="Q254" s="89"/>
    </row>
    <row r="255" spans="1:17" x14ac:dyDescent="0.25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7"/>
        <v>-3.4772015315001736E-2</v>
      </c>
      <c r="I255" s="67">
        <f t="shared" si="6"/>
        <v>0</v>
      </c>
      <c r="Q255" s="89"/>
    </row>
    <row r="256" spans="1:17" x14ac:dyDescent="0.25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7"/>
        <v>-1.0151094443042075E-2</v>
      </c>
      <c r="I256" s="67">
        <f t="shared" si="6"/>
        <v>0</v>
      </c>
      <c r="Q256" s="89"/>
    </row>
    <row r="257" spans="1:17" x14ac:dyDescent="0.25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7"/>
        <v>3.2914989344068335E-2</v>
      </c>
      <c r="I257" s="67">
        <f t="shared" si="6"/>
        <v>1</v>
      </c>
      <c r="Q257" s="89"/>
    </row>
    <row r="258" spans="1:17" x14ac:dyDescent="0.25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7"/>
        <v>-3.4775861460868418E-2</v>
      </c>
      <c r="I258" s="67">
        <f t="shared" si="6"/>
        <v>0</v>
      </c>
      <c r="Q258" s="89"/>
    </row>
    <row r="259" spans="1:17" x14ac:dyDescent="0.25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7"/>
        <v>3.352577922315203E-2</v>
      </c>
      <c r="I259" s="67">
        <f t="shared" si="6"/>
        <v>0</v>
      </c>
      <c r="Q259" s="89"/>
    </row>
    <row r="260" spans="1:17" x14ac:dyDescent="0.25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7"/>
        <v>6.275521928971628E-3</v>
      </c>
      <c r="I260" s="67">
        <f t="shared" ref="I260:I323" si="8">IF(B260=D260,1,0)</f>
        <v>0</v>
      </c>
      <c r="Q260" s="89"/>
    </row>
    <row r="261" spans="1:17" x14ac:dyDescent="0.25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9">(E261/E260)-1</f>
        <v>-1.7426744431171315E-2</v>
      </c>
      <c r="I261" s="67">
        <f t="shared" si="8"/>
        <v>0</v>
      </c>
      <c r="Q261" s="89"/>
    </row>
    <row r="262" spans="1:17" x14ac:dyDescent="0.25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9"/>
        <v>-3.2342844883072264E-2</v>
      </c>
      <c r="I262" s="67">
        <f t="shared" si="8"/>
        <v>0</v>
      </c>
      <c r="Q262" s="89"/>
    </row>
    <row r="263" spans="1:17" x14ac:dyDescent="0.25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9"/>
        <v>2.8268942963249888E-3</v>
      </c>
      <c r="I263" s="67">
        <f t="shared" si="8"/>
        <v>0</v>
      </c>
      <c r="Q263" s="89"/>
    </row>
    <row r="264" spans="1:17" x14ac:dyDescent="0.25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9"/>
        <v>-1.2989166482423209E-2</v>
      </c>
      <c r="I264" s="67">
        <f t="shared" si="8"/>
        <v>0</v>
      </c>
      <c r="Q264" s="89"/>
    </row>
    <row r="265" spans="1:17" x14ac:dyDescent="0.25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9"/>
        <v>3.4645610498217128E-2</v>
      </c>
      <c r="I265" s="67">
        <f t="shared" si="8"/>
        <v>0</v>
      </c>
      <c r="Q265" s="89"/>
    </row>
    <row r="266" spans="1:17" x14ac:dyDescent="0.25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9"/>
        <v>2.8199253071607755E-2</v>
      </c>
      <c r="I266" s="67">
        <f t="shared" si="8"/>
        <v>0</v>
      </c>
      <c r="Q266" s="89"/>
    </row>
    <row r="267" spans="1:17" x14ac:dyDescent="0.25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9"/>
        <v>-8.9664853483067963E-3</v>
      </c>
      <c r="I267" s="67">
        <f t="shared" si="8"/>
        <v>0</v>
      </c>
      <c r="Q267" s="89"/>
    </row>
    <row r="268" spans="1:17" x14ac:dyDescent="0.25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9"/>
        <v>1.8006692753058884E-2</v>
      </c>
      <c r="I268" s="67">
        <f t="shared" si="8"/>
        <v>0</v>
      </c>
      <c r="Q268" s="89"/>
    </row>
    <row r="269" spans="1:17" x14ac:dyDescent="0.25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9"/>
        <v>-3.7620008348406841E-2</v>
      </c>
      <c r="I269" s="67">
        <f t="shared" si="8"/>
        <v>0</v>
      </c>
      <c r="Q269" s="89"/>
    </row>
    <row r="270" spans="1:17" x14ac:dyDescent="0.25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9"/>
        <v>6.2349773191405777E-3</v>
      </c>
      <c r="I270" s="67">
        <f t="shared" si="8"/>
        <v>0</v>
      </c>
      <c r="Q270" s="89"/>
    </row>
    <row r="271" spans="1:17" x14ac:dyDescent="0.25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9"/>
        <v>6.8788390387586329E-3</v>
      </c>
      <c r="I271" s="67">
        <f t="shared" si="8"/>
        <v>1</v>
      </c>
      <c r="Q271" s="89"/>
    </row>
    <row r="272" spans="1:17" x14ac:dyDescent="0.25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9"/>
        <v>-8.2053477462050717E-3</v>
      </c>
      <c r="I272" s="67">
        <f t="shared" si="8"/>
        <v>0</v>
      </c>
      <c r="Q272" s="89"/>
    </row>
    <row r="273" spans="1:17" x14ac:dyDescent="0.25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9"/>
        <v>2.2679448211363029E-2</v>
      </c>
      <c r="I273" s="67">
        <f t="shared" si="8"/>
        <v>0</v>
      </c>
      <c r="Q273" s="89"/>
    </row>
    <row r="274" spans="1:17" x14ac:dyDescent="0.25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9"/>
        <v>2.7012767753508582E-2</v>
      </c>
      <c r="I274" s="67">
        <f t="shared" si="8"/>
        <v>0</v>
      </c>
      <c r="Q274" s="89"/>
    </row>
    <row r="275" spans="1:17" x14ac:dyDescent="0.25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9"/>
        <v>5.0001712387410802E-3</v>
      </c>
      <c r="I275" s="67">
        <f t="shared" si="8"/>
        <v>0</v>
      </c>
      <c r="Q275" s="89"/>
    </row>
    <row r="276" spans="1:17" x14ac:dyDescent="0.25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9"/>
        <v>-2.9988072925541953E-3</v>
      </c>
      <c r="I276" s="67">
        <f t="shared" si="8"/>
        <v>0</v>
      </c>
      <c r="Q276" s="89"/>
    </row>
    <row r="277" spans="1:17" x14ac:dyDescent="0.25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9"/>
        <v>-1.1159722459582189E-2</v>
      </c>
      <c r="I277" s="67">
        <f t="shared" si="8"/>
        <v>0</v>
      </c>
      <c r="Q277" s="89"/>
    </row>
    <row r="278" spans="1:17" x14ac:dyDescent="0.25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9"/>
        <v>1.9114775064378309E-2</v>
      </c>
      <c r="I278" s="67">
        <f t="shared" si="8"/>
        <v>0</v>
      </c>
      <c r="Q278" s="89"/>
    </row>
    <row r="279" spans="1:17" x14ac:dyDescent="0.25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9"/>
        <v>-3.3866399850764006E-2</v>
      </c>
      <c r="I279" s="67">
        <f t="shared" si="8"/>
        <v>0</v>
      </c>
      <c r="Q279" s="89"/>
    </row>
    <row r="280" spans="1:17" x14ac:dyDescent="0.25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9"/>
        <v>-2.7382833070036861E-2</v>
      </c>
      <c r="I280" s="67">
        <f t="shared" si="8"/>
        <v>0</v>
      </c>
      <c r="Q280" s="89"/>
    </row>
    <row r="281" spans="1:17" x14ac:dyDescent="0.25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9"/>
        <v>2.0393430788667732E-3</v>
      </c>
      <c r="I281" s="67">
        <f t="shared" si="8"/>
        <v>0</v>
      </c>
      <c r="Q281" s="89"/>
    </row>
    <row r="282" spans="1:17" x14ac:dyDescent="0.25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9"/>
        <v>4.7547863047745498E-3</v>
      </c>
      <c r="I282" s="67">
        <f t="shared" si="8"/>
        <v>0</v>
      </c>
      <c r="Q282" s="89"/>
    </row>
    <row r="283" spans="1:17" x14ac:dyDescent="0.25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9"/>
        <v>-1.8964991843978041E-2</v>
      </c>
      <c r="I283" s="67">
        <f t="shared" si="8"/>
        <v>0</v>
      </c>
      <c r="Q283" s="89"/>
    </row>
    <row r="284" spans="1:17" x14ac:dyDescent="0.25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9"/>
        <v>-9.3186427670877148E-4</v>
      </c>
      <c r="I284" s="67">
        <f t="shared" si="8"/>
        <v>0</v>
      </c>
      <c r="Q284" s="89"/>
    </row>
    <row r="285" spans="1:17" x14ac:dyDescent="0.25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9"/>
        <v>1.0461245839277211E-2</v>
      </c>
      <c r="I285" s="67">
        <f t="shared" si="8"/>
        <v>1</v>
      </c>
      <c r="Q285" s="89"/>
    </row>
    <row r="286" spans="1:17" x14ac:dyDescent="0.25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9"/>
        <v>8.3800904977375801E-3</v>
      </c>
      <c r="I286" s="67">
        <f t="shared" si="8"/>
        <v>0</v>
      </c>
      <c r="Q286" s="89"/>
    </row>
    <row r="287" spans="1:17" x14ac:dyDescent="0.25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9"/>
        <v>-7.8976181501624332E-3</v>
      </c>
      <c r="I287" s="67">
        <f t="shared" si="8"/>
        <v>0</v>
      </c>
      <c r="Q287" s="89"/>
    </row>
    <row r="288" spans="1:17" x14ac:dyDescent="0.25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9"/>
        <v>-3.2221880484142429E-2</v>
      </c>
      <c r="I288" s="67">
        <f t="shared" si="8"/>
        <v>0</v>
      </c>
      <c r="Q288" s="89"/>
    </row>
    <row r="289" spans="1:17" x14ac:dyDescent="0.25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9"/>
        <v>-1.9516937112091459E-2</v>
      </c>
      <c r="I289" s="67">
        <f t="shared" si="8"/>
        <v>0</v>
      </c>
      <c r="Q289" s="89"/>
    </row>
    <row r="290" spans="1:17" x14ac:dyDescent="0.25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9"/>
        <v>8.6943258084195563E-3</v>
      </c>
      <c r="I290" s="67">
        <f t="shared" si="8"/>
        <v>1</v>
      </c>
      <c r="Q290" s="89"/>
    </row>
    <row r="291" spans="1:17" x14ac:dyDescent="0.25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9"/>
        <v>-2.589596249810977E-2</v>
      </c>
      <c r="I291" s="67">
        <f t="shared" si="8"/>
        <v>0</v>
      </c>
      <c r="Q291" s="89"/>
    </row>
    <row r="292" spans="1:17" x14ac:dyDescent="0.25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9"/>
        <v>1.6862653781969383E-2</v>
      </c>
      <c r="I292" s="67">
        <f t="shared" si="8"/>
        <v>0</v>
      </c>
      <c r="Q292" s="89"/>
    </row>
    <row r="293" spans="1:17" x14ac:dyDescent="0.25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9"/>
        <v>-1.79379043184551E-2</v>
      </c>
      <c r="I293" s="67">
        <f t="shared" si="8"/>
        <v>0</v>
      </c>
      <c r="Q293" s="89"/>
    </row>
    <row r="294" spans="1:17" x14ac:dyDescent="0.25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9"/>
        <v>1.7216252453218672E-2</v>
      </c>
      <c r="I294" s="67">
        <f t="shared" si="8"/>
        <v>1</v>
      </c>
      <c r="Q294" s="89"/>
    </row>
    <row r="295" spans="1:17" x14ac:dyDescent="0.25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9"/>
        <v>3.8892815526562208E-2</v>
      </c>
      <c r="I295" s="67">
        <f t="shared" si="8"/>
        <v>1</v>
      </c>
      <c r="Q295" s="89"/>
    </row>
    <row r="296" spans="1:17" x14ac:dyDescent="0.25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9"/>
        <v>2.1329410683092798E-2</v>
      </c>
      <c r="I296" s="67">
        <f t="shared" si="8"/>
        <v>0</v>
      </c>
      <c r="Q296" s="89"/>
    </row>
    <row r="297" spans="1:17" x14ac:dyDescent="0.25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9"/>
        <v>-7.1293545773697398E-3</v>
      </c>
      <c r="I297" s="67">
        <f t="shared" si="8"/>
        <v>0</v>
      </c>
      <c r="Q297" s="89"/>
    </row>
    <row r="298" spans="1:17" x14ac:dyDescent="0.25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9"/>
        <v>1.3508857821538101E-2</v>
      </c>
      <c r="I298" s="67">
        <f t="shared" si="8"/>
        <v>0</v>
      </c>
      <c r="Q298" s="89"/>
    </row>
    <row r="299" spans="1:17" x14ac:dyDescent="0.25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9"/>
        <v>4.4548609868682032E-3</v>
      </c>
      <c r="I299" s="67">
        <f t="shared" si="8"/>
        <v>0</v>
      </c>
      <c r="Q299" s="89"/>
    </row>
    <row r="300" spans="1:17" x14ac:dyDescent="0.25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9"/>
        <v>-3.5623319024624678E-5</v>
      </c>
      <c r="I300" s="67">
        <f t="shared" si="8"/>
        <v>0</v>
      </c>
      <c r="Q300" s="89"/>
    </row>
    <row r="301" spans="1:17" x14ac:dyDescent="0.25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9"/>
        <v>4.732726527849529E-2</v>
      </c>
      <c r="I301" s="67">
        <f t="shared" si="8"/>
        <v>1</v>
      </c>
      <c r="Q301" s="89"/>
    </row>
    <row r="302" spans="1:17" x14ac:dyDescent="0.25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9"/>
        <v>-4.0817714888274903E-4</v>
      </c>
      <c r="I302" s="67">
        <f t="shared" si="8"/>
        <v>0</v>
      </c>
      <c r="Q302" s="89"/>
    </row>
    <row r="303" spans="1:17" x14ac:dyDescent="0.25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9"/>
        <v>1.5534079695103342E-2</v>
      </c>
      <c r="I303" s="67">
        <f t="shared" si="8"/>
        <v>0</v>
      </c>
      <c r="Q303" s="89"/>
    </row>
    <row r="304" spans="1:17" x14ac:dyDescent="0.25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9"/>
        <v>3.2804463283462093E-2</v>
      </c>
      <c r="I304" s="67">
        <f t="shared" si="8"/>
        <v>1</v>
      </c>
      <c r="Q304" s="89"/>
    </row>
    <row r="305" spans="1:17" x14ac:dyDescent="0.25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9"/>
        <v>8.5651715467596201E-3</v>
      </c>
      <c r="I305" s="67">
        <f t="shared" si="8"/>
        <v>0</v>
      </c>
      <c r="Q305" s="89"/>
    </row>
    <row r="306" spans="1:17" x14ac:dyDescent="0.25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9"/>
        <v>-4.1979637463207542E-2</v>
      </c>
      <c r="I306" s="67">
        <f t="shared" si="8"/>
        <v>0</v>
      </c>
      <c r="Q306" s="89"/>
    </row>
    <row r="307" spans="1:17" x14ac:dyDescent="0.25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9"/>
        <v>1.437133791111922E-2</v>
      </c>
      <c r="I307" s="67">
        <f t="shared" si="8"/>
        <v>0</v>
      </c>
      <c r="Q307" s="89"/>
    </row>
    <row r="308" spans="1:17" x14ac:dyDescent="0.25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9"/>
        <v>1.3042254919809926E-2</v>
      </c>
      <c r="I308" s="67">
        <f t="shared" si="8"/>
        <v>0</v>
      </c>
      <c r="Q308" s="89"/>
    </row>
    <row r="309" spans="1:17" x14ac:dyDescent="0.25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9"/>
        <v>4.9242733674253136E-2</v>
      </c>
      <c r="I309" s="67">
        <f t="shared" si="8"/>
        <v>1</v>
      </c>
      <c r="Q309" s="89"/>
    </row>
    <row r="310" spans="1:17" x14ac:dyDescent="0.25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9"/>
        <v>1.4185391071456221E-2</v>
      </c>
      <c r="I310" s="67">
        <f t="shared" si="8"/>
        <v>1</v>
      </c>
      <c r="Q310" s="89"/>
    </row>
    <row r="311" spans="1:17" x14ac:dyDescent="0.25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9"/>
        <v>2.6515384142971277E-2</v>
      </c>
      <c r="I311" s="67">
        <f t="shared" si="8"/>
        <v>0</v>
      </c>
      <c r="Q311" s="89"/>
    </row>
    <row r="312" spans="1:17" x14ac:dyDescent="0.25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9"/>
        <v>-2.6922329080592E-4</v>
      </c>
      <c r="I312" s="67">
        <f t="shared" si="8"/>
        <v>0</v>
      </c>
      <c r="Q312" s="89"/>
    </row>
    <row r="313" spans="1:17" x14ac:dyDescent="0.25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9"/>
        <v>1.2133271495040399E-2</v>
      </c>
      <c r="I313" s="67">
        <f t="shared" si="8"/>
        <v>0</v>
      </c>
      <c r="Q313" s="89"/>
    </row>
    <row r="314" spans="1:17" x14ac:dyDescent="0.25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9"/>
        <v>3.0021285401762077E-2</v>
      </c>
      <c r="I314" s="67">
        <f t="shared" si="8"/>
        <v>0</v>
      </c>
      <c r="Q314" s="89"/>
    </row>
    <row r="315" spans="1:17" x14ac:dyDescent="0.25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9"/>
        <v>-3.2906160756569047E-2</v>
      </c>
      <c r="I315" s="67">
        <f t="shared" si="8"/>
        <v>0</v>
      </c>
      <c r="Q315" s="89"/>
    </row>
    <row r="316" spans="1:17" x14ac:dyDescent="0.25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9"/>
        <v>4.4220210713756813E-3</v>
      </c>
      <c r="I316" s="67">
        <f t="shared" si="8"/>
        <v>0</v>
      </c>
      <c r="Q316" s="89"/>
    </row>
    <row r="317" spans="1:17" x14ac:dyDescent="0.25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9"/>
        <v>-2.1569554426191795E-3</v>
      </c>
      <c r="I317" s="67">
        <f t="shared" si="8"/>
        <v>0</v>
      </c>
      <c r="Q317" s="89"/>
    </row>
    <row r="318" spans="1:17" x14ac:dyDescent="0.25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9"/>
        <v>-3.4941221758312269E-3</v>
      </c>
      <c r="I318" s="67">
        <f t="shared" si="8"/>
        <v>0</v>
      </c>
      <c r="Q318" s="89"/>
    </row>
    <row r="319" spans="1:17" x14ac:dyDescent="0.25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9"/>
        <v>-1.0400261492288898E-2</v>
      </c>
      <c r="I319" s="67">
        <f t="shared" si="8"/>
        <v>0</v>
      </c>
      <c r="Q319" s="89"/>
    </row>
    <row r="320" spans="1:17" x14ac:dyDescent="0.25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9"/>
        <v>2.8045521424496123E-2</v>
      </c>
      <c r="I320" s="67">
        <f t="shared" si="8"/>
        <v>0</v>
      </c>
      <c r="Q320" s="89"/>
    </row>
    <row r="321" spans="1:17" x14ac:dyDescent="0.25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9"/>
        <v>1.6663259047229761E-2</v>
      </c>
      <c r="I321" s="67">
        <f t="shared" si="8"/>
        <v>0</v>
      </c>
      <c r="Q321" s="89"/>
    </row>
    <row r="322" spans="1:17" x14ac:dyDescent="0.25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9"/>
        <v>-3.0884148531207245E-3</v>
      </c>
      <c r="I322" s="67">
        <f t="shared" si="8"/>
        <v>0</v>
      </c>
      <c r="Q322" s="89"/>
    </row>
    <row r="323" spans="1:17" x14ac:dyDescent="0.25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9"/>
        <v>-3.10230547550433E-2</v>
      </c>
      <c r="I323" s="67">
        <f t="shared" si="8"/>
        <v>0</v>
      </c>
      <c r="Q323" s="89"/>
    </row>
    <row r="324" spans="1:17" x14ac:dyDescent="0.25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9"/>
        <v>3.3191071720671594E-2</v>
      </c>
      <c r="I324" s="67">
        <f t="shared" ref="I324:I387" si="10">IF(B324=D324,1,0)</f>
        <v>0</v>
      </c>
      <c r="Q324" s="89"/>
    </row>
    <row r="325" spans="1:17" x14ac:dyDescent="0.25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11">(E325/E324)-1</f>
        <v>5.1828610083622495E-2</v>
      </c>
      <c r="I325" s="67">
        <f t="shared" si="10"/>
        <v>1</v>
      </c>
      <c r="Q325" s="89"/>
    </row>
    <row r="326" spans="1:17" x14ac:dyDescent="0.25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11"/>
        <v>2.1620142309797252E-3</v>
      </c>
      <c r="I326" s="67">
        <f t="shared" si="10"/>
        <v>0</v>
      </c>
      <c r="Q326" s="89"/>
    </row>
    <row r="327" spans="1:17" x14ac:dyDescent="0.25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11"/>
        <v>-1.0063082006608548E-2</v>
      </c>
      <c r="I327" s="67">
        <f t="shared" si="10"/>
        <v>0</v>
      </c>
      <c r="Q327" s="89"/>
    </row>
    <row r="328" spans="1:17" x14ac:dyDescent="0.25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11"/>
        <v>1.6234258837809046E-2</v>
      </c>
      <c r="I328" s="67">
        <f t="shared" si="10"/>
        <v>1</v>
      </c>
      <c r="Q328" s="89"/>
    </row>
    <row r="329" spans="1:17" x14ac:dyDescent="0.25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11"/>
        <v>-1.7155731697386045E-2</v>
      </c>
      <c r="I329" s="67">
        <f t="shared" si="10"/>
        <v>0</v>
      </c>
      <c r="Q329" s="89"/>
    </row>
    <row r="330" spans="1:17" x14ac:dyDescent="0.25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11"/>
        <v>-1.8256138315795312E-2</v>
      </c>
      <c r="I330" s="67">
        <f t="shared" si="10"/>
        <v>0</v>
      </c>
      <c r="Q330" s="89"/>
    </row>
    <row r="331" spans="1:17" x14ac:dyDescent="0.25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11"/>
        <v>3.5587689191470151E-2</v>
      </c>
      <c r="I331" s="67">
        <f t="shared" si="10"/>
        <v>0</v>
      </c>
      <c r="Q331" s="89"/>
    </row>
    <row r="332" spans="1:17" x14ac:dyDescent="0.25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11"/>
        <v>-1.2455516014234891E-2</v>
      </c>
      <c r="I332" s="67">
        <f t="shared" si="10"/>
        <v>0</v>
      </c>
      <c r="Q332" s="89"/>
    </row>
    <row r="333" spans="1:17" x14ac:dyDescent="0.25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11"/>
        <v>-1.1498521422185548E-2</v>
      </c>
      <c r="I333" s="67">
        <f t="shared" si="10"/>
        <v>0</v>
      </c>
      <c r="Q333" s="89"/>
    </row>
    <row r="334" spans="1:17" x14ac:dyDescent="0.25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11"/>
        <v>2.1761816638606435E-2</v>
      </c>
      <c r="I334" s="67">
        <f t="shared" si="10"/>
        <v>1</v>
      </c>
      <c r="Q334" s="89"/>
    </row>
    <row r="335" spans="1:17" x14ac:dyDescent="0.25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11"/>
        <v>0.17744066019364579</v>
      </c>
      <c r="I335" s="67">
        <f t="shared" si="10"/>
        <v>1</v>
      </c>
      <c r="Q335" s="89"/>
    </row>
    <row r="336" spans="1:17" x14ac:dyDescent="0.25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11"/>
        <v>-1.0871702346667567E-3</v>
      </c>
      <c r="I336" s="67">
        <f t="shared" si="10"/>
        <v>0</v>
      </c>
      <c r="Q336" s="89"/>
    </row>
    <row r="337" spans="1:17" x14ac:dyDescent="0.25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11"/>
        <v>-1.1149833852423852E-2</v>
      </c>
      <c r="I337" s="67">
        <f t="shared" si="10"/>
        <v>0</v>
      </c>
      <c r="Q337" s="89"/>
    </row>
    <row r="338" spans="1:17" x14ac:dyDescent="0.25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11"/>
        <v>-1.3910029740299423E-2</v>
      </c>
      <c r="I338" s="67">
        <f t="shared" si="10"/>
        <v>0</v>
      </c>
      <c r="Q338" s="89"/>
    </row>
    <row r="339" spans="1:17" x14ac:dyDescent="0.25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11"/>
        <v>6.5544182953762853E-3</v>
      </c>
      <c r="I339" s="67">
        <f t="shared" si="10"/>
        <v>0</v>
      </c>
      <c r="Q339" s="89"/>
    </row>
    <row r="340" spans="1:17" x14ac:dyDescent="0.25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11"/>
        <v>-2.2413589713332627E-4</v>
      </c>
      <c r="I340" s="67">
        <f t="shared" si="10"/>
        <v>0</v>
      </c>
      <c r="Q340" s="89"/>
    </row>
    <row r="341" spans="1:17" x14ac:dyDescent="0.25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11"/>
        <v>-2.8518837535840391E-2</v>
      </c>
      <c r="I341" s="67">
        <f t="shared" si="10"/>
        <v>0</v>
      </c>
      <c r="Q341" s="89"/>
    </row>
    <row r="342" spans="1:17" x14ac:dyDescent="0.25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11"/>
        <v>3.8708188597663229E-2</v>
      </c>
      <c r="I342" s="67">
        <f t="shared" si="10"/>
        <v>0</v>
      </c>
      <c r="Q342" s="89"/>
    </row>
    <row r="343" spans="1:17" x14ac:dyDescent="0.25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11"/>
        <v>1.4277195074893889E-2</v>
      </c>
      <c r="I343" s="67">
        <f t="shared" si="10"/>
        <v>0</v>
      </c>
      <c r="Q343" s="89"/>
    </row>
    <row r="344" spans="1:17" x14ac:dyDescent="0.25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11"/>
        <v>2.5789121763390099E-2</v>
      </c>
      <c r="I344" s="67">
        <f t="shared" si="10"/>
        <v>1</v>
      </c>
      <c r="Q344" s="89"/>
    </row>
    <row r="345" spans="1:17" x14ac:dyDescent="0.25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11"/>
        <v>1.8195304510052912E-2</v>
      </c>
      <c r="I345" s="67">
        <f t="shared" si="10"/>
        <v>1</v>
      </c>
      <c r="Q345" s="89"/>
    </row>
    <row r="346" spans="1:17" x14ac:dyDescent="0.25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11"/>
        <v>-1.0265127265501883E-3</v>
      </c>
      <c r="I346" s="67">
        <f t="shared" si="10"/>
        <v>0</v>
      </c>
      <c r="Q346" s="89"/>
    </row>
    <row r="347" spans="1:17" x14ac:dyDescent="0.25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11"/>
        <v>1.2043533506436166E-3</v>
      </c>
      <c r="I347" s="67">
        <f t="shared" si="10"/>
        <v>0</v>
      </c>
      <c r="Q347" s="89"/>
    </row>
    <row r="348" spans="1:17" x14ac:dyDescent="0.25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11"/>
        <v>9.2590548921800409E-3</v>
      </c>
      <c r="I348" s="67">
        <f t="shared" si="10"/>
        <v>0</v>
      </c>
      <c r="Q348" s="89"/>
    </row>
    <row r="349" spans="1:17" x14ac:dyDescent="0.25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11"/>
        <v>3.116354848938796E-3</v>
      </c>
      <c r="I349" s="67">
        <f t="shared" si="10"/>
        <v>0</v>
      </c>
      <c r="Q349" s="89"/>
    </row>
    <row r="350" spans="1:17" x14ac:dyDescent="0.25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11"/>
        <v>-3.4227909917373345E-2</v>
      </c>
      <c r="I350" s="67">
        <f t="shared" si="10"/>
        <v>0</v>
      </c>
      <c r="Q350" s="89"/>
    </row>
    <row r="351" spans="1:17" x14ac:dyDescent="0.25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11"/>
        <v>2.7325673265762296E-2</v>
      </c>
      <c r="I351" s="67">
        <f t="shared" si="10"/>
        <v>0</v>
      </c>
      <c r="Q351" s="89"/>
    </row>
    <row r="352" spans="1:17" x14ac:dyDescent="0.25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11"/>
        <v>2.2918291785231748E-2</v>
      </c>
      <c r="I352" s="67">
        <f t="shared" si="10"/>
        <v>1</v>
      </c>
      <c r="Q352" s="89"/>
    </row>
    <row r="353" spans="1:17" x14ac:dyDescent="0.25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11"/>
        <v>-3.7699371677138993E-3</v>
      </c>
      <c r="I353" s="67">
        <f t="shared" si="10"/>
        <v>0</v>
      </c>
      <c r="Q353" s="89"/>
    </row>
    <row r="354" spans="1:17" x14ac:dyDescent="0.25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11"/>
        <v>-1.1708389934665941E-2</v>
      </c>
      <c r="I354" s="67">
        <f t="shared" si="10"/>
        <v>0</v>
      </c>
      <c r="Q354" s="89"/>
    </row>
    <row r="355" spans="1:17" x14ac:dyDescent="0.25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11"/>
        <v>-2.1686957280621311E-2</v>
      </c>
      <c r="I355" s="67">
        <f t="shared" si="10"/>
        <v>0</v>
      </c>
      <c r="Q355" s="89"/>
    </row>
    <row r="356" spans="1:17" x14ac:dyDescent="0.25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11"/>
        <v>7.5379125780552503E-3</v>
      </c>
      <c r="I356" s="67">
        <f t="shared" si="10"/>
        <v>0</v>
      </c>
      <c r="Q356" s="89"/>
    </row>
    <row r="357" spans="1:17" x14ac:dyDescent="0.25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11"/>
        <v>-3.5780689716233716E-2</v>
      </c>
      <c r="I357" s="67">
        <f t="shared" si="10"/>
        <v>0</v>
      </c>
      <c r="Q357" s="89"/>
    </row>
    <row r="358" spans="1:17" x14ac:dyDescent="0.25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11"/>
        <v>-2.404646304649749E-2</v>
      </c>
      <c r="I358" s="67">
        <f t="shared" si="10"/>
        <v>0</v>
      </c>
      <c r="Q358" s="89"/>
    </row>
    <row r="359" spans="1:17" x14ac:dyDescent="0.25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11"/>
        <v>1.4630474667168603E-2</v>
      </c>
      <c r="I359" s="67">
        <f t="shared" si="10"/>
        <v>0</v>
      </c>
      <c r="Q359" s="89"/>
    </row>
    <row r="360" spans="1:17" x14ac:dyDescent="0.25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11"/>
        <v>-1.8163482937685549E-2</v>
      </c>
      <c r="I360" s="67">
        <f t="shared" si="10"/>
        <v>0</v>
      </c>
      <c r="Q360" s="89"/>
    </row>
    <row r="361" spans="1:17" x14ac:dyDescent="0.25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11"/>
        <v>2.77433445487274E-3</v>
      </c>
      <c r="I361" s="67">
        <f t="shared" si="10"/>
        <v>0</v>
      </c>
      <c r="Q361" s="89"/>
    </row>
    <row r="362" spans="1:17" x14ac:dyDescent="0.25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11"/>
        <v>1.0819401930774575E-2</v>
      </c>
      <c r="I362" s="67">
        <f t="shared" si="10"/>
        <v>0</v>
      </c>
      <c r="Q362" s="89"/>
    </row>
    <row r="363" spans="1:17" x14ac:dyDescent="0.25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11"/>
        <v>-1.1903236702034636E-2</v>
      </c>
      <c r="I363" s="67">
        <f t="shared" si="10"/>
        <v>0</v>
      </c>
      <c r="Q363" s="89"/>
    </row>
    <row r="364" spans="1:17" x14ac:dyDescent="0.25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11"/>
        <v>3.150747904805673E-2</v>
      </c>
      <c r="I364" s="67">
        <f t="shared" si="10"/>
        <v>1</v>
      </c>
      <c r="Q364" s="89"/>
    </row>
    <row r="365" spans="1:17" x14ac:dyDescent="0.25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11"/>
        <v>3.5310250257112319E-3</v>
      </c>
      <c r="I365" s="67">
        <f t="shared" si="10"/>
        <v>0</v>
      </c>
      <c r="Q365" s="89"/>
    </row>
    <row r="366" spans="1:17" x14ac:dyDescent="0.25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11"/>
        <v>-2.2739953768546539E-2</v>
      </c>
      <c r="I366" s="67">
        <f t="shared" si="10"/>
        <v>0</v>
      </c>
      <c r="Q366" s="89"/>
    </row>
    <row r="367" spans="1:17" x14ac:dyDescent="0.25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11"/>
        <v>1.1605415860734825E-2</v>
      </c>
      <c r="I367" s="67">
        <f t="shared" si="10"/>
        <v>0</v>
      </c>
      <c r="Q367" s="89"/>
    </row>
    <row r="368" spans="1:17" x14ac:dyDescent="0.25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11"/>
        <v>1.8314174479947543E-3</v>
      </c>
      <c r="I368" s="67">
        <f t="shared" si="10"/>
        <v>0</v>
      </c>
      <c r="Q368" s="89"/>
    </row>
    <row r="369" spans="1:17" x14ac:dyDescent="0.25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11"/>
        <v>1.7337916920565188E-2</v>
      </c>
      <c r="I369" s="67">
        <f t="shared" si="10"/>
        <v>0</v>
      </c>
      <c r="Q369" s="89"/>
    </row>
    <row r="370" spans="1:17" x14ac:dyDescent="0.25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11"/>
        <v>-5.8439283494377658E-2</v>
      </c>
      <c r="I370" s="67">
        <f t="shared" si="10"/>
        <v>0</v>
      </c>
      <c r="Q370" s="89"/>
    </row>
    <row r="371" spans="1:17" x14ac:dyDescent="0.25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11"/>
        <v>8.7500300069616177E-3</v>
      </c>
      <c r="I371" s="67">
        <f t="shared" si="10"/>
        <v>0</v>
      </c>
      <c r="Q371" s="89"/>
    </row>
    <row r="372" spans="1:17" x14ac:dyDescent="0.25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11"/>
        <v>-2.9330223813999856E-2</v>
      </c>
      <c r="I372" s="67">
        <f t="shared" si="10"/>
        <v>0</v>
      </c>
      <c r="Q372" s="89"/>
    </row>
    <row r="373" spans="1:17" x14ac:dyDescent="0.25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11"/>
        <v>5.0258648164946962E-4</v>
      </c>
      <c r="I373" s="67">
        <f t="shared" si="10"/>
        <v>0</v>
      </c>
      <c r="Q373" s="89"/>
    </row>
    <row r="374" spans="1:17" x14ac:dyDescent="0.25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11"/>
        <v>-1.8880407748195771E-2</v>
      </c>
      <c r="I374" s="67">
        <f t="shared" si="10"/>
        <v>0</v>
      </c>
      <c r="Q374" s="89"/>
    </row>
    <row r="375" spans="1:17" x14ac:dyDescent="0.25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11"/>
        <v>-7.4552311496290935E-3</v>
      </c>
      <c r="I375" s="67">
        <f t="shared" si="10"/>
        <v>0</v>
      </c>
      <c r="Q375" s="89"/>
    </row>
    <row r="376" spans="1:17" x14ac:dyDescent="0.25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11"/>
        <v>3.4561719153004988E-2</v>
      </c>
      <c r="I376" s="67">
        <f t="shared" si="10"/>
        <v>1</v>
      </c>
      <c r="Q376" s="89"/>
    </row>
    <row r="377" spans="1:17" x14ac:dyDescent="0.25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11"/>
        <v>2.9697913119618669E-2</v>
      </c>
      <c r="I377" s="67">
        <f t="shared" si="10"/>
        <v>0</v>
      </c>
      <c r="Q377" s="89"/>
    </row>
    <row r="378" spans="1:17" x14ac:dyDescent="0.25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11"/>
        <v>-4.9604346285592182E-4</v>
      </c>
      <c r="I378" s="67">
        <f t="shared" si="10"/>
        <v>0</v>
      </c>
      <c r="Q378" s="89"/>
    </row>
    <row r="379" spans="1:17" x14ac:dyDescent="0.25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11"/>
        <v>3.3924942099541555E-2</v>
      </c>
      <c r="I379" s="67">
        <f t="shared" si="10"/>
        <v>0</v>
      </c>
      <c r="Q379" s="89"/>
    </row>
    <row r="380" spans="1:17" x14ac:dyDescent="0.25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11"/>
        <v>2.9097475399718853E-2</v>
      </c>
      <c r="I380" s="67">
        <f t="shared" si="10"/>
        <v>1</v>
      </c>
      <c r="Q380" s="89"/>
    </row>
    <row r="381" spans="1:17" x14ac:dyDescent="0.25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11"/>
        <v>-7.3629851740795171E-3</v>
      </c>
      <c r="I381" s="67">
        <f t="shared" si="10"/>
        <v>0</v>
      </c>
      <c r="Q381" s="89"/>
    </row>
    <row r="382" spans="1:17" x14ac:dyDescent="0.25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11"/>
        <v>-1.5707860643082716E-2</v>
      </c>
      <c r="I382" s="67">
        <f t="shared" si="10"/>
        <v>0</v>
      </c>
      <c r="Q382" s="89"/>
    </row>
    <row r="383" spans="1:17" x14ac:dyDescent="0.25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11"/>
        <v>2.8382095523881157E-2</v>
      </c>
      <c r="I383" s="67">
        <f t="shared" si="10"/>
        <v>0</v>
      </c>
      <c r="Q383" s="89"/>
    </row>
    <row r="384" spans="1:17" x14ac:dyDescent="0.25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11"/>
        <v>9.9032882011604872E-3</v>
      </c>
      <c r="I384" s="67">
        <f t="shared" si="10"/>
        <v>0</v>
      </c>
      <c r="Q384" s="89"/>
    </row>
    <row r="385" spans="1:17" x14ac:dyDescent="0.25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11"/>
        <v>8.2082936599148226E-4</v>
      </c>
      <c r="I385" s="67">
        <f t="shared" si="10"/>
        <v>0</v>
      </c>
      <c r="Q385" s="89"/>
    </row>
    <row r="386" spans="1:17" x14ac:dyDescent="0.25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11"/>
        <v>-1.793408131574914E-3</v>
      </c>
      <c r="I386" s="67">
        <f t="shared" si="10"/>
        <v>0</v>
      </c>
      <c r="Q386" s="89"/>
    </row>
    <row r="387" spans="1:17" x14ac:dyDescent="0.25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11"/>
        <v>-1.1086523082316391E-2</v>
      </c>
      <c r="I387" s="67">
        <f t="shared" si="10"/>
        <v>0</v>
      </c>
      <c r="Q387" s="89"/>
    </row>
    <row r="388" spans="1:17" x14ac:dyDescent="0.25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11"/>
        <v>1.2839259997784458E-2</v>
      </c>
      <c r="I388" s="67">
        <f t="shared" ref="I388:I451" si="12">IF(B388=D388,1,0)</f>
        <v>0</v>
      </c>
      <c r="Q388" s="89"/>
    </row>
    <row r="389" spans="1:17" x14ac:dyDescent="0.25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13">(E389/E388)-1</f>
        <v>1.4218683349921823E-2</v>
      </c>
      <c r="I389" s="67">
        <f t="shared" si="12"/>
        <v>1</v>
      </c>
      <c r="Q389" s="89"/>
    </row>
    <row r="390" spans="1:17" x14ac:dyDescent="0.25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13"/>
        <v>1.6165385154590206E-2</v>
      </c>
      <c r="I390" s="67">
        <f t="shared" si="12"/>
        <v>0</v>
      </c>
      <c r="Q390" s="89"/>
    </row>
    <row r="391" spans="1:17" x14ac:dyDescent="0.25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13"/>
        <v>-6.5585600882963613E-3</v>
      </c>
      <c r="I391" s="67">
        <f t="shared" si="12"/>
        <v>0</v>
      </c>
      <c r="Q391" s="89"/>
    </row>
    <row r="392" spans="1:17" x14ac:dyDescent="0.25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13"/>
        <v>2.9163550902679969E-3</v>
      </c>
      <c r="I392" s="67">
        <f t="shared" si="12"/>
        <v>0</v>
      </c>
      <c r="Q392" s="89"/>
    </row>
    <row r="393" spans="1:17" x14ac:dyDescent="0.25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13"/>
        <v>-2.3145830448536908E-2</v>
      </c>
      <c r="I393" s="67">
        <f t="shared" si="12"/>
        <v>0</v>
      </c>
      <c r="Q393" s="89"/>
    </row>
    <row r="394" spans="1:17" x14ac:dyDescent="0.25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13"/>
        <v>-2.2701995420346788E-2</v>
      </c>
      <c r="I394" s="67">
        <f t="shared" si="12"/>
        <v>0</v>
      </c>
      <c r="Q394" s="89"/>
    </row>
    <row r="395" spans="1:17" x14ac:dyDescent="0.25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13"/>
        <v>-9.7625741955639223E-3</v>
      </c>
      <c r="I395" s="67">
        <f t="shared" si="12"/>
        <v>0</v>
      </c>
      <c r="Q395" s="89"/>
    </row>
    <row r="396" spans="1:17" x14ac:dyDescent="0.25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13"/>
        <v>7.5941094948905885E-3</v>
      </c>
      <c r="I396" s="67">
        <f t="shared" si="12"/>
        <v>0</v>
      </c>
      <c r="Q396" s="89"/>
    </row>
    <row r="397" spans="1:17" x14ac:dyDescent="0.25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13"/>
        <v>-3.0974985183446213E-3</v>
      </c>
      <c r="I397" s="67">
        <f t="shared" si="12"/>
        <v>0</v>
      </c>
      <c r="Q397" s="89"/>
    </row>
    <row r="398" spans="1:17" x14ac:dyDescent="0.25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13"/>
        <v>3.3090297251822776E-2</v>
      </c>
      <c r="I398" s="67">
        <f t="shared" si="12"/>
        <v>1</v>
      </c>
      <c r="Q398" s="89"/>
    </row>
    <row r="399" spans="1:17" x14ac:dyDescent="0.25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13"/>
        <v>-5.4180238870792374E-3</v>
      </c>
      <c r="I399" s="67">
        <f t="shared" si="12"/>
        <v>0</v>
      </c>
      <c r="Q399" s="89"/>
    </row>
    <row r="400" spans="1:17" x14ac:dyDescent="0.25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13"/>
        <v>-4.1953690461894677E-2</v>
      </c>
      <c r="I400" s="67">
        <f t="shared" si="12"/>
        <v>0</v>
      </c>
      <c r="Q400" s="89"/>
    </row>
    <row r="401" spans="1:17" x14ac:dyDescent="0.25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13"/>
        <v>1.6180861004124969E-2</v>
      </c>
      <c r="I401" s="67">
        <f t="shared" si="12"/>
        <v>0</v>
      </c>
      <c r="Q401" s="89"/>
    </row>
    <row r="402" spans="1:17" x14ac:dyDescent="0.25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13"/>
        <v>-1.4532732288232375E-2</v>
      </c>
      <c r="I402" s="67">
        <f t="shared" si="12"/>
        <v>0</v>
      </c>
      <c r="Q402" s="89"/>
    </row>
    <row r="403" spans="1:17" x14ac:dyDescent="0.25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13"/>
        <v>1.350674768439486E-2</v>
      </c>
      <c r="I403" s="67">
        <f t="shared" si="12"/>
        <v>1</v>
      </c>
      <c r="Q403" s="89"/>
    </row>
    <row r="404" spans="1:17" x14ac:dyDescent="0.25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13"/>
        <v>1.6919466930132909E-2</v>
      </c>
      <c r="I404" s="67">
        <f t="shared" si="12"/>
        <v>0</v>
      </c>
      <c r="Q404" s="89"/>
    </row>
    <row r="405" spans="1:17" x14ac:dyDescent="0.25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13"/>
        <v>2.5172231054584104E-2</v>
      </c>
      <c r="I405" s="67">
        <f t="shared" si="12"/>
        <v>1</v>
      </c>
      <c r="Q405" s="89"/>
    </row>
    <row r="406" spans="1:17" x14ac:dyDescent="0.25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13"/>
        <v>3.5646592573448377E-3</v>
      </c>
      <c r="I406" s="67">
        <f t="shared" si="12"/>
        <v>0</v>
      </c>
      <c r="Q406" s="89"/>
    </row>
    <row r="407" spans="1:17" x14ac:dyDescent="0.25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13"/>
        <v>4.6143775419318356E-3</v>
      </c>
      <c r="I407" s="67">
        <f t="shared" si="12"/>
        <v>0</v>
      </c>
      <c r="Q407" s="89"/>
    </row>
    <row r="408" spans="1:17" x14ac:dyDescent="0.25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13"/>
        <v>1.5702276295970208E-3</v>
      </c>
      <c r="I408" s="67">
        <f t="shared" si="12"/>
        <v>0</v>
      </c>
      <c r="Q408" s="89"/>
    </row>
    <row r="409" spans="1:17" x14ac:dyDescent="0.25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13"/>
        <v>9.4172603557869383E-3</v>
      </c>
      <c r="I409" s="67">
        <f t="shared" si="12"/>
        <v>0</v>
      </c>
      <c r="Q409" s="89"/>
    </row>
    <row r="410" spans="1:17" x14ac:dyDescent="0.25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13"/>
        <v>-1.4844633216055447E-2</v>
      </c>
      <c r="I410" s="67">
        <f t="shared" si="12"/>
        <v>0</v>
      </c>
      <c r="Q410" s="89"/>
    </row>
    <row r="411" spans="1:17" x14ac:dyDescent="0.25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13"/>
        <v>-7.8827137985028051E-3</v>
      </c>
      <c r="I411" s="67">
        <f t="shared" si="12"/>
        <v>0</v>
      </c>
      <c r="Q411" s="89"/>
    </row>
    <row r="412" spans="1:17" x14ac:dyDescent="0.25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13"/>
        <v>-3.6753975374836934E-3</v>
      </c>
      <c r="I412" s="67">
        <f t="shared" si="12"/>
        <v>0</v>
      </c>
      <c r="Q412" s="89"/>
    </row>
    <row r="413" spans="1:17" x14ac:dyDescent="0.25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13"/>
        <v>-3.2115616218386656E-3</v>
      </c>
      <c r="I413" s="67">
        <f t="shared" si="12"/>
        <v>0</v>
      </c>
      <c r="Q413" s="89"/>
    </row>
    <row r="414" spans="1:17" x14ac:dyDescent="0.25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13"/>
        <v>1.8906945608516246E-2</v>
      </c>
      <c r="I414" s="67">
        <f t="shared" si="12"/>
        <v>0</v>
      </c>
      <c r="Q414" s="89"/>
    </row>
    <row r="415" spans="1:17" x14ac:dyDescent="0.25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13"/>
        <v>2.1899837620716234E-2</v>
      </c>
      <c r="I415" s="67">
        <f t="shared" si="12"/>
        <v>0</v>
      </c>
      <c r="Q415" s="89"/>
    </row>
    <row r="416" spans="1:17" x14ac:dyDescent="0.25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13"/>
        <v>4.6728971962617383E-3</v>
      </c>
      <c r="I416" s="67">
        <f t="shared" si="12"/>
        <v>0</v>
      </c>
      <c r="Q416" s="89"/>
    </row>
    <row r="417" spans="1:17" x14ac:dyDescent="0.25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13"/>
        <v>1.8729514593414098E-3</v>
      </c>
      <c r="I417" s="67">
        <f t="shared" si="12"/>
        <v>0</v>
      </c>
      <c r="Q417" s="89"/>
    </row>
    <row r="418" spans="1:17" x14ac:dyDescent="0.25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13"/>
        <v>1.0697408734485769E-3</v>
      </c>
      <c r="I418" s="67">
        <f t="shared" si="12"/>
        <v>0</v>
      </c>
      <c r="Q418" s="89"/>
    </row>
    <row r="419" spans="1:17" x14ac:dyDescent="0.25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13"/>
        <v>2.1060712951821436E-3</v>
      </c>
      <c r="I419" s="67">
        <f t="shared" si="12"/>
        <v>0</v>
      </c>
      <c r="Q419" s="89"/>
    </row>
    <row r="420" spans="1:17" x14ac:dyDescent="0.25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13"/>
        <v>-4.3378782702321317E-3</v>
      </c>
      <c r="I420" s="67">
        <f t="shared" si="12"/>
        <v>0</v>
      </c>
      <c r="Q420" s="89"/>
    </row>
    <row r="421" spans="1:17" x14ac:dyDescent="0.25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13"/>
        <v>1.7364721540573225E-2</v>
      </c>
      <c r="I421" s="67">
        <f t="shared" si="12"/>
        <v>1</v>
      </c>
      <c r="Q421" s="89"/>
    </row>
    <row r="422" spans="1:17" x14ac:dyDescent="0.25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13"/>
        <v>1.3552462132826237E-2</v>
      </c>
      <c r="I422" s="67">
        <f t="shared" si="12"/>
        <v>1</v>
      </c>
      <c r="Q422" s="89"/>
    </row>
    <row r="423" spans="1:17" x14ac:dyDescent="0.25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13"/>
        <v>1.4419974185222451E-3</v>
      </c>
      <c r="I423" s="67">
        <f t="shared" si="12"/>
        <v>0</v>
      </c>
      <c r="Q423" s="89"/>
    </row>
    <row r="424" spans="1:17" x14ac:dyDescent="0.25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13"/>
        <v>2.114569383049103E-3</v>
      </c>
      <c r="I424" s="67">
        <f t="shared" si="12"/>
        <v>0</v>
      </c>
      <c r="Q424" s="89"/>
    </row>
    <row r="425" spans="1:17" x14ac:dyDescent="0.25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13"/>
        <v>8.8724992715105699E-3</v>
      </c>
      <c r="I425" s="67">
        <f t="shared" si="12"/>
        <v>1</v>
      </c>
      <c r="Q425" s="89"/>
    </row>
    <row r="426" spans="1:17" x14ac:dyDescent="0.25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13"/>
        <v>-1.0009561372056885E-2</v>
      </c>
      <c r="I426" s="67">
        <f t="shared" si="12"/>
        <v>0</v>
      </c>
      <c r="Q426" s="89"/>
    </row>
    <row r="427" spans="1:17" x14ac:dyDescent="0.25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13"/>
        <v>3.3400738438014166E-3</v>
      </c>
      <c r="I427" s="67">
        <f t="shared" si="12"/>
        <v>0</v>
      </c>
      <c r="Q427" s="89"/>
    </row>
    <row r="428" spans="1:17" x14ac:dyDescent="0.25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13"/>
        <v>-5.5348888510092786E-3</v>
      </c>
      <c r="I428" s="67">
        <f t="shared" si="12"/>
        <v>0</v>
      </c>
      <c r="Q428" s="89"/>
    </row>
    <row r="429" spans="1:17" x14ac:dyDescent="0.25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13"/>
        <v>9.659302876617204E-3</v>
      </c>
      <c r="I429" s="67">
        <f t="shared" si="12"/>
        <v>0</v>
      </c>
      <c r="Q429" s="89"/>
    </row>
    <row r="430" spans="1:17" x14ac:dyDescent="0.25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13"/>
        <v>1.5398903502201966E-2</v>
      </c>
      <c r="I430" s="67">
        <f t="shared" si="12"/>
        <v>0</v>
      </c>
      <c r="Q430" s="89"/>
    </row>
    <row r="431" spans="1:17" x14ac:dyDescent="0.25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13"/>
        <v>-1.0818359739972472E-4</v>
      </c>
      <c r="I431" s="67">
        <f t="shared" si="12"/>
        <v>0</v>
      </c>
      <c r="Q431" s="89"/>
    </row>
    <row r="432" spans="1:17" x14ac:dyDescent="0.25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13"/>
        <v>-1.5776842270921021E-2</v>
      </c>
      <c r="I432" s="67">
        <f t="shared" si="12"/>
        <v>0</v>
      </c>
      <c r="Q432" s="89"/>
    </row>
    <row r="433" spans="1:17" x14ac:dyDescent="0.25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13"/>
        <v>4.8369043811959944E-3</v>
      </c>
      <c r="I433" s="67">
        <f t="shared" si="12"/>
        <v>0</v>
      </c>
      <c r="Q433" s="89"/>
    </row>
    <row r="434" spans="1:17" x14ac:dyDescent="0.25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13"/>
        <v>-8.2846003898634502E-3</v>
      </c>
      <c r="I434" s="67">
        <f t="shared" si="12"/>
        <v>0</v>
      </c>
      <c r="Q434" s="89"/>
    </row>
    <row r="435" spans="1:17" x14ac:dyDescent="0.25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13"/>
        <v>3.309431880860414E-3</v>
      </c>
      <c r="I435" s="67">
        <f t="shared" si="12"/>
        <v>0</v>
      </c>
      <c r="Q435" s="89"/>
    </row>
    <row r="436" spans="1:17" x14ac:dyDescent="0.25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13"/>
        <v>-1.1404867809485797E-2</v>
      </c>
      <c r="I436" s="67">
        <f t="shared" si="12"/>
        <v>0</v>
      </c>
      <c r="Q436" s="89"/>
    </row>
    <row r="437" spans="1:17" x14ac:dyDescent="0.25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13"/>
        <v>2.2051686483863131E-2</v>
      </c>
      <c r="I437" s="67">
        <f t="shared" si="12"/>
        <v>1</v>
      </c>
      <c r="Q437" s="89"/>
    </row>
    <row r="438" spans="1:17" x14ac:dyDescent="0.25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13"/>
        <v>1.2652718009595887E-2</v>
      </c>
      <c r="I438" s="67">
        <f t="shared" si="12"/>
        <v>1</v>
      </c>
      <c r="Q438" s="89"/>
    </row>
    <row r="439" spans="1:17" x14ac:dyDescent="0.25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13"/>
        <v>-1.8268141143369387E-3</v>
      </c>
      <c r="I439" s="67">
        <f t="shared" si="12"/>
        <v>0</v>
      </c>
      <c r="Q439" s="89"/>
    </row>
    <row r="440" spans="1:17" x14ac:dyDescent="0.25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13"/>
        <v>6.5181009424819525E-3</v>
      </c>
      <c r="I440" s="67">
        <f t="shared" si="12"/>
        <v>0</v>
      </c>
      <c r="Q440" s="89"/>
    </row>
    <row r="441" spans="1:17" x14ac:dyDescent="0.25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13"/>
        <v>-6.8064914481191785E-5</v>
      </c>
      <c r="I441" s="67">
        <f t="shared" si="12"/>
        <v>0</v>
      </c>
      <c r="Q441" s="89"/>
    </row>
    <row r="442" spans="1:17" x14ac:dyDescent="0.25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13"/>
        <v>-5.3191489361702482E-3</v>
      </c>
      <c r="I442" s="67">
        <f t="shared" si="12"/>
        <v>0</v>
      </c>
      <c r="Q442" s="89"/>
    </row>
    <row r="443" spans="1:17" x14ac:dyDescent="0.25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13"/>
        <v>-9.9424180508167481E-3</v>
      </c>
      <c r="I443" s="67">
        <f t="shared" si="12"/>
        <v>0</v>
      </c>
      <c r="Q443" s="89"/>
    </row>
    <row r="444" spans="1:17" x14ac:dyDescent="0.25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13"/>
        <v>-1.4811596492613988E-2</v>
      </c>
      <c r="I444" s="67">
        <f t="shared" si="12"/>
        <v>0</v>
      </c>
      <c r="Q444" s="89"/>
    </row>
    <row r="445" spans="1:17" x14ac:dyDescent="0.25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13"/>
        <v>1.6938620053721376E-3</v>
      </c>
      <c r="I445" s="67">
        <f t="shared" si="12"/>
        <v>0</v>
      </c>
      <c r="Q445" s="89"/>
    </row>
    <row r="446" spans="1:17" x14ac:dyDescent="0.25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13"/>
        <v>-5.2330875216378692E-3</v>
      </c>
      <c r="I446" s="67">
        <f t="shared" si="12"/>
        <v>0</v>
      </c>
      <c r="Q446" s="89"/>
    </row>
    <row r="447" spans="1:17" x14ac:dyDescent="0.25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13"/>
        <v>-2.4985415115974963E-2</v>
      </c>
      <c r="I447" s="67">
        <f t="shared" si="12"/>
        <v>0</v>
      </c>
      <c r="Q447" s="89"/>
    </row>
    <row r="448" spans="1:17" x14ac:dyDescent="0.25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13"/>
        <v>-4.239998349392371E-3</v>
      </c>
      <c r="I448" s="67">
        <f t="shared" si="12"/>
        <v>0</v>
      </c>
      <c r="Q448" s="89"/>
    </row>
    <row r="449" spans="1:17" x14ac:dyDescent="0.25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13"/>
        <v>-1.5664660236420214E-2</v>
      </c>
      <c r="I449" s="67">
        <f t="shared" si="12"/>
        <v>0</v>
      </c>
      <c r="Q449" s="89"/>
    </row>
    <row r="450" spans="1:17" x14ac:dyDescent="0.25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13"/>
        <v>-8.1780004420541896E-3</v>
      </c>
      <c r="I450" s="67">
        <f t="shared" si="12"/>
        <v>0</v>
      </c>
      <c r="Q450" s="89"/>
    </row>
    <row r="451" spans="1:17" x14ac:dyDescent="0.25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13"/>
        <v>-3.1368720419381546E-2</v>
      </c>
      <c r="I451" s="67">
        <f t="shared" si="12"/>
        <v>0</v>
      </c>
      <c r="Q451" s="89"/>
    </row>
    <row r="452" spans="1:17" x14ac:dyDescent="0.25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13"/>
        <v>3.2187383597362063E-2</v>
      </c>
      <c r="I452" s="67">
        <f t="shared" ref="I452:I515" si="14">IF(B452=D452,1,0)</f>
        <v>0</v>
      </c>
      <c r="Q452" s="89"/>
    </row>
    <row r="453" spans="1:17" x14ac:dyDescent="0.25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15">(E453/E452)-1</f>
        <v>1.1622229769890469E-2</v>
      </c>
      <c r="I453" s="67">
        <f t="shared" si="14"/>
        <v>0</v>
      </c>
      <c r="Q453" s="89"/>
    </row>
    <row r="454" spans="1:17" x14ac:dyDescent="0.25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15"/>
        <v>6.4210846596928217E-3</v>
      </c>
      <c r="I454" s="67">
        <f t="shared" si="14"/>
        <v>0</v>
      </c>
      <c r="Q454" s="89"/>
    </row>
    <row r="455" spans="1:17" x14ac:dyDescent="0.25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15"/>
        <v>2.1319183094773875E-2</v>
      </c>
      <c r="I455" s="67">
        <f t="shared" si="14"/>
        <v>0</v>
      </c>
      <c r="Q455" s="89"/>
    </row>
    <row r="456" spans="1:17" x14ac:dyDescent="0.25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15"/>
        <v>-3.4092764984484658E-3</v>
      </c>
      <c r="I456" s="67">
        <f t="shared" si="14"/>
        <v>0</v>
      </c>
      <c r="Q456" s="89"/>
    </row>
    <row r="457" spans="1:17" x14ac:dyDescent="0.25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15"/>
        <v>2.5042505684495175E-2</v>
      </c>
      <c r="I457" s="67">
        <f t="shared" si="14"/>
        <v>0</v>
      </c>
      <c r="Q457" s="89"/>
    </row>
    <row r="458" spans="1:17" x14ac:dyDescent="0.25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15"/>
        <v>-1.0251900998211494E-2</v>
      </c>
      <c r="I458" s="67">
        <f t="shared" si="14"/>
        <v>0</v>
      </c>
      <c r="Q458" s="89"/>
    </row>
    <row r="459" spans="1:17" x14ac:dyDescent="0.25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15"/>
        <v>9.3485305846365829E-3</v>
      </c>
      <c r="I459" s="67">
        <f t="shared" si="14"/>
        <v>0</v>
      </c>
      <c r="Q459" s="89"/>
    </row>
    <row r="460" spans="1:17" x14ac:dyDescent="0.25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15"/>
        <v>1.1822482721371541E-2</v>
      </c>
      <c r="I460" s="67">
        <f t="shared" si="14"/>
        <v>0</v>
      </c>
      <c r="Q460" s="89"/>
    </row>
    <row r="461" spans="1:17" x14ac:dyDescent="0.25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15"/>
        <v>8.3035952590426731E-4</v>
      </c>
      <c r="I461" s="67">
        <f t="shared" si="14"/>
        <v>0</v>
      </c>
      <c r="Q461" s="89"/>
    </row>
    <row r="462" spans="1:17" x14ac:dyDescent="0.25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15"/>
        <v>-1.4914316756383661E-3</v>
      </c>
      <c r="I462" s="67">
        <f t="shared" si="14"/>
        <v>0</v>
      </c>
      <c r="Q462" s="89"/>
    </row>
    <row r="463" spans="1:17" x14ac:dyDescent="0.25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15"/>
        <v>-1.2997804023977655E-2</v>
      </c>
      <c r="I463" s="67">
        <f t="shared" si="14"/>
        <v>0</v>
      </c>
      <c r="Q463" s="89"/>
    </row>
    <row r="464" spans="1:17" x14ac:dyDescent="0.25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15"/>
        <v>1.2717979555020964E-2</v>
      </c>
      <c r="I464" s="67">
        <f t="shared" si="14"/>
        <v>0</v>
      </c>
      <c r="Q464" s="89"/>
    </row>
    <row r="465" spans="1:17" x14ac:dyDescent="0.25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15"/>
        <v>1.0113905135132439E-2</v>
      </c>
      <c r="I465" s="67">
        <f t="shared" si="14"/>
        <v>0</v>
      </c>
      <c r="Q465" s="89"/>
    </row>
    <row r="466" spans="1:17" x14ac:dyDescent="0.25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15"/>
        <v>-2.5472465244780196E-3</v>
      </c>
      <c r="I466" s="67">
        <f t="shared" si="14"/>
        <v>0</v>
      </c>
      <c r="Q466" s="89"/>
    </row>
    <row r="467" spans="1:17" x14ac:dyDescent="0.25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15"/>
        <v>3.4573867263849589E-3</v>
      </c>
      <c r="I467" s="67">
        <f t="shared" si="14"/>
        <v>0</v>
      </c>
      <c r="Q467" s="89"/>
    </row>
    <row r="468" spans="1:17" x14ac:dyDescent="0.25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15"/>
        <v>-2.0085549562953164E-2</v>
      </c>
      <c r="I468" s="67">
        <f t="shared" si="14"/>
        <v>0</v>
      </c>
      <c r="Q468" s="89"/>
    </row>
    <row r="469" spans="1:17" x14ac:dyDescent="0.25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15"/>
        <v>-1.2745852104164457E-2</v>
      </c>
      <c r="I469" s="67">
        <f t="shared" si="14"/>
        <v>0</v>
      </c>
      <c r="Q469" s="89"/>
    </row>
    <row r="470" spans="1:17" x14ac:dyDescent="0.25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15"/>
        <v>1.8404411392725306E-2</v>
      </c>
      <c r="I470" s="67">
        <f t="shared" si="14"/>
        <v>1</v>
      </c>
      <c r="Q470" s="89"/>
    </row>
    <row r="471" spans="1:17" x14ac:dyDescent="0.25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15"/>
        <v>1.7743954537325912E-2</v>
      </c>
      <c r="I471" s="67">
        <f t="shared" si="14"/>
        <v>0</v>
      </c>
      <c r="Q471" s="89"/>
    </row>
    <row r="472" spans="1:17" x14ac:dyDescent="0.25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15"/>
        <v>2.4404529480670512E-4</v>
      </c>
      <c r="I472" s="67">
        <f t="shared" si="14"/>
        <v>0</v>
      </c>
      <c r="Q472" s="89"/>
    </row>
    <row r="473" spans="1:17" x14ac:dyDescent="0.25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15"/>
        <v>1.6493436783291404E-3</v>
      </c>
      <c r="I473" s="67">
        <f t="shared" si="14"/>
        <v>0</v>
      </c>
      <c r="Q473" s="89"/>
    </row>
    <row r="474" spans="1:17" x14ac:dyDescent="0.25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15"/>
        <v>-4.4429721145039514E-3</v>
      </c>
      <c r="I474" s="67">
        <f t="shared" si="14"/>
        <v>0</v>
      </c>
      <c r="Q474" s="89"/>
    </row>
    <row r="475" spans="1:17" x14ac:dyDescent="0.25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15"/>
        <v>-8.2600951281097679E-3</v>
      </c>
      <c r="I475" s="67">
        <f t="shared" si="14"/>
        <v>0</v>
      </c>
      <c r="Q475" s="89"/>
    </row>
    <row r="476" spans="1:17" x14ac:dyDescent="0.25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15"/>
        <v>1.603607871000845E-2</v>
      </c>
      <c r="I476" s="67">
        <f t="shared" si="14"/>
        <v>0</v>
      </c>
      <c r="Q476" s="89"/>
    </row>
    <row r="477" spans="1:17" x14ac:dyDescent="0.25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15"/>
        <v>-6.9833623092686592E-3</v>
      </c>
      <c r="I477" s="67">
        <f t="shared" si="14"/>
        <v>0</v>
      </c>
      <c r="Q477" s="89"/>
    </row>
    <row r="478" spans="1:17" x14ac:dyDescent="0.25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15"/>
        <v>4.4307511737089467E-3</v>
      </c>
      <c r="I478" s="67">
        <f t="shared" si="14"/>
        <v>0</v>
      </c>
      <c r="Q478" s="89"/>
    </row>
    <row r="479" spans="1:17" x14ac:dyDescent="0.25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15"/>
        <v>-3.3790034374299172E-3</v>
      </c>
      <c r="I479" s="67">
        <f t="shared" si="14"/>
        <v>0</v>
      </c>
      <c r="Q479" s="89"/>
    </row>
    <row r="480" spans="1:17" x14ac:dyDescent="0.25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15"/>
        <v>-2.2668203935669595E-3</v>
      </c>
      <c r="I480" s="67">
        <f t="shared" si="14"/>
        <v>0</v>
      </c>
      <c r="Q480" s="89"/>
    </row>
    <row r="481" spans="1:17" x14ac:dyDescent="0.25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15"/>
        <v>-1.4229194821474E-2</v>
      </c>
      <c r="I481" s="67">
        <f t="shared" si="14"/>
        <v>0</v>
      </c>
      <c r="Q481" s="89"/>
    </row>
    <row r="482" spans="1:17" x14ac:dyDescent="0.25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15"/>
        <v>1.7881801293451183E-3</v>
      </c>
      <c r="I482" s="67">
        <f t="shared" si="14"/>
        <v>0</v>
      </c>
      <c r="Q482" s="89"/>
    </row>
    <row r="483" spans="1:17" x14ac:dyDescent="0.25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15"/>
        <v>-5.9499608294322215E-5</v>
      </c>
      <c r="I483" s="67">
        <f t="shared" si="14"/>
        <v>0</v>
      </c>
      <c r="Q483" s="89"/>
    </row>
    <row r="484" spans="1:17" x14ac:dyDescent="0.25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15"/>
        <v>-1.0720483958942872E-2</v>
      </c>
      <c r="I484" s="67">
        <f t="shared" si="14"/>
        <v>0</v>
      </c>
      <c r="Q484" s="89"/>
    </row>
    <row r="485" spans="1:17" x14ac:dyDescent="0.25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15"/>
        <v>-7.0373117869958479E-3</v>
      </c>
      <c r="I485" s="67">
        <f t="shared" si="14"/>
        <v>0</v>
      </c>
      <c r="Q485" s="89"/>
    </row>
    <row r="486" spans="1:17" x14ac:dyDescent="0.25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15"/>
        <v>6.7136453579936806E-3</v>
      </c>
      <c r="I486" s="67">
        <f t="shared" si="14"/>
        <v>1</v>
      </c>
      <c r="Q486" s="89"/>
    </row>
    <row r="487" spans="1:17" x14ac:dyDescent="0.25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15"/>
        <v>3.1840107504236936E-2</v>
      </c>
      <c r="I487" s="67">
        <f t="shared" si="14"/>
        <v>1</v>
      </c>
      <c r="Q487" s="89"/>
    </row>
    <row r="488" spans="1:17" x14ac:dyDescent="0.25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15"/>
        <v>6.5699957236713402E-3</v>
      </c>
      <c r="I488" s="67">
        <f t="shared" si="14"/>
        <v>0</v>
      </c>
      <c r="Q488" s="89"/>
    </row>
    <row r="489" spans="1:17" x14ac:dyDescent="0.25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15"/>
        <v>1.8441989803801295E-3</v>
      </c>
      <c r="I489" s="67">
        <f t="shared" si="14"/>
        <v>0</v>
      </c>
      <c r="Q489" s="89"/>
    </row>
    <row r="490" spans="1:17" x14ac:dyDescent="0.25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15"/>
        <v>-3.5659557243227225E-3</v>
      </c>
      <c r="I490" s="67">
        <f t="shared" si="14"/>
        <v>0</v>
      </c>
      <c r="Q490" s="89"/>
    </row>
    <row r="491" spans="1:17" x14ac:dyDescent="0.25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15"/>
        <v>6.112835988354659E-3</v>
      </c>
      <c r="I491" s="67">
        <f t="shared" si="14"/>
        <v>0</v>
      </c>
      <c r="Q491" s="89"/>
    </row>
    <row r="492" spans="1:17" x14ac:dyDescent="0.25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15"/>
        <v>5.9891752626872741E-3</v>
      </c>
      <c r="I492" s="67">
        <f t="shared" si="14"/>
        <v>0</v>
      </c>
      <c r="Q492" s="89"/>
    </row>
    <row r="493" spans="1:17" x14ac:dyDescent="0.25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15"/>
        <v>8.7343755972630888E-3</v>
      </c>
      <c r="I493" s="67">
        <f t="shared" si="14"/>
        <v>0</v>
      </c>
      <c r="Q493" s="89"/>
    </row>
    <row r="494" spans="1:17" x14ac:dyDescent="0.25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15"/>
        <v>7.3893025635207721E-4</v>
      </c>
      <c r="I494" s="67">
        <f t="shared" si="14"/>
        <v>0</v>
      </c>
      <c r="Q494" s="89"/>
    </row>
    <row r="495" spans="1:17" x14ac:dyDescent="0.25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15"/>
        <v>-3.5404596917717468E-3</v>
      </c>
      <c r="I495" s="67">
        <f t="shared" si="14"/>
        <v>0</v>
      </c>
      <c r="Q495" s="89"/>
    </row>
    <row r="496" spans="1:17" x14ac:dyDescent="0.25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15"/>
        <v>-3.4865383519219195E-3</v>
      </c>
      <c r="I496" s="67">
        <f t="shared" si="14"/>
        <v>0</v>
      </c>
      <c r="Q496" s="89"/>
    </row>
    <row r="497" spans="1:17" x14ac:dyDescent="0.25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15"/>
        <v>8.8660088660086345E-4</v>
      </c>
      <c r="I497" s="67">
        <f t="shared" si="14"/>
        <v>0</v>
      </c>
      <c r="Q497" s="89"/>
    </row>
    <row r="498" spans="1:17" x14ac:dyDescent="0.25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15"/>
        <v>-7.429420505200568E-3</v>
      </c>
      <c r="I498" s="67">
        <f t="shared" si="14"/>
        <v>0</v>
      </c>
      <c r="Q498" s="89"/>
    </row>
    <row r="499" spans="1:17" x14ac:dyDescent="0.25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15"/>
        <v>4.5198065407645593E-3</v>
      </c>
      <c r="I499" s="67">
        <f t="shared" si="14"/>
        <v>0</v>
      </c>
      <c r="Q499" s="89"/>
    </row>
    <row r="500" spans="1:17" x14ac:dyDescent="0.25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15"/>
        <v>4.9580145014758159E-3</v>
      </c>
      <c r="I500" s="67">
        <f t="shared" si="14"/>
        <v>0</v>
      </c>
      <c r="Q500" s="89"/>
    </row>
    <row r="501" spans="1:17" x14ac:dyDescent="0.25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15"/>
        <v>-1.4639061579116985E-3</v>
      </c>
      <c r="I501" s="67">
        <f t="shared" si="14"/>
        <v>0</v>
      </c>
      <c r="Q501" s="89"/>
    </row>
    <row r="502" spans="1:17" x14ac:dyDescent="0.25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15"/>
        <v>4.3124785804045107E-3</v>
      </c>
      <c r="I502" s="67">
        <f t="shared" si="14"/>
        <v>0</v>
      </c>
      <c r="Q502" s="89"/>
    </row>
    <row r="503" spans="1:17" x14ac:dyDescent="0.25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15"/>
        <v>-9.3272794487048172E-3</v>
      </c>
      <c r="I503" s="67">
        <f t="shared" si="14"/>
        <v>0</v>
      </c>
      <c r="Q503" s="89"/>
    </row>
    <row r="504" spans="1:17" x14ac:dyDescent="0.25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15"/>
        <v>-7.5588682747596003E-4</v>
      </c>
      <c r="I504" s="67">
        <f t="shared" si="14"/>
        <v>0</v>
      </c>
      <c r="Q504" s="89"/>
    </row>
    <row r="505" spans="1:17" x14ac:dyDescent="0.25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15"/>
        <v>-2.4426910776184085E-2</v>
      </c>
      <c r="I505" s="67">
        <f t="shared" si="14"/>
        <v>0</v>
      </c>
      <c r="Q505" s="89"/>
    </row>
    <row r="506" spans="1:17" x14ac:dyDescent="0.25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15"/>
        <v>-1.1415054523325696E-2</v>
      </c>
      <c r="I506" s="67">
        <f t="shared" si="14"/>
        <v>0</v>
      </c>
      <c r="Q506" s="89"/>
    </row>
    <row r="507" spans="1:17" x14ac:dyDescent="0.25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15"/>
        <v>-5.5798252581414909E-3</v>
      </c>
      <c r="I507" s="67">
        <f t="shared" si="14"/>
        <v>0</v>
      </c>
      <c r="Q507" s="89"/>
    </row>
    <row r="508" spans="1:17" x14ac:dyDescent="0.25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15"/>
        <v>-3.091116036662056E-2</v>
      </c>
      <c r="I508" s="67">
        <f t="shared" si="14"/>
        <v>0</v>
      </c>
      <c r="Q508" s="89"/>
    </row>
    <row r="509" spans="1:17" x14ac:dyDescent="0.25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15"/>
        <v>2.9156621540868954E-3</v>
      </c>
      <c r="I509" s="67">
        <f t="shared" si="14"/>
        <v>0</v>
      </c>
      <c r="Q509" s="89"/>
    </row>
    <row r="510" spans="1:17" x14ac:dyDescent="0.25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15"/>
        <v>3.0407314191791546E-3</v>
      </c>
      <c r="I510" s="67">
        <f t="shared" si="14"/>
        <v>0</v>
      </c>
      <c r="Q510" s="89"/>
    </row>
    <row r="511" spans="1:17" x14ac:dyDescent="0.25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15"/>
        <v>3.6152845628372177E-3</v>
      </c>
      <c r="I511" s="67">
        <f t="shared" si="14"/>
        <v>0</v>
      </c>
      <c r="Q511" s="89"/>
    </row>
    <row r="512" spans="1:17" x14ac:dyDescent="0.25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15"/>
        <v>-1.4204951323550263E-2</v>
      </c>
      <c r="I512" s="67">
        <f t="shared" si="14"/>
        <v>0</v>
      </c>
      <c r="Q512" s="89"/>
    </row>
    <row r="513" spans="1:17" x14ac:dyDescent="0.25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15"/>
        <v>2.1065816442723762E-2</v>
      </c>
      <c r="I513" s="67">
        <f t="shared" si="14"/>
        <v>1</v>
      </c>
      <c r="Q513" s="89"/>
    </row>
    <row r="514" spans="1:17" x14ac:dyDescent="0.25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15"/>
        <v>-1.7539057351703691E-2</v>
      </c>
      <c r="I514" s="67">
        <f t="shared" si="14"/>
        <v>0</v>
      </c>
      <c r="Q514" s="89"/>
    </row>
    <row r="515" spans="1:17" x14ac:dyDescent="0.25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15"/>
        <v>-2.6148781821746736E-2</v>
      </c>
      <c r="I515" s="67">
        <f t="shared" si="14"/>
        <v>0</v>
      </c>
      <c r="Q515" s="89"/>
    </row>
    <row r="516" spans="1:17" x14ac:dyDescent="0.25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15"/>
        <v>8.180305807805377E-3</v>
      </c>
      <c r="I516" s="67">
        <f t="shared" ref="I516:I579" si="16">IF(B516=D516,1,0)</f>
        <v>1</v>
      </c>
      <c r="Q516" s="89"/>
    </row>
    <row r="517" spans="1:17" x14ac:dyDescent="0.25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17">(E517/E516)-1</f>
        <v>6.6214724893565169E-4</v>
      </c>
      <c r="I517" s="67">
        <f t="shared" si="16"/>
        <v>0</v>
      </c>
      <c r="Q517" s="89"/>
    </row>
    <row r="518" spans="1:17" x14ac:dyDescent="0.25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17"/>
        <v>6.7746407864885949E-3</v>
      </c>
      <c r="I518" s="67">
        <f t="shared" si="16"/>
        <v>0</v>
      </c>
      <c r="Q518" s="89"/>
    </row>
    <row r="519" spans="1:17" x14ac:dyDescent="0.25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17"/>
        <v>-7.3967429292770559E-3</v>
      </c>
      <c r="I519" s="67">
        <f t="shared" si="16"/>
        <v>0</v>
      </c>
      <c r="Q519" s="89"/>
    </row>
    <row r="520" spans="1:17" x14ac:dyDescent="0.25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17"/>
        <v>1.464096527369052E-2</v>
      </c>
      <c r="I520" s="67">
        <f t="shared" si="16"/>
        <v>1</v>
      </c>
      <c r="Q520" s="89"/>
    </row>
    <row r="521" spans="1:17" x14ac:dyDescent="0.25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17"/>
        <v>-5.1586438360422537E-3</v>
      </c>
      <c r="I521" s="67">
        <f t="shared" si="16"/>
        <v>0</v>
      </c>
      <c r="Q521" s="89"/>
    </row>
    <row r="522" spans="1:17" x14ac:dyDescent="0.25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17"/>
        <v>1.120378179697834E-2</v>
      </c>
      <c r="I522" s="67">
        <f t="shared" si="16"/>
        <v>0</v>
      </c>
      <c r="Q522" s="89"/>
    </row>
    <row r="523" spans="1:17" x14ac:dyDescent="0.25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17"/>
        <v>1.1996087113216314E-2</v>
      </c>
      <c r="I523" s="67">
        <f t="shared" si="16"/>
        <v>0</v>
      </c>
      <c r="Q523" s="89"/>
    </row>
    <row r="524" spans="1:17" x14ac:dyDescent="0.25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17"/>
        <v>-5.3418803418803229E-3</v>
      </c>
      <c r="I524" s="67">
        <f t="shared" si="16"/>
        <v>0</v>
      </c>
      <c r="Q524" s="89"/>
    </row>
    <row r="525" spans="1:17" x14ac:dyDescent="0.25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17"/>
        <v>-8.7668149966754205E-3</v>
      </c>
      <c r="I525" s="67">
        <f t="shared" si="16"/>
        <v>0</v>
      </c>
      <c r="Q525" s="89"/>
    </row>
    <row r="526" spans="1:17" x14ac:dyDescent="0.25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17"/>
        <v>2.3736300026833135E-3</v>
      </c>
      <c r="I526" s="67">
        <f t="shared" si="16"/>
        <v>0</v>
      </c>
      <c r="Q526" s="89"/>
    </row>
    <row r="527" spans="1:17" x14ac:dyDescent="0.25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17"/>
        <v>2.8107239930814654E-3</v>
      </c>
      <c r="I527" s="67">
        <f t="shared" si="16"/>
        <v>0</v>
      </c>
      <c r="Q527" s="89"/>
    </row>
    <row r="528" spans="1:17" x14ac:dyDescent="0.25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17"/>
        <v>-2.3511052247923159E-3</v>
      </c>
      <c r="I528" s="67">
        <f t="shared" si="16"/>
        <v>0</v>
      </c>
      <c r="Q528" s="89"/>
    </row>
    <row r="529" spans="1:17" x14ac:dyDescent="0.25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17"/>
        <v>2.3669369777290505E-4</v>
      </c>
      <c r="I529" s="67">
        <f t="shared" si="16"/>
        <v>0</v>
      </c>
      <c r="Q529" s="89"/>
    </row>
    <row r="530" spans="1:17" x14ac:dyDescent="0.25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17"/>
        <v>1.2871032460517462E-2</v>
      </c>
      <c r="I530" s="67">
        <f t="shared" si="16"/>
        <v>0</v>
      </c>
      <c r="Q530" s="89"/>
    </row>
    <row r="531" spans="1:17" x14ac:dyDescent="0.25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17"/>
        <v>1.9238973650529179E-2</v>
      </c>
      <c r="I531" s="67">
        <f t="shared" si="16"/>
        <v>0</v>
      </c>
      <c r="Q531" s="89"/>
    </row>
    <row r="532" spans="1:17" x14ac:dyDescent="0.25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17"/>
        <v>1.4171815826190981E-2</v>
      </c>
      <c r="I532" s="67">
        <f t="shared" si="16"/>
        <v>0</v>
      </c>
      <c r="Q532" s="89"/>
    </row>
    <row r="533" spans="1:17" x14ac:dyDescent="0.25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17"/>
        <v>-1.5428155893163487E-3</v>
      </c>
      <c r="I533" s="67">
        <f t="shared" si="16"/>
        <v>0</v>
      </c>
      <c r="Q533" s="89"/>
    </row>
    <row r="534" spans="1:17" x14ac:dyDescent="0.25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17"/>
        <v>1.663303971261243E-3</v>
      </c>
      <c r="I534" s="67">
        <f t="shared" si="16"/>
        <v>0</v>
      </c>
      <c r="Q534" s="89"/>
    </row>
    <row r="535" spans="1:17" x14ac:dyDescent="0.25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17"/>
        <v>6.9369387073319189E-3</v>
      </c>
      <c r="I535" s="67">
        <f t="shared" si="16"/>
        <v>1</v>
      </c>
      <c r="Q535" s="89"/>
    </row>
    <row r="536" spans="1:17" x14ac:dyDescent="0.25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17"/>
        <v>-4.3911007025760895E-3</v>
      </c>
      <c r="I536" s="67">
        <f t="shared" si="16"/>
        <v>0</v>
      </c>
      <c r="Q536" s="89"/>
    </row>
    <row r="537" spans="1:17" x14ac:dyDescent="0.25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17"/>
        <v>2.8913064784867881E-3</v>
      </c>
      <c r="I537" s="67">
        <f t="shared" si="16"/>
        <v>0</v>
      </c>
      <c r="Q537" s="89"/>
    </row>
    <row r="538" spans="1:17" x14ac:dyDescent="0.25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17"/>
        <v>3.3520645003664029E-3</v>
      </c>
      <c r="I538" s="67">
        <f t="shared" si="16"/>
        <v>0</v>
      </c>
      <c r="Q538" s="89"/>
    </row>
    <row r="539" spans="1:17" x14ac:dyDescent="0.25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17"/>
        <v>7.0128959364179622E-4</v>
      </c>
      <c r="I539" s="67">
        <f t="shared" si="16"/>
        <v>0</v>
      </c>
      <c r="Q539" s="89"/>
    </row>
    <row r="540" spans="1:17" x14ac:dyDescent="0.25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17"/>
        <v>-1.5767957952113054E-3</v>
      </c>
      <c r="I540" s="67">
        <f t="shared" si="16"/>
        <v>0</v>
      </c>
      <c r="Q540" s="89"/>
    </row>
    <row r="541" spans="1:17" x14ac:dyDescent="0.25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17"/>
        <v>1.3492171810719711E-2</v>
      </c>
      <c r="I541" s="67">
        <f t="shared" si="16"/>
        <v>0</v>
      </c>
      <c r="Q541" s="89"/>
    </row>
    <row r="542" spans="1:17" x14ac:dyDescent="0.25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17"/>
        <v>6.5023758681055366E-3</v>
      </c>
      <c r="I542" s="67">
        <f t="shared" si="16"/>
        <v>0</v>
      </c>
      <c r="Q542" s="89"/>
    </row>
    <row r="543" spans="1:17" x14ac:dyDescent="0.25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17"/>
        <v>2.6758921233203115E-3</v>
      </c>
      <c r="I543" s="67">
        <f t="shared" si="16"/>
        <v>0</v>
      </c>
      <c r="Q543" s="89"/>
    </row>
    <row r="544" spans="1:17" x14ac:dyDescent="0.25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17"/>
        <v>3.2215635067387449E-3</v>
      </c>
      <c r="I544" s="67">
        <f t="shared" si="16"/>
        <v>0</v>
      </c>
      <c r="Q544" s="89"/>
    </row>
    <row r="545" spans="1:17" x14ac:dyDescent="0.25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17"/>
        <v>-1.0944744242608606E-2</v>
      </c>
      <c r="I545" s="67">
        <f t="shared" si="16"/>
        <v>0</v>
      </c>
      <c r="Q545" s="89"/>
    </row>
    <row r="546" spans="1:17" x14ac:dyDescent="0.25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17"/>
        <v>3.8615230922924848E-3</v>
      </c>
      <c r="I546" s="67">
        <f t="shared" si="16"/>
        <v>0</v>
      </c>
      <c r="Q546" s="89"/>
    </row>
    <row r="547" spans="1:17" x14ac:dyDescent="0.25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17"/>
        <v>6.7173176659711675E-3</v>
      </c>
      <c r="I547" s="67">
        <f t="shared" si="16"/>
        <v>0</v>
      </c>
      <c r="Q547" s="89"/>
    </row>
    <row r="548" spans="1:17" x14ac:dyDescent="0.25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17"/>
        <v>4.1061516234508488E-3</v>
      </c>
      <c r="I548" s="67">
        <f t="shared" si="16"/>
        <v>1</v>
      </c>
      <c r="Q548" s="89"/>
    </row>
    <row r="549" spans="1:17" x14ac:dyDescent="0.25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17"/>
        <v>3.9473684210526994E-3</v>
      </c>
      <c r="I549" s="67">
        <f t="shared" si="16"/>
        <v>0</v>
      </c>
      <c r="Q549" s="89"/>
    </row>
    <row r="550" spans="1:17" x14ac:dyDescent="0.25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17"/>
        <v>-7.6185447448071653E-3</v>
      </c>
      <c r="I550" s="67">
        <f t="shared" si="16"/>
        <v>0</v>
      </c>
      <c r="Q550" s="89"/>
    </row>
    <row r="551" spans="1:17" x14ac:dyDescent="0.25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17"/>
        <v>-2.5368412051419709E-3</v>
      </c>
      <c r="I551" s="67">
        <f t="shared" si="16"/>
        <v>0</v>
      </c>
      <c r="Q551" s="89"/>
    </row>
    <row r="552" spans="1:17" x14ac:dyDescent="0.25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17"/>
        <v>7.8870663542320862E-3</v>
      </c>
      <c r="I552" s="67">
        <f t="shared" si="16"/>
        <v>1</v>
      </c>
      <c r="Q552" s="89"/>
    </row>
    <row r="553" spans="1:17" x14ac:dyDescent="0.25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17"/>
        <v>1.4724506190341158E-2</v>
      </c>
      <c r="I553" s="67">
        <f t="shared" si="16"/>
        <v>1</v>
      </c>
      <c r="Q553" s="89"/>
    </row>
    <row r="554" spans="1:17" x14ac:dyDescent="0.25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17"/>
        <v>-4.4706057670806931E-4</v>
      </c>
      <c r="I554" s="67">
        <f t="shared" si="16"/>
        <v>0</v>
      </c>
      <c r="Q554" s="89"/>
    </row>
    <row r="555" spans="1:17" x14ac:dyDescent="0.25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17"/>
        <v>1.6120014908682645E-3</v>
      </c>
      <c r="I555" s="67">
        <f t="shared" si="16"/>
        <v>0</v>
      </c>
      <c r="Q555" s="89"/>
    </row>
    <row r="556" spans="1:17" x14ac:dyDescent="0.25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17"/>
        <v>-1.3061315620552016E-2</v>
      </c>
      <c r="I556" s="67">
        <f t="shared" si="16"/>
        <v>0</v>
      </c>
      <c r="Q556" s="89"/>
    </row>
    <row r="557" spans="1:17" x14ac:dyDescent="0.25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17"/>
        <v>1.0802250940248337E-2</v>
      </c>
      <c r="I557" s="67">
        <f t="shared" si="16"/>
        <v>0</v>
      </c>
      <c r="Q557" s="89"/>
    </row>
    <row r="558" spans="1:17" x14ac:dyDescent="0.25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17"/>
        <v>-4.1124632815778828E-3</v>
      </c>
      <c r="I558" s="67">
        <f t="shared" si="16"/>
        <v>0</v>
      </c>
      <c r="Q558" s="89"/>
    </row>
    <row r="559" spans="1:17" x14ac:dyDescent="0.25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17"/>
        <v>-3.1368803490833264E-3</v>
      </c>
      <c r="I559" s="67">
        <f t="shared" si="16"/>
        <v>0</v>
      </c>
      <c r="Q559" s="89"/>
    </row>
    <row r="560" spans="1:17" x14ac:dyDescent="0.25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17"/>
        <v>-9.2711748184746146E-3</v>
      </c>
      <c r="I560" s="67">
        <f t="shared" si="16"/>
        <v>0</v>
      </c>
      <c r="Q560" s="89"/>
    </row>
    <row r="561" spans="1:17" x14ac:dyDescent="0.25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17"/>
        <v>-2.0858616504854099E-3</v>
      </c>
      <c r="I561" s="67">
        <f t="shared" si="16"/>
        <v>0</v>
      </c>
      <c r="Q561" s="89"/>
    </row>
    <row r="562" spans="1:17" x14ac:dyDescent="0.25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17"/>
        <v>-1.1201687378862291E-2</v>
      </c>
      <c r="I562" s="67">
        <f t="shared" si="16"/>
        <v>0</v>
      </c>
      <c r="Q562" s="89"/>
    </row>
    <row r="563" spans="1:17" x14ac:dyDescent="0.25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17"/>
        <v>5.0829706071700009E-3</v>
      </c>
      <c r="I563" s="67">
        <f t="shared" si="16"/>
        <v>1</v>
      </c>
      <c r="Q563" s="89"/>
    </row>
    <row r="564" spans="1:17" x14ac:dyDescent="0.25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17"/>
        <v>2.8297738092959435E-3</v>
      </c>
      <c r="I564" s="67">
        <f t="shared" si="16"/>
        <v>1</v>
      </c>
      <c r="Q564" s="89"/>
    </row>
    <row r="565" spans="1:17" x14ac:dyDescent="0.25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17"/>
        <v>4.6616713378713204E-3</v>
      </c>
      <c r="I565" s="67">
        <f t="shared" si="16"/>
        <v>0</v>
      </c>
      <c r="Q565" s="89"/>
    </row>
    <row r="566" spans="1:17" x14ac:dyDescent="0.25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17"/>
        <v>6.5947412868760935E-3</v>
      </c>
      <c r="I566" s="67">
        <f t="shared" si="16"/>
        <v>1</v>
      </c>
      <c r="Q566" s="89"/>
    </row>
    <row r="567" spans="1:17" x14ac:dyDescent="0.25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17"/>
        <v>3.4595878659904322E-3</v>
      </c>
      <c r="I567" s="67">
        <f t="shared" si="16"/>
        <v>1</v>
      </c>
      <c r="Q567" s="89"/>
    </row>
    <row r="568" spans="1:17" x14ac:dyDescent="0.25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17"/>
        <v>-2.6491559338274184E-3</v>
      </c>
      <c r="I568" s="67">
        <f t="shared" si="16"/>
        <v>0</v>
      </c>
      <c r="Q568" s="89"/>
    </row>
    <row r="569" spans="1:17" x14ac:dyDescent="0.25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17"/>
        <v>-1.7500729982009577E-2</v>
      </c>
      <c r="I569" s="67">
        <f t="shared" si="16"/>
        <v>0</v>
      </c>
      <c r="Q569" s="89"/>
    </row>
    <row r="570" spans="1:17" x14ac:dyDescent="0.25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17"/>
        <v>7.4202609554303578E-3</v>
      </c>
      <c r="I570" s="67">
        <f t="shared" si="16"/>
        <v>0</v>
      </c>
      <c r="Q570" s="89"/>
    </row>
    <row r="571" spans="1:17" x14ac:dyDescent="0.25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17"/>
        <v>4.5392689588230617E-3</v>
      </c>
      <c r="I571" s="67">
        <f t="shared" si="16"/>
        <v>1</v>
      </c>
      <c r="Q571" s="89"/>
    </row>
    <row r="572" spans="1:17" x14ac:dyDescent="0.25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17"/>
        <v>-1.0467980295566504E-2</v>
      </c>
      <c r="I572" s="67">
        <f t="shared" si="16"/>
        <v>0</v>
      </c>
      <c r="Q572" s="89"/>
    </row>
    <row r="573" spans="1:17" x14ac:dyDescent="0.25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17"/>
        <v>-1.4216648317457281E-2</v>
      </c>
      <c r="I573" s="67">
        <f t="shared" si="16"/>
        <v>0</v>
      </c>
      <c r="Q573" s="89"/>
    </row>
    <row r="574" spans="1:17" x14ac:dyDescent="0.25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17"/>
        <v>-4.5838593765175073E-3</v>
      </c>
      <c r="I574" s="67">
        <f t="shared" si="16"/>
        <v>0</v>
      </c>
      <c r="Q574" s="89"/>
    </row>
    <row r="575" spans="1:17" x14ac:dyDescent="0.25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17"/>
        <v>-6.6440320786745888E-3</v>
      </c>
      <c r="I575" s="67">
        <f t="shared" si="16"/>
        <v>0</v>
      </c>
      <c r="Q575" s="89"/>
    </row>
    <row r="576" spans="1:17" x14ac:dyDescent="0.25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17"/>
        <v>-1.4300165984069468E-2</v>
      </c>
      <c r="I576" s="67">
        <f t="shared" si="16"/>
        <v>0</v>
      </c>
      <c r="Q576" s="89"/>
    </row>
    <row r="577" spans="1:17" x14ac:dyDescent="0.25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17"/>
        <v>3.4983708811191727E-2</v>
      </c>
      <c r="I577" s="67">
        <f t="shared" si="16"/>
        <v>1</v>
      </c>
      <c r="Q577" s="89"/>
    </row>
    <row r="578" spans="1:17" x14ac:dyDescent="0.25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17"/>
        <v>-1.1061691312384658E-2</v>
      </c>
      <c r="I578" s="67">
        <f t="shared" si="16"/>
        <v>0</v>
      </c>
      <c r="Q578" s="89"/>
    </row>
    <row r="579" spans="1:17" x14ac:dyDescent="0.25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17"/>
        <v>3.9913164529852274E-3</v>
      </c>
      <c r="I579" s="67">
        <f t="shared" si="16"/>
        <v>0</v>
      </c>
      <c r="Q579" s="89"/>
    </row>
    <row r="580" spans="1:17" x14ac:dyDescent="0.25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17"/>
        <v>4.314816789970255E-3</v>
      </c>
      <c r="I580" s="67">
        <f t="shared" ref="I580:I643" si="18">IF(B580=D580,1,0)</f>
        <v>0</v>
      </c>
      <c r="Q580" s="89"/>
    </row>
    <row r="581" spans="1:17" x14ac:dyDescent="0.25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19">(E581/E580)-1</f>
        <v>-1.648998822143688E-2</v>
      </c>
      <c r="I581" s="67">
        <f t="shared" si="18"/>
        <v>0</v>
      </c>
      <c r="Q581" s="89"/>
    </row>
    <row r="582" spans="1:17" x14ac:dyDescent="0.25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19"/>
        <v>-6.5966427800138172E-3</v>
      </c>
      <c r="I582" s="67">
        <f t="shared" si="18"/>
        <v>0</v>
      </c>
      <c r="Q582" s="89"/>
    </row>
    <row r="583" spans="1:17" x14ac:dyDescent="0.25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19"/>
        <v>1.2450838949387144E-3</v>
      </c>
      <c r="I583" s="67">
        <f t="shared" si="18"/>
        <v>0</v>
      </c>
      <c r="Q583" s="89"/>
    </row>
    <row r="584" spans="1:17" x14ac:dyDescent="0.25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19"/>
        <v>-2.8927006434803282E-2</v>
      </c>
      <c r="I584" s="67">
        <f t="shared" si="18"/>
        <v>0</v>
      </c>
      <c r="Q584" s="89"/>
    </row>
    <row r="585" spans="1:17" x14ac:dyDescent="0.25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19"/>
        <v>5.6812984663545674E-3</v>
      </c>
      <c r="I585" s="67">
        <f t="shared" si="18"/>
        <v>1</v>
      </c>
      <c r="Q585" s="89"/>
    </row>
    <row r="586" spans="1:17" x14ac:dyDescent="0.25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19"/>
        <v>-3.3248443689871676E-3</v>
      </c>
      <c r="I586" s="67">
        <f t="shared" si="18"/>
        <v>0</v>
      </c>
      <c r="Q586" s="89"/>
    </row>
    <row r="587" spans="1:17" x14ac:dyDescent="0.25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19"/>
        <v>2.5957433864312041E-3</v>
      </c>
      <c r="I587" s="67">
        <f t="shared" si="18"/>
        <v>0</v>
      </c>
      <c r="Q587" s="89"/>
    </row>
    <row r="588" spans="1:17" x14ac:dyDescent="0.25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19"/>
        <v>-2.7751089715713162E-2</v>
      </c>
      <c r="I588" s="67">
        <f t="shared" si="18"/>
        <v>0</v>
      </c>
      <c r="Q588" s="89"/>
    </row>
    <row r="589" spans="1:17" x14ac:dyDescent="0.25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19"/>
        <v>2.3019711863525139E-2</v>
      </c>
      <c r="I589" s="67">
        <f t="shared" si="18"/>
        <v>1</v>
      </c>
      <c r="Q589" s="89"/>
    </row>
    <row r="590" spans="1:17" x14ac:dyDescent="0.25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19"/>
        <v>1.742790905763214E-2</v>
      </c>
      <c r="I590" s="67">
        <f t="shared" si="18"/>
        <v>0</v>
      </c>
      <c r="Q590" s="89"/>
    </row>
    <row r="591" spans="1:17" x14ac:dyDescent="0.25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19"/>
        <v>1.2682137075013422E-2</v>
      </c>
      <c r="I591" s="67">
        <f t="shared" si="18"/>
        <v>1</v>
      </c>
      <c r="Q591" s="89"/>
    </row>
    <row r="592" spans="1:17" x14ac:dyDescent="0.25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19"/>
        <v>3.8981160750410915E-3</v>
      </c>
      <c r="I592" s="67">
        <f t="shared" si="18"/>
        <v>0</v>
      </c>
      <c r="Q592" s="89"/>
    </row>
    <row r="593" spans="1:17" x14ac:dyDescent="0.25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19"/>
        <v>-2.282602284568358E-2</v>
      </c>
      <c r="I593" s="67">
        <f t="shared" si="18"/>
        <v>0</v>
      </c>
      <c r="Q593" s="89"/>
    </row>
    <row r="594" spans="1:17" x14ac:dyDescent="0.25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19"/>
        <v>9.9895376443603912E-3</v>
      </c>
      <c r="I594" s="67">
        <f t="shared" si="18"/>
        <v>0</v>
      </c>
      <c r="Q594" s="89"/>
    </row>
    <row r="595" spans="1:17" x14ac:dyDescent="0.25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19"/>
        <v>1.8058308515194632E-2</v>
      </c>
      <c r="I595" s="67">
        <f t="shared" si="18"/>
        <v>1</v>
      </c>
      <c r="Q595" s="89"/>
    </row>
    <row r="596" spans="1:17" x14ac:dyDescent="0.25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19"/>
        <v>4.8918892476275122E-3</v>
      </c>
      <c r="I596" s="67">
        <f t="shared" si="18"/>
        <v>0</v>
      </c>
      <c r="Q596" s="89"/>
    </row>
    <row r="597" spans="1:17" x14ac:dyDescent="0.25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19"/>
        <v>-1.9764385162106879E-2</v>
      </c>
      <c r="I597" s="67">
        <f t="shared" si="18"/>
        <v>0</v>
      </c>
      <c r="Q597" s="89"/>
    </row>
    <row r="598" spans="1:17" x14ac:dyDescent="0.25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19"/>
        <v>-9.3166468017480408E-3</v>
      </c>
      <c r="I598" s="67">
        <f t="shared" si="18"/>
        <v>0</v>
      </c>
      <c r="Q598" s="89"/>
    </row>
    <row r="599" spans="1:17" x14ac:dyDescent="0.25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19"/>
        <v>2.6468288183512101E-3</v>
      </c>
      <c r="I599" s="67">
        <f t="shared" si="18"/>
        <v>0</v>
      </c>
      <c r="Q599" s="89"/>
    </row>
    <row r="600" spans="1:17" x14ac:dyDescent="0.25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19"/>
        <v>1.5659060456372664E-2</v>
      </c>
      <c r="I600" s="67">
        <f t="shared" si="18"/>
        <v>0</v>
      </c>
      <c r="Q600" s="89"/>
    </row>
    <row r="601" spans="1:17" x14ac:dyDescent="0.25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19"/>
        <v>8.0238648446422367E-3</v>
      </c>
      <c r="I601" s="67">
        <f t="shared" si="18"/>
        <v>1</v>
      </c>
      <c r="Q601" s="89"/>
    </row>
    <row r="602" spans="1:17" x14ac:dyDescent="0.25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19"/>
        <v>1.530467735161678E-2</v>
      </c>
      <c r="I602" s="67">
        <f t="shared" si="18"/>
        <v>1</v>
      </c>
      <c r="Q602" s="89"/>
    </row>
    <row r="603" spans="1:17" x14ac:dyDescent="0.25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19"/>
        <v>4.7424822517652121E-3</v>
      </c>
      <c r="I603" s="67">
        <f t="shared" si="18"/>
        <v>0</v>
      </c>
      <c r="Q603" s="89"/>
    </row>
    <row r="604" spans="1:17" x14ac:dyDescent="0.25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19"/>
        <v>2.1063314408265033E-3</v>
      </c>
      <c r="I604" s="67">
        <f t="shared" si="18"/>
        <v>0</v>
      </c>
      <c r="Q604" s="89"/>
    </row>
    <row r="605" spans="1:17" x14ac:dyDescent="0.25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19"/>
        <v>7.9299110512387472E-3</v>
      </c>
      <c r="I605" s="67">
        <f t="shared" si="18"/>
        <v>0</v>
      </c>
      <c r="Q605" s="89"/>
    </row>
    <row r="606" spans="1:17" x14ac:dyDescent="0.25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19"/>
        <v>-2.3223409196470035E-3</v>
      </c>
      <c r="I606" s="67">
        <f t="shared" si="18"/>
        <v>0</v>
      </c>
      <c r="Q606" s="89"/>
    </row>
    <row r="607" spans="1:17" x14ac:dyDescent="0.25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19"/>
        <v>1.7234826891650457E-2</v>
      </c>
      <c r="I607" s="67">
        <f t="shared" si="18"/>
        <v>1</v>
      </c>
      <c r="Q607" s="89"/>
    </row>
    <row r="608" spans="1:17" x14ac:dyDescent="0.25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19"/>
        <v>-6.8649244391310038E-3</v>
      </c>
      <c r="I608" s="67">
        <f t="shared" si="18"/>
        <v>0</v>
      </c>
      <c r="Q608" s="89"/>
    </row>
    <row r="609" spans="1:17" x14ac:dyDescent="0.25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19"/>
        <v>1.2414065512409422E-3</v>
      </c>
      <c r="I609" s="67">
        <f t="shared" si="18"/>
        <v>0</v>
      </c>
      <c r="Q609" s="89"/>
    </row>
    <row r="610" spans="1:17" x14ac:dyDescent="0.25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19"/>
        <v>-4.7903966636286821E-4</v>
      </c>
      <c r="I610" s="67">
        <f t="shared" si="18"/>
        <v>0</v>
      </c>
      <c r="Q610" s="89"/>
    </row>
    <row r="611" spans="1:17" x14ac:dyDescent="0.25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19"/>
        <v>-9.688756907115792E-3</v>
      </c>
      <c r="I611" s="67">
        <f t="shared" si="18"/>
        <v>0</v>
      </c>
      <c r="Q611" s="89"/>
    </row>
    <row r="612" spans="1:17" x14ac:dyDescent="0.25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19"/>
        <v>1.2231806492631447E-2</v>
      </c>
      <c r="I612" s="67">
        <f t="shared" si="18"/>
        <v>0</v>
      </c>
      <c r="Q612" s="89"/>
    </row>
    <row r="613" spans="1:17" x14ac:dyDescent="0.25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19"/>
        <v>-1.450267179150655E-2</v>
      </c>
      <c r="I613" s="67">
        <f t="shared" si="18"/>
        <v>0</v>
      </c>
      <c r="Q613" s="89"/>
    </row>
    <row r="614" spans="1:17" x14ac:dyDescent="0.25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19"/>
        <v>1.0720774711528547E-2</v>
      </c>
      <c r="I614" s="67">
        <f t="shared" si="18"/>
        <v>0</v>
      </c>
      <c r="Q614" s="89"/>
    </row>
    <row r="615" spans="1:17" x14ac:dyDescent="0.25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19"/>
        <v>-1.1501176470588348E-2</v>
      </c>
      <c r="I615" s="67">
        <f t="shared" si="18"/>
        <v>0</v>
      </c>
      <c r="Q615" s="89"/>
    </row>
    <row r="616" spans="1:17" x14ac:dyDescent="0.25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19"/>
        <v>-2.723083368244561E-3</v>
      </c>
      <c r="I616" s="67">
        <f t="shared" si="18"/>
        <v>0</v>
      </c>
      <c r="Q616" s="89"/>
    </row>
    <row r="617" spans="1:17" x14ac:dyDescent="0.25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19"/>
        <v>-2.2913444463557031E-4</v>
      </c>
      <c r="I617" s="67">
        <f t="shared" si="18"/>
        <v>0</v>
      </c>
      <c r="Q617" s="89"/>
    </row>
    <row r="618" spans="1:17" x14ac:dyDescent="0.25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19"/>
        <v>1.0151072403980388E-2</v>
      </c>
      <c r="I618" s="67">
        <f t="shared" si="18"/>
        <v>0</v>
      </c>
      <c r="Q618" s="89"/>
    </row>
    <row r="619" spans="1:17" x14ac:dyDescent="0.25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19"/>
        <v>-9.0659003034571084E-3</v>
      </c>
      <c r="I619" s="67">
        <f t="shared" si="18"/>
        <v>0</v>
      </c>
      <c r="Q619" s="89"/>
    </row>
    <row r="620" spans="1:17" x14ac:dyDescent="0.25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19"/>
        <v>1.0637080002289689E-2</v>
      </c>
      <c r="I620" s="67">
        <f t="shared" si="18"/>
        <v>1</v>
      </c>
      <c r="Q620" s="89"/>
    </row>
    <row r="621" spans="1:17" x14ac:dyDescent="0.25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19"/>
        <v>1.0496804704682949E-2</v>
      </c>
      <c r="I621" s="67">
        <f t="shared" si="18"/>
        <v>1</v>
      </c>
      <c r="Q621" s="89"/>
    </row>
    <row r="622" spans="1:17" x14ac:dyDescent="0.25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19"/>
        <v>5.7076665825930295E-3</v>
      </c>
      <c r="I622" s="67">
        <f t="shared" si="18"/>
        <v>0</v>
      </c>
      <c r="Q622" s="89"/>
    </row>
    <row r="623" spans="1:17" x14ac:dyDescent="0.25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19"/>
        <v>3.2788407950956611E-3</v>
      </c>
      <c r="I623" s="67">
        <f t="shared" si="18"/>
        <v>0</v>
      </c>
      <c r="Q623" s="89"/>
    </row>
    <row r="624" spans="1:17" x14ac:dyDescent="0.25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19"/>
        <v>-2.6848620073509633E-3</v>
      </c>
      <c r="I624" s="67">
        <f t="shared" si="18"/>
        <v>0</v>
      </c>
      <c r="Q624" s="89"/>
    </row>
    <row r="625" spans="1:17" x14ac:dyDescent="0.25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19"/>
        <v>-1.3738941544516603E-3</v>
      </c>
      <c r="I625" s="67">
        <f t="shared" si="18"/>
        <v>0</v>
      </c>
      <c r="Q625" s="89"/>
    </row>
    <row r="626" spans="1:17" x14ac:dyDescent="0.25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19"/>
        <v>2.8166395537996269E-3</v>
      </c>
      <c r="I626" s="67">
        <f t="shared" si="18"/>
        <v>0</v>
      </c>
      <c r="Q626" s="89"/>
    </row>
    <row r="627" spans="1:17" x14ac:dyDescent="0.25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19"/>
        <v>-1.3811898626225894E-3</v>
      </c>
      <c r="I627" s="67">
        <f t="shared" si="18"/>
        <v>0</v>
      </c>
      <c r="Q627" s="89"/>
    </row>
    <row r="628" spans="1:17" x14ac:dyDescent="0.25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19"/>
        <v>-3.4252615358909555E-3</v>
      </c>
      <c r="I628" s="67">
        <f t="shared" si="18"/>
        <v>0</v>
      </c>
      <c r="Q628" s="89"/>
    </row>
    <row r="629" spans="1:17" x14ac:dyDescent="0.25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19"/>
        <v>5.8401639344263234E-3</v>
      </c>
      <c r="I629" s="67">
        <f t="shared" si="18"/>
        <v>1</v>
      </c>
      <c r="Q629" s="89"/>
    </row>
    <row r="630" spans="1:17" x14ac:dyDescent="0.25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19"/>
        <v>7.8898385916821301E-3</v>
      </c>
      <c r="I630" s="67">
        <f t="shared" si="18"/>
        <v>0</v>
      </c>
      <c r="Q630" s="89"/>
    </row>
    <row r="631" spans="1:17" x14ac:dyDescent="0.25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19"/>
        <v>1.3138672718420175E-3</v>
      </c>
      <c r="I631" s="67">
        <f t="shared" si="18"/>
        <v>0</v>
      </c>
      <c r="Q631" s="89"/>
    </row>
    <row r="632" spans="1:17" x14ac:dyDescent="0.25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19"/>
        <v>-5.5972545925014883E-3</v>
      </c>
      <c r="I632" s="67">
        <f t="shared" si="18"/>
        <v>0</v>
      </c>
      <c r="Q632" s="89"/>
    </row>
    <row r="633" spans="1:17" x14ac:dyDescent="0.25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19"/>
        <v>2.2145941756173126E-3</v>
      </c>
      <c r="I633" s="67">
        <f t="shared" si="18"/>
        <v>0</v>
      </c>
      <c r="Q633" s="89"/>
    </row>
    <row r="634" spans="1:17" x14ac:dyDescent="0.25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19"/>
        <v>-6.0858836960925311E-3</v>
      </c>
      <c r="I634" s="67">
        <f t="shared" si="18"/>
        <v>0</v>
      </c>
      <c r="Q634" s="89"/>
    </row>
    <row r="635" spans="1:17" x14ac:dyDescent="0.25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19"/>
        <v>2.1028059026779733E-3</v>
      </c>
      <c r="I635" s="67">
        <f t="shared" si="18"/>
        <v>0</v>
      </c>
      <c r="Q635" s="89"/>
    </row>
    <row r="636" spans="1:17" x14ac:dyDescent="0.25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19"/>
        <v>-7.6355636081272271E-3</v>
      </c>
      <c r="I636" s="67">
        <f t="shared" si="18"/>
        <v>0</v>
      </c>
      <c r="Q636" s="89"/>
    </row>
    <row r="637" spans="1:17" x14ac:dyDescent="0.25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19"/>
        <v>1.1932707355242433E-2</v>
      </c>
      <c r="I637" s="67">
        <f t="shared" si="18"/>
        <v>0</v>
      </c>
      <c r="Q637" s="89"/>
    </row>
    <row r="638" spans="1:17" x14ac:dyDescent="0.25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19"/>
        <v>1.4544383382582016E-3</v>
      </c>
      <c r="I638" s="67">
        <f t="shared" si="18"/>
        <v>0</v>
      </c>
      <c r="Q638" s="89"/>
    </row>
    <row r="639" spans="1:17" x14ac:dyDescent="0.25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19"/>
        <v>5.2026362474837384E-3</v>
      </c>
      <c r="I639" s="67">
        <f t="shared" si="18"/>
        <v>0</v>
      </c>
      <c r="Q639" s="89"/>
    </row>
    <row r="640" spans="1:17" x14ac:dyDescent="0.25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19"/>
        <v>-3.794910248086536E-3</v>
      </c>
      <c r="I640" s="67">
        <f t="shared" si="18"/>
        <v>0</v>
      </c>
      <c r="Q640" s="89"/>
    </row>
    <row r="641" spans="1:17" x14ac:dyDescent="0.25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19"/>
        <v>-1.4411338143233143E-3</v>
      </c>
      <c r="I641" s="67">
        <f t="shared" si="18"/>
        <v>0</v>
      </c>
      <c r="Q641" s="89"/>
    </row>
    <row r="642" spans="1:17" x14ac:dyDescent="0.25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19"/>
        <v>8.6225122948935251E-3</v>
      </c>
      <c r="I642" s="67">
        <f t="shared" si="18"/>
        <v>0</v>
      </c>
      <c r="Q642" s="89"/>
    </row>
    <row r="643" spans="1:17" x14ac:dyDescent="0.25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19"/>
        <v>-4.6389544580442976E-3</v>
      </c>
      <c r="I643" s="67">
        <f t="shared" si="18"/>
        <v>0</v>
      </c>
      <c r="Q643" s="89"/>
    </row>
    <row r="644" spans="1:17" x14ac:dyDescent="0.25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19"/>
        <v>-7.3433808852343407E-3</v>
      </c>
      <c r="I644" s="67">
        <f t="shared" ref="I644:I668" si="20">IF(B644=D644,1,0)</f>
        <v>0</v>
      </c>
      <c r="Q644" s="89"/>
    </row>
    <row r="645" spans="1:17" x14ac:dyDescent="0.25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21">(E645/E644)-1</f>
        <v>-7.655979042910932E-4</v>
      </c>
      <c r="I645" s="67">
        <f t="shared" si="20"/>
        <v>0</v>
      </c>
      <c r="Q645" s="89"/>
    </row>
    <row r="646" spans="1:17" x14ac:dyDescent="0.25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21"/>
        <v>6.5818017336078949E-3</v>
      </c>
      <c r="I646" s="67">
        <f t="shared" si="20"/>
        <v>0</v>
      </c>
      <c r="Q646" s="89"/>
    </row>
    <row r="647" spans="1:17" x14ac:dyDescent="0.25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21"/>
        <v>-6.1994460849947863E-3</v>
      </c>
      <c r="I647" s="67">
        <f t="shared" si="20"/>
        <v>0</v>
      </c>
      <c r="Q647" s="89"/>
    </row>
    <row r="648" spans="1:17" x14ac:dyDescent="0.25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21"/>
        <v>-7.6592289094379318E-4</v>
      </c>
      <c r="I648" s="67">
        <f t="shared" si="20"/>
        <v>0</v>
      </c>
      <c r="Q648" s="89"/>
    </row>
    <row r="649" spans="1:17" x14ac:dyDescent="0.25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21"/>
        <v>1.2005577976228921E-2</v>
      </c>
      <c r="I649" s="67">
        <f t="shared" si="20"/>
        <v>1</v>
      </c>
      <c r="Q649" s="89"/>
    </row>
    <row r="650" spans="1:17" x14ac:dyDescent="0.25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21"/>
        <v>1.1142239215936822E-2</v>
      </c>
      <c r="I650" s="67">
        <f t="shared" si="20"/>
        <v>0</v>
      </c>
      <c r="Q650" s="89"/>
    </row>
    <row r="651" spans="1:17" x14ac:dyDescent="0.25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21"/>
        <v>-1.7237644850366385E-3</v>
      </c>
      <c r="I651" s="67">
        <f t="shared" si="20"/>
        <v>0</v>
      </c>
      <c r="Q651" s="89"/>
    </row>
    <row r="652" spans="1:17" x14ac:dyDescent="0.25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21"/>
        <v>2.3234158733602683E-3</v>
      </c>
      <c r="I652" s="67">
        <f t="shared" si="20"/>
        <v>0</v>
      </c>
      <c r="Q652" s="89"/>
    </row>
    <row r="653" spans="1:17" x14ac:dyDescent="0.25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21"/>
        <v>-6.9270316586993452E-3</v>
      </c>
      <c r="I653" s="67">
        <f t="shared" si="20"/>
        <v>0</v>
      </c>
      <c r="Q653" s="89"/>
    </row>
    <row r="654" spans="1:17" x14ac:dyDescent="0.25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21"/>
        <v>-7.7655265117799743E-3</v>
      </c>
      <c r="I654" s="67">
        <f t="shared" si="20"/>
        <v>0</v>
      </c>
      <c r="Q654" s="89"/>
    </row>
    <row r="655" spans="1:17" x14ac:dyDescent="0.25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21"/>
        <v>2.846760094098455E-3</v>
      </c>
      <c r="I655" s="67">
        <f t="shared" si="20"/>
        <v>0</v>
      </c>
      <c r="Q655" s="89"/>
    </row>
    <row r="656" spans="1:17" x14ac:dyDescent="0.25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21"/>
        <v>-1.2632578177768861E-2</v>
      </c>
      <c r="I656" s="67">
        <f t="shared" si="20"/>
        <v>0</v>
      </c>
      <c r="Q656" s="89"/>
    </row>
    <row r="657" spans="1:17" x14ac:dyDescent="0.25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21"/>
        <v>1.2479893504908635E-3</v>
      </c>
      <c r="I657" s="67">
        <f t="shared" si="20"/>
        <v>0</v>
      </c>
      <c r="Q657" s="89"/>
    </row>
    <row r="658" spans="1:17" x14ac:dyDescent="0.25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21"/>
        <v>-2.4097720411045964E-3</v>
      </c>
      <c r="I658" s="67">
        <f t="shared" si="20"/>
        <v>0</v>
      </c>
      <c r="Q658" s="89"/>
    </row>
    <row r="659" spans="1:17" x14ac:dyDescent="0.25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21"/>
        <v>1.2855397601066354E-2</v>
      </c>
      <c r="I659" s="67">
        <f t="shared" si="20"/>
        <v>1</v>
      </c>
      <c r="Q659" s="89"/>
    </row>
    <row r="660" spans="1:17" x14ac:dyDescent="0.25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21"/>
        <v>2.6133757321562534E-3</v>
      </c>
      <c r="I660" s="67">
        <f t="shared" si="20"/>
        <v>0</v>
      </c>
      <c r="Q660" s="89"/>
    </row>
    <row r="661" spans="1:17" x14ac:dyDescent="0.25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21"/>
        <v>-1.2303710252180577E-3</v>
      </c>
      <c r="I661" s="67">
        <f t="shared" si="20"/>
        <v>0</v>
      </c>
      <c r="Q661" s="89"/>
    </row>
    <row r="662" spans="1:17" x14ac:dyDescent="0.25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21"/>
        <v>1.7803044128919199E-2</v>
      </c>
      <c r="I662" s="67">
        <f t="shared" si="20"/>
        <v>1</v>
      </c>
      <c r="Q662" s="89"/>
    </row>
    <row r="663" spans="1:17" x14ac:dyDescent="0.25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21"/>
        <v>4.8503214122415095E-3</v>
      </c>
      <c r="I663" s="67">
        <f t="shared" si="20"/>
        <v>0</v>
      </c>
      <c r="Q663" s="89"/>
    </row>
    <row r="664" spans="1:17" x14ac:dyDescent="0.25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21"/>
        <v>6.8700927908649234E-4</v>
      </c>
      <c r="I664" s="67">
        <f t="shared" si="20"/>
        <v>0</v>
      </c>
      <c r="Q664" s="89"/>
    </row>
    <row r="665" spans="1:17" x14ac:dyDescent="0.25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21"/>
        <v>5.7419510150948927E-3</v>
      </c>
      <c r="I665" s="67">
        <f t="shared" si="20"/>
        <v>0</v>
      </c>
      <c r="Q665" s="89"/>
    </row>
    <row r="666" spans="1:17" x14ac:dyDescent="0.25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21"/>
        <v>2.126754195441527E-2</v>
      </c>
      <c r="I666" s="67">
        <f t="shared" si="20"/>
        <v>1</v>
      </c>
      <c r="Q666" s="89"/>
    </row>
    <row r="667" spans="1:17" x14ac:dyDescent="0.25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21"/>
        <v>6.1718749999999378E-3</v>
      </c>
      <c r="I667" s="67">
        <f t="shared" si="20"/>
        <v>1</v>
      </c>
      <c r="Q667" s="89"/>
    </row>
    <row r="668" spans="1:17" x14ac:dyDescent="0.25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21"/>
        <v>1.1284520019670286E-2</v>
      </c>
      <c r="I668" s="67">
        <f t="shared" si="20"/>
        <v>0</v>
      </c>
      <c r="Q668" s="89"/>
    </row>
    <row r="669" spans="1:17" x14ac:dyDescent="0.25">
      <c r="Q669" s="89"/>
    </row>
    <row r="670" spans="1:17" x14ac:dyDescent="0.25">
      <c r="Q670" s="89"/>
    </row>
    <row r="671" spans="1:17" x14ac:dyDescent="0.25">
      <c r="Q671" s="89"/>
    </row>
    <row r="672" spans="1:17" x14ac:dyDescent="0.25">
      <c r="Q672" s="89"/>
    </row>
    <row r="673" spans="17:17" x14ac:dyDescent="0.25">
      <c r="Q673" s="89"/>
    </row>
    <row r="674" spans="17:17" x14ac:dyDescent="0.25">
      <c r="Q674" s="89"/>
    </row>
    <row r="675" spans="17:17" x14ac:dyDescent="0.25">
      <c r="Q675" s="89"/>
    </row>
    <row r="676" spans="17:17" x14ac:dyDescent="0.25">
      <c r="Q676" s="89"/>
    </row>
    <row r="677" spans="17:17" x14ac:dyDescent="0.25">
      <c r="Q677" s="89"/>
    </row>
    <row r="678" spans="17:17" x14ac:dyDescent="0.25">
      <c r="Q678" s="89"/>
    </row>
    <row r="679" spans="17:17" x14ac:dyDescent="0.25">
      <c r="Q679" s="89"/>
    </row>
    <row r="680" spans="17:17" x14ac:dyDescent="0.25">
      <c r="Q680" s="89"/>
    </row>
    <row r="681" spans="17:17" x14ac:dyDescent="0.25">
      <c r="Q681" s="89"/>
    </row>
    <row r="682" spans="17:17" x14ac:dyDescent="0.25">
      <c r="Q682" s="89"/>
    </row>
    <row r="683" spans="17:17" x14ac:dyDescent="0.25">
      <c r="Q683" s="89"/>
    </row>
    <row r="684" spans="17:17" x14ac:dyDescent="0.25">
      <c r="Q684" s="89"/>
    </row>
    <row r="685" spans="17:17" x14ac:dyDescent="0.25">
      <c r="Q685" s="89"/>
    </row>
    <row r="686" spans="17:17" x14ac:dyDescent="0.25">
      <c r="Q686" s="89"/>
    </row>
    <row r="687" spans="17:17" x14ac:dyDescent="0.25">
      <c r="Q687" s="89"/>
    </row>
    <row r="688" spans="17:17" x14ac:dyDescent="0.25">
      <c r="Q688" s="89"/>
    </row>
    <row r="689" spans="17:17" x14ac:dyDescent="0.25">
      <c r="Q689" s="89"/>
    </row>
    <row r="690" spans="17:17" x14ac:dyDescent="0.25">
      <c r="Q690" s="89"/>
    </row>
    <row r="691" spans="17:17" x14ac:dyDescent="0.25">
      <c r="Q691" s="89"/>
    </row>
    <row r="692" spans="17:17" x14ac:dyDescent="0.25">
      <c r="Q692" s="89"/>
    </row>
    <row r="693" spans="17:17" x14ac:dyDescent="0.25">
      <c r="Q693" s="89"/>
    </row>
    <row r="694" spans="17:17" x14ac:dyDescent="0.25">
      <c r="Q694" s="89"/>
    </row>
    <row r="695" spans="17:17" x14ac:dyDescent="0.25">
      <c r="Q695" s="89"/>
    </row>
    <row r="696" spans="17:17" x14ac:dyDescent="0.25">
      <c r="Q696" s="89"/>
    </row>
    <row r="697" spans="17:17" x14ac:dyDescent="0.25">
      <c r="Q697" s="89"/>
    </row>
    <row r="698" spans="17:17" x14ac:dyDescent="0.25">
      <c r="Q698" s="89"/>
    </row>
    <row r="699" spans="17:17" x14ac:dyDescent="0.25">
      <c r="Q699" s="89"/>
    </row>
    <row r="700" spans="17:17" x14ac:dyDescent="0.25">
      <c r="Q700" s="89"/>
    </row>
    <row r="701" spans="17:17" x14ac:dyDescent="0.25">
      <c r="Q701" s="89"/>
    </row>
    <row r="702" spans="17:17" x14ac:dyDescent="0.25">
      <c r="Q702" s="89"/>
    </row>
    <row r="703" spans="17:17" x14ac:dyDescent="0.25">
      <c r="Q703" s="89"/>
    </row>
    <row r="704" spans="17:17" x14ac:dyDescent="0.25">
      <c r="Q704" s="89"/>
    </row>
    <row r="705" spans="17:17" x14ac:dyDescent="0.25">
      <c r="Q705" s="89"/>
    </row>
    <row r="706" spans="17:17" x14ac:dyDescent="0.25">
      <c r="Q706" s="89"/>
    </row>
    <row r="707" spans="17:17" x14ac:dyDescent="0.25">
      <c r="Q707" s="89"/>
    </row>
    <row r="708" spans="17:17" x14ac:dyDescent="0.25">
      <c r="Q708" s="89"/>
    </row>
    <row r="709" spans="17:17" x14ac:dyDescent="0.25">
      <c r="Q709" s="89"/>
    </row>
    <row r="710" spans="17:17" x14ac:dyDescent="0.25">
      <c r="Q710" s="89"/>
    </row>
    <row r="711" spans="17:17" x14ac:dyDescent="0.25">
      <c r="Q711" s="89"/>
    </row>
    <row r="712" spans="17:17" x14ac:dyDescent="0.25">
      <c r="Q712" s="89"/>
    </row>
    <row r="713" spans="17:17" x14ac:dyDescent="0.25">
      <c r="Q713" s="89"/>
    </row>
    <row r="714" spans="17:17" x14ac:dyDescent="0.25">
      <c r="Q714" s="89"/>
    </row>
    <row r="715" spans="17:17" x14ac:dyDescent="0.25">
      <c r="Q715" s="89"/>
    </row>
    <row r="716" spans="17:17" x14ac:dyDescent="0.25">
      <c r="Q716" s="89"/>
    </row>
    <row r="717" spans="17:17" x14ac:dyDescent="0.25">
      <c r="Q717" s="89"/>
    </row>
    <row r="718" spans="17:17" x14ac:dyDescent="0.25">
      <c r="Q718" s="89"/>
    </row>
    <row r="719" spans="17:17" x14ac:dyDescent="0.25">
      <c r="Q719" s="89"/>
    </row>
    <row r="720" spans="17:17" x14ac:dyDescent="0.25">
      <c r="Q720" s="89"/>
    </row>
    <row r="721" spans="17:17" x14ac:dyDescent="0.25">
      <c r="Q721" s="89"/>
    </row>
    <row r="722" spans="17:17" x14ac:dyDescent="0.25">
      <c r="Q722" s="89"/>
    </row>
    <row r="723" spans="17:17" x14ac:dyDescent="0.25">
      <c r="Q723" s="89"/>
    </row>
    <row r="724" spans="17:17" x14ac:dyDescent="0.25">
      <c r="Q724" s="89"/>
    </row>
    <row r="725" spans="17:17" x14ac:dyDescent="0.25">
      <c r="Q725" s="89"/>
    </row>
    <row r="726" spans="17:17" x14ac:dyDescent="0.25">
      <c r="Q726" s="89"/>
    </row>
    <row r="727" spans="17:17" x14ac:dyDescent="0.25">
      <c r="Q727" s="89"/>
    </row>
    <row r="728" spans="17:17" x14ac:dyDescent="0.25">
      <c r="Q728" s="89"/>
    </row>
    <row r="729" spans="17:17" x14ac:dyDescent="0.25">
      <c r="Q729" s="89"/>
    </row>
    <row r="730" spans="17:17" x14ac:dyDescent="0.25">
      <c r="Q730" s="89"/>
    </row>
    <row r="731" spans="17:17" x14ac:dyDescent="0.25">
      <c r="Q731" s="89"/>
    </row>
    <row r="732" spans="17:17" x14ac:dyDescent="0.25">
      <c r="Q732" s="89"/>
    </row>
    <row r="733" spans="17:17" x14ac:dyDescent="0.25">
      <c r="Q733" s="89"/>
    </row>
    <row r="734" spans="17:17" x14ac:dyDescent="0.25">
      <c r="Q734" s="89"/>
    </row>
    <row r="735" spans="17:17" x14ac:dyDescent="0.25">
      <c r="Q735" s="89"/>
    </row>
    <row r="736" spans="17:17" x14ac:dyDescent="0.25">
      <c r="Q736" s="89"/>
    </row>
    <row r="737" spans="17:17" x14ac:dyDescent="0.25">
      <c r="Q737" s="89"/>
    </row>
    <row r="738" spans="17:17" x14ac:dyDescent="0.25">
      <c r="Q738" s="89"/>
    </row>
    <row r="739" spans="17:17" x14ac:dyDescent="0.25">
      <c r="Q739" s="89"/>
    </row>
    <row r="740" spans="17:17" x14ac:dyDescent="0.25">
      <c r="Q740" s="89"/>
    </row>
    <row r="741" spans="17:17" x14ac:dyDescent="0.25">
      <c r="Q741" s="89"/>
    </row>
    <row r="742" spans="17:17" x14ac:dyDescent="0.25">
      <c r="Q742" s="89"/>
    </row>
    <row r="743" spans="17:17" x14ac:dyDescent="0.25">
      <c r="Q743" s="89"/>
    </row>
    <row r="744" spans="17:17" x14ac:dyDescent="0.25">
      <c r="Q744" s="89"/>
    </row>
    <row r="745" spans="17:17" x14ac:dyDescent="0.25">
      <c r="Q745" s="89"/>
    </row>
    <row r="746" spans="17:17" x14ac:dyDescent="0.25">
      <c r="Q746" s="89"/>
    </row>
    <row r="747" spans="17:17" x14ac:dyDescent="0.25">
      <c r="Q747" s="89"/>
    </row>
    <row r="748" spans="17:17" x14ac:dyDescent="0.25">
      <c r="Q748" s="89"/>
    </row>
    <row r="749" spans="17:17" x14ac:dyDescent="0.25">
      <c r="Q749" s="89"/>
    </row>
    <row r="750" spans="17:17" x14ac:dyDescent="0.25">
      <c r="Q750" s="89"/>
    </row>
    <row r="751" spans="17:17" x14ac:dyDescent="0.25">
      <c r="Q751" s="89"/>
    </row>
    <row r="752" spans="17:17" x14ac:dyDescent="0.25">
      <c r="Q752" s="89"/>
    </row>
    <row r="753" spans="17:17" x14ac:dyDescent="0.25">
      <c r="Q753" s="89"/>
    </row>
    <row r="754" spans="17:17" x14ac:dyDescent="0.25">
      <c r="Q754" s="89"/>
    </row>
    <row r="755" spans="17:17" x14ac:dyDescent="0.25">
      <c r="Q755" s="89"/>
    </row>
    <row r="756" spans="17:17" x14ac:dyDescent="0.25">
      <c r="Q756" s="89"/>
    </row>
    <row r="757" spans="17:17" x14ac:dyDescent="0.25">
      <c r="Q757" s="89"/>
    </row>
    <row r="758" spans="17:17" x14ac:dyDescent="0.25">
      <c r="Q758" s="89"/>
    </row>
    <row r="759" spans="17:17" x14ac:dyDescent="0.25">
      <c r="Q759" s="89"/>
    </row>
    <row r="760" spans="17:17" x14ac:dyDescent="0.25">
      <c r="Q760" s="89"/>
    </row>
    <row r="761" spans="17:17" x14ac:dyDescent="0.25">
      <c r="Q761" s="89"/>
    </row>
    <row r="762" spans="17:17" x14ac:dyDescent="0.25">
      <c r="Q762" s="89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2" workbookViewId="0">
      <selection activeCell="N4" sqref="N4"/>
    </sheetView>
  </sheetViews>
  <sheetFormatPr defaultRowHeight="15" x14ac:dyDescent="0.25"/>
  <cols>
    <col min="4" max="4" width="10.5703125" customWidth="1"/>
    <col min="6" max="6" width="8.85546875" customWidth="1"/>
    <col min="7" max="7" width="10.7109375" customWidth="1"/>
    <col min="8" max="8" width="12.42578125" customWidth="1"/>
    <col min="260" max="260" width="10.5703125" customWidth="1"/>
    <col min="262" max="262" width="8.85546875" customWidth="1"/>
    <col min="263" max="263" width="10.7109375" customWidth="1"/>
    <col min="264" max="264" width="12.42578125" customWidth="1"/>
    <col min="516" max="516" width="10.5703125" customWidth="1"/>
    <col min="518" max="518" width="8.85546875" customWidth="1"/>
    <col min="519" max="519" width="10.7109375" customWidth="1"/>
    <col min="520" max="520" width="12.42578125" customWidth="1"/>
    <col min="772" max="772" width="10.5703125" customWidth="1"/>
    <col min="774" max="774" width="8.85546875" customWidth="1"/>
    <col min="775" max="775" width="10.7109375" customWidth="1"/>
    <col min="776" max="776" width="12.42578125" customWidth="1"/>
    <col min="1028" max="1028" width="10.5703125" customWidth="1"/>
    <col min="1030" max="1030" width="8.85546875" customWidth="1"/>
    <col min="1031" max="1031" width="10.7109375" customWidth="1"/>
    <col min="1032" max="1032" width="12.42578125" customWidth="1"/>
    <col min="1284" max="1284" width="10.5703125" customWidth="1"/>
    <col min="1286" max="1286" width="8.85546875" customWidth="1"/>
    <col min="1287" max="1287" width="10.7109375" customWidth="1"/>
    <col min="1288" max="1288" width="12.42578125" customWidth="1"/>
    <col min="1540" max="1540" width="10.5703125" customWidth="1"/>
    <col min="1542" max="1542" width="8.85546875" customWidth="1"/>
    <col min="1543" max="1543" width="10.7109375" customWidth="1"/>
    <col min="1544" max="1544" width="12.42578125" customWidth="1"/>
    <col min="1796" max="1796" width="10.5703125" customWidth="1"/>
    <col min="1798" max="1798" width="8.85546875" customWidth="1"/>
    <col min="1799" max="1799" width="10.7109375" customWidth="1"/>
    <col min="1800" max="1800" width="12.42578125" customWidth="1"/>
    <col min="2052" max="2052" width="10.5703125" customWidth="1"/>
    <col min="2054" max="2054" width="8.85546875" customWidth="1"/>
    <col min="2055" max="2055" width="10.7109375" customWidth="1"/>
    <col min="2056" max="2056" width="12.42578125" customWidth="1"/>
    <col min="2308" max="2308" width="10.5703125" customWidth="1"/>
    <col min="2310" max="2310" width="8.85546875" customWidth="1"/>
    <col min="2311" max="2311" width="10.7109375" customWidth="1"/>
    <col min="2312" max="2312" width="12.42578125" customWidth="1"/>
    <col min="2564" max="2564" width="10.5703125" customWidth="1"/>
    <col min="2566" max="2566" width="8.85546875" customWidth="1"/>
    <col min="2567" max="2567" width="10.7109375" customWidth="1"/>
    <col min="2568" max="2568" width="12.42578125" customWidth="1"/>
    <col min="2820" max="2820" width="10.5703125" customWidth="1"/>
    <col min="2822" max="2822" width="8.85546875" customWidth="1"/>
    <col min="2823" max="2823" width="10.7109375" customWidth="1"/>
    <col min="2824" max="2824" width="12.42578125" customWidth="1"/>
    <col min="3076" max="3076" width="10.5703125" customWidth="1"/>
    <col min="3078" max="3078" width="8.85546875" customWidth="1"/>
    <col min="3079" max="3079" width="10.7109375" customWidth="1"/>
    <col min="3080" max="3080" width="12.42578125" customWidth="1"/>
    <col min="3332" max="3332" width="10.5703125" customWidth="1"/>
    <col min="3334" max="3334" width="8.85546875" customWidth="1"/>
    <col min="3335" max="3335" width="10.7109375" customWidth="1"/>
    <col min="3336" max="3336" width="12.42578125" customWidth="1"/>
    <col min="3588" max="3588" width="10.5703125" customWidth="1"/>
    <col min="3590" max="3590" width="8.85546875" customWidth="1"/>
    <col min="3591" max="3591" width="10.7109375" customWidth="1"/>
    <col min="3592" max="3592" width="12.42578125" customWidth="1"/>
    <col min="3844" max="3844" width="10.5703125" customWidth="1"/>
    <col min="3846" max="3846" width="8.85546875" customWidth="1"/>
    <col min="3847" max="3847" width="10.7109375" customWidth="1"/>
    <col min="3848" max="3848" width="12.42578125" customWidth="1"/>
    <col min="4100" max="4100" width="10.5703125" customWidth="1"/>
    <col min="4102" max="4102" width="8.85546875" customWidth="1"/>
    <col min="4103" max="4103" width="10.7109375" customWidth="1"/>
    <col min="4104" max="4104" width="12.42578125" customWidth="1"/>
    <col min="4356" max="4356" width="10.5703125" customWidth="1"/>
    <col min="4358" max="4358" width="8.85546875" customWidth="1"/>
    <col min="4359" max="4359" width="10.7109375" customWidth="1"/>
    <col min="4360" max="4360" width="12.42578125" customWidth="1"/>
    <col min="4612" max="4612" width="10.5703125" customWidth="1"/>
    <col min="4614" max="4614" width="8.85546875" customWidth="1"/>
    <col min="4615" max="4615" width="10.7109375" customWidth="1"/>
    <col min="4616" max="4616" width="12.42578125" customWidth="1"/>
    <col min="4868" max="4868" width="10.5703125" customWidth="1"/>
    <col min="4870" max="4870" width="8.85546875" customWidth="1"/>
    <col min="4871" max="4871" width="10.7109375" customWidth="1"/>
    <col min="4872" max="4872" width="12.42578125" customWidth="1"/>
    <col min="5124" max="5124" width="10.5703125" customWidth="1"/>
    <col min="5126" max="5126" width="8.85546875" customWidth="1"/>
    <col min="5127" max="5127" width="10.7109375" customWidth="1"/>
    <col min="5128" max="5128" width="12.42578125" customWidth="1"/>
    <col min="5380" max="5380" width="10.5703125" customWidth="1"/>
    <col min="5382" max="5382" width="8.85546875" customWidth="1"/>
    <col min="5383" max="5383" width="10.7109375" customWidth="1"/>
    <col min="5384" max="5384" width="12.42578125" customWidth="1"/>
    <col min="5636" max="5636" width="10.5703125" customWidth="1"/>
    <col min="5638" max="5638" width="8.85546875" customWidth="1"/>
    <col min="5639" max="5639" width="10.7109375" customWidth="1"/>
    <col min="5640" max="5640" width="12.42578125" customWidth="1"/>
    <col min="5892" max="5892" width="10.5703125" customWidth="1"/>
    <col min="5894" max="5894" width="8.85546875" customWidth="1"/>
    <col min="5895" max="5895" width="10.7109375" customWidth="1"/>
    <col min="5896" max="5896" width="12.42578125" customWidth="1"/>
    <col min="6148" max="6148" width="10.5703125" customWidth="1"/>
    <col min="6150" max="6150" width="8.85546875" customWidth="1"/>
    <col min="6151" max="6151" width="10.7109375" customWidth="1"/>
    <col min="6152" max="6152" width="12.42578125" customWidth="1"/>
    <col min="6404" max="6404" width="10.5703125" customWidth="1"/>
    <col min="6406" max="6406" width="8.85546875" customWidth="1"/>
    <col min="6407" max="6407" width="10.7109375" customWidth="1"/>
    <col min="6408" max="6408" width="12.42578125" customWidth="1"/>
    <col min="6660" max="6660" width="10.5703125" customWidth="1"/>
    <col min="6662" max="6662" width="8.85546875" customWidth="1"/>
    <col min="6663" max="6663" width="10.7109375" customWidth="1"/>
    <col min="6664" max="6664" width="12.42578125" customWidth="1"/>
    <col min="6916" max="6916" width="10.5703125" customWidth="1"/>
    <col min="6918" max="6918" width="8.85546875" customWidth="1"/>
    <col min="6919" max="6919" width="10.7109375" customWidth="1"/>
    <col min="6920" max="6920" width="12.42578125" customWidth="1"/>
    <col min="7172" max="7172" width="10.5703125" customWidth="1"/>
    <col min="7174" max="7174" width="8.85546875" customWidth="1"/>
    <col min="7175" max="7175" width="10.7109375" customWidth="1"/>
    <col min="7176" max="7176" width="12.42578125" customWidth="1"/>
    <col min="7428" max="7428" width="10.5703125" customWidth="1"/>
    <col min="7430" max="7430" width="8.85546875" customWidth="1"/>
    <col min="7431" max="7431" width="10.7109375" customWidth="1"/>
    <col min="7432" max="7432" width="12.42578125" customWidth="1"/>
    <col min="7684" max="7684" width="10.5703125" customWidth="1"/>
    <col min="7686" max="7686" width="8.85546875" customWidth="1"/>
    <col min="7687" max="7687" width="10.7109375" customWidth="1"/>
    <col min="7688" max="7688" width="12.42578125" customWidth="1"/>
    <col min="7940" max="7940" width="10.5703125" customWidth="1"/>
    <col min="7942" max="7942" width="8.85546875" customWidth="1"/>
    <col min="7943" max="7943" width="10.7109375" customWidth="1"/>
    <col min="7944" max="7944" width="12.42578125" customWidth="1"/>
    <col min="8196" max="8196" width="10.5703125" customWidth="1"/>
    <col min="8198" max="8198" width="8.85546875" customWidth="1"/>
    <col min="8199" max="8199" width="10.7109375" customWidth="1"/>
    <col min="8200" max="8200" width="12.42578125" customWidth="1"/>
    <col min="8452" max="8452" width="10.5703125" customWidth="1"/>
    <col min="8454" max="8454" width="8.85546875" customWidth="1"/>
    <col min="8455" max="8455" width="10.7109375" customWidth="1"/>
    <col min="8456" max="8456" width="12.42578125" customWidth="1"/>
    <col min="8708" max="8708" width="10.5703125" customWidth="1"/>
    <col min="8710" max="8710" width="8.85546875" customWidth="1"/>
    <col min="8711" max="8711" width="10.7109375" customWidth="1"/>
    <col min="8712" max="8712" width="12.42578125" customWidth="1"/>
    <col min="8964" max="8964" width="10.5703125" customWidth="1"/>
    <col min="8966" max="8966" width="8.85546875" customWidth="1"/>
    <col min="8967" max="8967" width="10.7109375" customWidth="1"/>
    <col min="8968" max="8968" width="12.42578125" customWidth="1"/>
    <col min="9220" max="9220" width="10.5703125" customWidth="1"/>
    <col min="9222" max="9222" width="8.85546875" customWidth="1"/>
    <col min="9223" max="9223" width="10.7109375" customWidth="1"/>
    <col min="9224" max="9224" width="12.42578125" customWidth="1"/>
    <col min="9476" max="9476" width="10.5703125" customWidth="1"/>
    <col min="9478" max="9478" width="8.85546875" customWidth="1"/>
    <col min="9479" max="9479" width="10.7109375" customWidth="1"/>
    <col min="9480" max="9480" width="12.42578125" customWidth="1"/>
    <col min="9732" max="9732" width="10.5703125" customWidth="1"/>
    <col min="9734" max="9734" width="8.85546875" customWidth="1"/>
    <col min="9735" max="9735" width="10.7109375" customWidth="1"/>
    <col min="9736" max="9736" width="12.42578125" customWidth="1"/>
    <col min="9988" max="9988" width="10.5703125" customWidth="1"/>
    <col min="9990" max="9990" width="8.85546875" customWidth="1"/>
    <col min="9991" max="9991" width="10.7109375" customWidth="1"/>
    <col min="9992" max="9992" width="12.42578125" customWidth="1"/>
    <col min="10244" max="10244" width="10.5703125" customWidth="1"/>
    <col min="10246" max="10246" width="8.85546875" customWidth="1"/>
    <col min="10247" max="10247" width="10.7109375" customWidth="1"/>
    <col min="10248" max="10248" width="12.42578125" customWidth="1"/>
    <col min="10500" max="10500" width="10.5703125" customWidth="1"/>
    <col min="10502" max="10502" width="8.85546875" customWidth="1"/>
    <col min="10503" max="10503" width="10.7109375" customWidth="1"/>
    <col min="10504" max="10504" width="12.42578125" customWidth="1"/>
    <col min="10756" max="10756" width="10.5703125" customWidth="1"/>
    <col min="10758" max="10758" width="8.85546875" customWidth="1"/>
    <col min="10759" max="10759" width="10.7109375" customWidth="1"/>
    <col min="10760" max="10760" width="12.42578125" customWidth="1"/>
    <col min="11012" max="11012" width="10.5703125" customWidth="1"/>
    <col min="11014" max="11014" width="8.85546875" customWidth="1"/>
    <col min="11015" max="11015" width="10.7109375" customWidth="1"/>
    <col min="11016" max="11016" width="12.42578125" customWidth="1"/>
    <col min="11268" max="11268" width="10.5703125" customWidth="1"/>
    <col min="11270" max="11270" width="8.85546875" customWidth="1"/>
    <col min="11271" max="11271" width="10.7109375" customWidth="1"/>
    <col min="11272" max="11272" width="12.42578125" customWidth="1"/>
    <col min="11524" max="11524" width="10.5703125" customWidth="1"/>
    <col min="11526" max="11526" width="8.85546875" customWidth="1"/>
    <col min="11527" max="11527" width="10.7109375" customWidth="1"/>
    <col min="11528" max="11528" width="12.42578125" customWidth="1"/>
    <col min="11780" max="11780" width="10.5703125" customWidth="1"/>
    <col min="11782" max="11782" width="8.85546875" customWidth="1"/>
    <col min="11783" max="11783" width="10.7109375" customWidth="1"/>
    <col min="11784" max="11784" width="12.42578125" customWidth="1"/>
    <col min="12036" max="12036" width="10.5703125" customWidth="1"/>
    <col min="12038" max="12038" width="8.85546875" customWidth="1"/>
    <col min="12039" max="12039" width="10.7109375" customWidth="1"/>
    <col min="12040" max="12040" width="12.42578125" customWidth="1"/>
    <col min="12292" max="12292" width="10.5703125" customWidth="1"/>
    <col min="12294" max="12294" width="8.85546875" customWidth="1"/>
    <col min="12295" max="12295" width="10.7109375" customWidth="1"/>
    <col min="12296" max="12296" width="12.42578125" customWidth="1"/>
    <col min="12548" max="12548" width="10.5703125" customWidth="1"/>
    <col min="12550" max="12550" width="8.85546875" customWidth="1"/>
    <col min="12551" max="12551" width="10.7109375" customWidth="1"/>
    <col min="12552" max="12552" width="12.42578125" customWidth="1"/>
    <col min="12804" max="12804" width="10.5703125" customWidth="1"/>
    <col min="12806" max="12806" width="8.85546875" customWidth="1"/>
    <col min="12807" max="12807" width="10.7109375" customWidth="1"/>
    <col min="12808" max="12808" width="12.42578125" customWidth="1"/>
    <col min="13060" max="13060" width="10.5703125" customWidth="1"/>
    <col min="13062" max="13062" width="8.85546875" customWidth="1"/>
    <col min="13063" max="13063" width="10.7109375" customWidth="1"/>
    <col min="13064" max="13064" width="12.42578125" customWidth="1"/>
    <col min="13316" max="13316" width="10.5703125" customWidth="1"/>
    <col min="13318" max="13318" width="8.85546875" customWidth="1"/>
    <col min="13319" max="13319" width="10.7109375" customWidth="1"/>
    <col min="13320" max="13320" width="12.42578125" customWidth="1"/>
    <col min="13572" max="13572" width="10.5703125" customWidth="1"/>
    <col min="13574" max="13574" width="8.85546875" customWidth="1"/>
    <col min="13575" max="13575" width="10.7109375" customWidth="1"/>
    <col min="13576" max="13576" width="12.42578125" customWidth="1"/>
    <col min="13828" max="13828" width="10.5703125" customWidth="1"/>
    <col min="13830" max="13830" width="8.85546875" customWidth="1"/>
    <col min="13831" max="13831" width="10.7109375" customWidth="1"/>
    <col min="13832" max="13832" width="12.42578125" customWidth="1"/>
    <col min="14084" max="14084" width="10.5703125" customWidth="1"/>
    <col min="14086" max="14086" width="8.85546875" customWidth="1"/>
    <col min="14087" max="14087" width="10.7109375" customWidth="1"/>
    <col min="14088" max="14088" width="12.42578125" customWidth="1"/>
    <col min="14340" max="14340" width="10.5703125" customWidth="1"/>
    <col min="14342" max="14342" width="8.85546875" customWidth="1"/>
    <col min="14343" max="14343" width="10.7109375" customWidth="1"/>
    <col min="14344" max="14344" width="12.42578125" customWidth="1"/>
    <col min="14596" max="14596" width="10.5703125" customWidth="1"/>
    <col min="14598" max="14598" width="8.85546875" customWidth="1"/>
    <col min="14599" max="14599" width="10.7109375" customWidth="1"/>
    <col min="14600" max="14600" width="12.42578125" customWidth="1"/>
    <col min="14852" max="14852" width="10.5703125" customWidth="1"/>
    <col min="14854" max="14854" width="8.85546875" customWidth="1"/>
    <col min="14855" max="14855" width="10.7109375" customWidth="1"/>
    <col min="14856" max="14856" width="12.42578125" customWidth="1"/>
    <col min="15108" max="15108" width="10.5703125" customWidth="1"/>
    <col min="15110" max="15110" width="8.85546875" customWidth="1"/>
    <col min="15111" max="15111" width="10.7109375" customWidth="1"/>
    <col min="15112" max="15112" width="12.42578125" customWidth="1"/>
    <col min="15364" max="15364" width="10.5703125" customWidth="1"/>
    <col min="15366" max="15366" width="8.85546875" customWidth="1"/>
    <col min="15367" max="15367" width="10.7109375" customWidth="1"/>
    <col min="15368" max="15368" width="12.42578125" customWidth="1"/>
    <col min="15620" max="15620" width="10.5703125" customWidth="1"/>
    <col min="15622" max="15622" width="8.85546875" customWidth="1"/>
    <col min="15623" max="15623" width="10.7109375" customWidth="1"/>
    <col min="15624" max="15624" width="12.42578125" customWidth="1"/>
    <col min="15876" max="15876" width="10.5703125" customWidth="1"/>
    <col min="15878" max="15878" width="8.85546875" customWidth="1"/>
    <col min="15879" max="15879" width="10.7109375" customWidth="1"/>
    <col min="15880" max="15880" width="12.42578125" customWidth="1"/>
    <col min="16132" max="16132" width="10.5703125" customWidth="1"/>
    <col min="16134" max="16134" width="8.85546875" customWidth="1"/>
    <col min="16135" max="16135" width="10.7109375" customWidth="1"/>
    <col min="16136" max="16136" width="12.42578125" customWidth="1"/>
  </cols>
  <sheetData>
    <row r="1" spans="1:14" ht="16.5" x14ac:dyDescent="0.25">
      <c r="A1" s="95" t="s">
        <v>31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 x14ac:dyDescent="0.25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 x14ac:dyDescent="0.25">
      <c r="A4" s="29">
        <v>40550</v>
      </c>
      <c r="B4" s="30">
        <v>1</v>
      </c>
      <c r="C4" s="30">
        <v>15</v>
      </c>
      <c r="D4" s="30">
        <v>11</v>
      </c>
      <c r="E4" s="31">
        <f>WEEKNUM(A4)</f>
        <v>2</v>
      </c>
      <c r="F4" s="70" t="str">
        <f>IF(D4&gt;30,"YES","NO")</f>
        <v>NO</v>
      </c>
      <c r="G4" s="70" t="str">
        <f>IF(AND(A4&gt;DATE(2011,1,1),A4&lt;=DATE(2011,3,31)),"YES","NO")</f>
        <v>YES</v>
      </c>
      <c r="H4" s="71" t="str">
        <f>IF(AND(F4="YES",G4="YES"),"YES","NO")</f>
        <v>NO</v>
      </c>
      <c r="I4" s="27"/>
      <c r="J4" s="32">
        <v>1</v>
      </c>
      <c r="K4" s="32">
        <f>SUMIF($E$4:$E$40,J4,$D$4:$D$40)</f>
        <v>0</v>
      </c>
      <c r="L4" s="33"/>
      <c r="M4" s="32">
        <v>1</v>
      </c>
      <c r="N4" s="32">
        <f>SUMIF($B$4:$B$40,M4,$D$4:$D$40)</f>
        <v>138</v>
      </c>
    </row>
    <row r="5" spans="1:14" x14ac:dyDescent="0.25">
      <c r="A5" s="29">
        <v>40551</v>
      </c>
      <c r="B5" s="30">
        <v>2</v>
      </c>
      <c r="C5" s="30">
        <v>16</v>
      </c>
      <c r="D5" s="30">
        <v>36</v>
      </c>
      <c r="E5" s="31">
        <f t="shared" ref="E5:E40" si="0">WEEKNUM(A5)</f>
        <v>2</v>
      </c>
      <c r="F5" s="70" t="str">
        <f t="shared" ref="F5:F40" si="1">IF(D5&gt;30,"YES","NO")</f>
        <v>YES</v>
      </c>
      <c r="G5" s="70" t="str">
        <f t="shared" ref="G5:G40" si="2">IF(AND(A5&gt;DATE(2011,1,1),A5&lt;=DATE(2011,3,31)),"YES","NO")</f>
        <v>YES</v>
      </c>
      <c r="H5" s="71" t="str">
        <f t="shared" ref="H5:H40" si="3">IF(AND(F5="YES",G5="YES"),"YES","NO")</f>
        <v>YES</v>
      </c>
      <c r="I5" s="27"/>
      <c r="J5" s="32">
        <v>2</v>
      </c>
      <c r="K5" s="32">
        <f t="shared" ref="K5:K30" si="4">SUMIF($E$4:$E$40,J5,$D$4:$D$40)</f>
        <v>47</v>
      </c>
      <c r="L5" s="33"/>
      <c r="M5" s="32">
        <v>2</v>
      </c>
      <c r="N5" s="32">
        <f t="shared" ref="N5:N8" si="5">SUMIF($B$4:$B$40,M5,$D$4:$D$40)</f>
        <v>106</v>
      </c>
    </row>
    <row r="6" spans="1:14" x14ac:dyDescent="0.25">
      <c r="A6" s="29">
        <v>40554</v>
      </c>
      <c r="B6" s="30">
        <v>4</v>
      </c>
      <c r="C6" s="30">
        <v>11</v>
      </c>
      <c r="D6" s="30">
        <v>26</v>
      </c>
      <c r="E6" s="31">
        <f t="shared" si="0"/>
        <v>3</v>
      </c>
      <c r="F6" s="70" t="str">
        <f t="shared" si="1"/>
        <v>NO</v>
      </c>
      <c r="G6" s="70" t="str">
        <f t="shared" si="2"/>
        <v>YES</v>
      </c>
      <c r="H6" s="71" t="str">
        <f t="shared" si="3"/>
        <v>NO</v>
      </c>
      <c r="I6" s="27"/>
      <c r="J6" s="32">
        <v>3</v>
      </c>
      <c r="K6" s="32">
        <f t="shared" si="4"/>
        <v>26</v>
      </c>
      <c r="L6" s="33"/>
      <c r="M6" s="32">
        <v>3</v>
      </c>
      <c r="N6" s="32">
        <f t="shared" si="5"/>
        <v>262</v>
      </c>
    </row>
    <row r="7" spans="1:14" x14ac:dyDescent="0.25">
      <c r="A7" s="29">
        <v>40559</v>
      </c>
      <c r="B7" s="30">
        <v>4</v>
      </c>
      <c r="C7" s="30">
        <v>16</v>
      </c>
      <c r="D7" s="30">
        <v>37</v>
      </c>
      <c r="E7" s="31">
        <f t="shared" si="0"/>
        <v>4</v>
      </c>
      <c r="F7" s="70" t="str">
        <f t="shared" si="1"/>
        <v>YES</v>
      </c>
      <c r="G7" s="70" t="str">
        <f t="shared" si="2"/>
        <v>YES</v>
      </c>
      <c r="H7" s="71" t="str">
        <f t="shared" si="3"/>
        <v>YES</v>
      </c>
      <c r="I7" s="27"/>
      <c r="J7" s="32">
        <v>4</v>
      </c>
      <c r="K7" s="32">
        <f t="shared" si="4"/>
        <v>37</v>
      </c>
      <c r="L7" s="33"/>
      <c r="M7" s="32">
        <v>4</v>
      </c>
      <c r="N7" s="32">
        <f t="shared" si="5"/>
        <v>182</v>
      </c>
    </row>
    <row r="8" spans="1:14" x14ac:dyDescent="0.25">
      <c r="A8" s="29">
        <v>40566</v>
      </c>
      <c r="B8" s="30">
        <v>3</v>
      </c>
      <c r="C8" s="30">
        <v>12</v>
      </c>
      <c r="D8" s="30">
        <v>19</v>
      </c>
      <c r="E8" s="31">
        <f t="shared" si="0"/>
        <v>5</v>
      </c>
      <c r="F8" s="70" t="str">
        <f t="shared" si="1"/>
        <v>NO</v>
      </c>
      <c r="G8" s="70" t="str">
        <f t="shared" si="2"/>
        <v>YES</v>
      </c>
      <c r="H8" s="71" t="str">
        <f t="shared" si="3"/>
        <v>NO</v>
      </c>
      <c r="I8" s="27"/>
      <c r="J8" s="32">
        <v>5</v>
      </c>
      <c r="K8" s="32">
        <f t="shared" si="4"/>
        <v>52</v>
      </c>
      <c r="L8" s="33"/>
      <c r="M8" s="32">
        <v>5</v>
      </c>
      <c r="N8" s="32">
        <f t="shared" si="5"/>
        <v>299</v>
      </c>
    </row>
    <row r="9" spans="1:14" x14ac:dyDescent="0.25">
      <c r="A9" s="29">
        <v>40569</v>
      </c>
      <c r="B9" s="30">
        <v>3</v>
      </c>
      <c r="C9" s="30">
        <v>15</v>
      </c>
      <c r="D9" s="30">
        <v>33</v>
      </c>
      <c r="E9" s="31">
        <f t="shared" si="0"/>
        <v>5</v>
      </c>
      <c r="F9" s="70" t="str">
        <f t="shared" si="1"/>
        <v>YES</v>
      </c>
      <c r="G9" s="70" t="str">
        <f t="shared" si="2"/>
        <v>YES</v>
      </c>
      <c r="H9" s="71" t="str">
        <f t="shared" si="3"/>
        <v>YES</v>
      </c>
      <c r="I9" s="27"/>
      <c r="J9" s="32">
        <v>6</v>
      </c>
      <c r="K9" s="32">
        <f t="shared" si="4"/>
        <v>19</v>
      </c>
      <c r="L9" s="33"/>
      <c r="M9" s="33"/>
      <c r="N9" s="30"/>
    </row>
    <row r="10" spans="1:14" x14ac:dyDescent="0.25">
      <c r="A10" s="29">
        <v>40579</v>
      </c>
      <c r="B10" s="30">
        <v>5</v>
      </c>
      <c r="C10" s="30">
        <v>13</v>
      </c>
      <c r="D10" s="30">
        <v>19</v>
      </c>
      <c r="E10" s="31">
        <f t="shared" si="0"/>
        <v>6</v>
      </c>
      <c r="F10" s="70" t="str">
        <f t="shared" si="1"/>
        <v>NO</v>
      </c>
      <c r="G10" s="70" t="str">
        <f t="shared" si="2"/>
        <v>YES</v>
      </c>
      <c r="H10" s="71" t="str">
        <f t="shared" si="3"/>
        <v>NO</v>
      </c>
      <c r="I10" s="27"/>
      <c r="J10" s="32">
        <v>7</v>
      </c>
      <c r="K10" s="32">
        <f t="shared" si="4"/>
        <v>42</v>
      </c>
      <c r="L10" s="33"/>
      <c r="M10" s="33"/>
      <c r="N10" s="30"/>
    </row>
    <row r="11" spans="1:14" x14ac:dyDescent="0.25">
      <c r="A11" s="29">
        <v>40585</v>
      </c>
      <c r="B11" s="30">
        <v>5</v>
      </c>
      <c r="C11" s="30">
        <v>16</v>
      </c>
      <c r="D11" s="30">
        <v>42</v>
      </c>
      <c r="E11" s="31">
        <f t="shared" si="0"/>
        <v>7</v>
      </c>
      <c r="F11" s="70" t="str">
        <f t="shared" si="1"/>
        <v>YES</v>
      </c>
      <c r="G11" s="70" t="str">
        <f t="shared" si="2"/>
        <v>YES</v>
      </c>
      <c r="H11" s="71" t="str">
        <f t="shared" si="3"/>
        <v>YES</v>
      </c>
      <c r="I11" s="27"/>
      <c r="J11" s="32">
        <v>8</v>
      </c>
      <c r="K11" s="32">
        <f t="shared" si="4"/>
        <v>37</v>
      </c>
      <c r="L11" s="33"/>
      <c r="M11" s="33"/>
      <c r="N11" s="30"/>
    </row>
    <row r="12" spans="1:14" x14ac:dyDescent="0.25">
      <c r="A12" s="29">
        <v>40591</v>
      </c>
      <c r="B12" s="30">
        <v>3</v>
      </c>
      <c r="C12" s="30">
        <v>14</v>
      </c>
      <c r="D12" s="30">
        <v>37</v>
      </c>
      <c r="E12" s="31">
        <f t="shared" si="0"/>
        <v>8</v>
      </c>
      <c r="F12" s="70" t="str">
        <f t="shared" si="1"/>
        <v>YES</v>
      </c>
      <c r="G12" s="70" t="str">
        <f t="shared" si="2"/>
        <v>YES</v>
      </c>
      <c r="H12" s="71" t="str">
        <f t="shared" si="3"/>
        <v>YES</v>
      </c>
      <c r="I12" s="27"/>
      <c r="J12" s="32">
        <v>9</v>
      </c>
      <c r="K12" s="32">
        <f t="shared" si="4"/>
        <v>84</v>
      </c>
      <c r="L12" s="33"/>
      <c r="M12" s="33"/>
      <c r="N12" s="30"/>
    </row>
    <row r="13" spans="1:14" x14ac:dyDescent="0.25">
      <c r="A13" s="29">
        <v>40594</v>
      </c>
      <c r="B13" s="30">
        <v>2</v>
      </c>
      <c r="C13" s="30">
        <v>13</v>
      </c>
      <c r="D13" s="30">
        <v>13</v>
      </c>
      <c r="E13" s="31">
        <f t="shared" si="0"/>
        <v>9</v>
      </c>
      <c r="F13" s="70" t="str">
        <f t="shared" si="1"/>
        <v>NO</v>
      </c>
      <c r="G13" s="70" t="str">
        <f t="shared" si="2"/>
        <v>YES</v>
      </c>
      <c r="H13" s="71" t="str">
        <f t="shared" si="3"/>
        <v>NO</v>
      </c>
      <c r="I13" s="27"/>
      <c r="J13" s="32">
        <v>10</v>
      </c>
      <c r="K13" s="32">
        <f t="shared" si="4"/>
        <v>35</v>
      </c>
      <c r="L13" s="33"/>
      <c r="M13" s="33"/>
      <c r="N13" s="30"/>
    </row>
    <row r="14" spans="1:14" x14ac:dyDescent="0.25">
      <c r="A14" s="29">
        <v>40596</v>
      </c>
      <c r="B14" s="30">
        <v>5</v>
      </c>
      <c r="C14" s="30">
        <v>15</v>
      </c>
      <c r="D14" s="30">
        <v>45</v>
      </c>
      <c r="E14" s="31">
        <f t="shared" si="0"/>
        <v>9</v>
      </c>
      <c r="F14" s="70" t="str">
        <f t="shared" si="1"/>
        <v>YES</v>
      </c>
      <c r="G14" s="70" t="str">
        <f t="shared" si="2"/>
        <v>YES</v>
      </c>
      <c r="H14" s="71" t="str">
        <f t="shared" si="3"/>
        <v>YES</v>
      </c>
      <c r="I14" s="27"/>
      <c r="J14" s="32">
        <v>11</v>
      </c>
      <c r="K14" s="32">
        <f t="shared" si="4"/>
        <v>0</v>
      </c>
      <c r="L14" s="33"/>
      <c r="M14" s="33"/>
      <c r="N14" s="30"/>
    </row>
    <row r="15" spans="1:14" x14ac:dyDescent="0.25">
      <c r="A15" s="29">
        <v>40600</v>
      </c>
      <c r="B15" s="30">
        <v>5</v>
      </c>
      <c r="C15" s="30">
        <v>10</v>
      </c>
      <c r="D15" s="30">
        <v>26</v>
      </c>
      <c r="E15" s="31">
        <f t="shared" si="0"/>
        <v>9</v>
      </c>
      <c r="F15" s="70" t="str">
        <f t="shared" si="1"/>
        <v>NO</v>
      </c>
      <c r="G15" s="70" t="str">
        <f t="shared" si="2"/>
        <v>YES</v>
      </c>
      <c r="H15" s="71" t="str">
        <f t="shared" si="3"/>
        <v>NO</v>
      </c>
      <c r="I15" s="27"/>
      <c r="J15" s="32">
        <v>12</v>
      </c>
      <c r="K15" s="32">
        <f t="shared" si="4"/>
        <v>59</v>
      </c>
      <c r="L15" s="33"/>
      <c r="M15" s="33"/>
      <c r="N15" s="30"/>
    </row>
    <row r="16" spans="1:14" x14ac:dyDescent="0.25">
      <c r="A16" s="29">
        <v>40605</v>
      </c>
      <c r="B16" s="30">
        <v>2</v>
      </c>
      <c r="C16" s="30">
        <v>12</v>
      </c>
      <c r="D16" s="30">
        <v>20</v>
      </c>
      <c r="E16" s="31">
        <f t="shared" si="0"/>
        <v>10</v>
      </c>
      <c r="F16" s="70" t="str">
        <f t="shared" si="1"/>
        <v>NO</v>
      </c>
      <c r="G16" s="70" t="str">
        <f t="shared" si="2"/>
        <v>YES</v>
      </c>
      <c r="H16" s="71" t="str">
        <f t="shared" si="3"/>
        <v>NO</v>
      </c>
      <c r="I16" s="27"/>
      <c r="J16" s="32">
        <v>13</v>
      </c>
      <c r="K16" s="32">
        <f t="shared" si="4"/>
        <v>0</v>
      </c>
      <c r="L16" s="33"/>
      <c r="M16" s="33"/>
      <c r="N16" s="30"/>
    </row>
    <row r="17" spans="1:14" x14ac:dyDescent="0.25">
      <c r="A17" s="29">
        <v>40606</v>
      </c>
      <c r="B17" s="30">
        <v>1</v>
      </c>
      <c r="C17" s="30">
        <v>10</v>
      </c>
      <c r="D17" s="30">
        <v>15</v>
      </c>
      <c r="E17" s="31">
        <f t="shared" si="0"/>
        <v>10</v>
      </c>
      <c r="F17" s="70" t="str">
        <f t="shared" si="1"/>
        <v>NO</v>
      </c>
      <c r="G17" s="70" t="str">
        <f t="shared" si="2"/>
        <v>YES</v>
      </c>
      <c r="H17" s="71" t="str">
        <f t="shared" si="3"/>
        <v>NO</v>
      </c>
      <c r="I17" s="27"/>
      <c r="J17" s="32">
        <v>14</v>
      </c>
      <c r="K17" s="32">
        <f t="shared" si="4"/>
        <v>74</v>
      </c>
      <c r="L17" s="33"/>
      <c r="M17" s="33"/>
      <c r="N17" s="30"/>
    </row>
    <row r="18" spans="1:14" x14ac:dyDescent="0.25">
      <c r="A18" s="29">
        <v>40615</v>
      </c>
      <c r="B18" s="30">
        <v>5</v>
      </c>
      <c r="C18" s="30">
        <v>14</v>
      </c>
      <c r="D18" s="30">
        <v>41</v>
      </c>
      <c r="E18" s="31">
        <f t="shared" si="0"/>
        <v>12</v>
      </c>
      <c r="F18" s="70" t="str">
        <f t="shared" si="1"/>
        <v>YES</v>
      </c>
      <c r="G18" s="70" t="str">
        <f t="shared" si="2"/>
        <v>YES</v>
      </c>
      <c r="H18" s="71" t="str">
        <f t="shared" si="3"/>
        <v>YES</v>
      </c>
      <c r="I18" s="27"/>
      <c r="J18" s="32">
        <v>15</v>
      </c>
      <c r="K18" s="32">
        <f t="shared" si="4"/>
        <v>0</v>
      </c>
      <c r="L18" s="33"/>
      <c r="M18" s="33"/>
      <c r="N18" s="30"/>
    </row>
    <row r="19" spans="1:14" x14ac:dyDescent="0.25">
      <c r="A19" s="29">
        <v>40621</v>
      </c>
      <c r="B19" s="30">
        <v>4</v>
      </c>
      <c r="C19" s="30">
        <v>12</v>
      </c>
      <c r="D19" s="30">
        <v>18</v>
      </c>
      <c r="E19" s="31">
        <f t="shared" si="0"/>
        <v>12</v>
      </c>
      <c r="F19" s="70" t="str">
        <f t="shared" si="1"/>
        <v>NO</v>
      </c>
      <c r="G19" s="70" t="str">
        <f t="shared" si="2"/>
        <v>YES</v>
      </c>
      <c r="H19" s="71" t="str">
        <f t="shared" si="3"/>
        <v>NO</v>
      </c>
      <c r="I19" s="27"/>
      <c r="J19" s="32">
        <v>16</v>
      </c>
      <c r="K19" s="32">
        <f t="shared" si="4"/>
        <v>12</v>
      </c>
      <c r="L19" s="33"/>
      <c r="M19" s="33"/>
      <c r="N19" s="30"/>
    </row>
    <row r="20" spans="1:14" x14ac:dyDescent="0.25">
      <c r="A20" s="29">
        <v>40631</v>
      </c>
      <c r="B20" s="30">
        <v>3</v>
      </c>
      <c r="C20" s="30">
        <v>13</v>
      </c>
      <c r="D20" s="30">
        <v>33</v>
      </c>
      <c r="E20" s="31">
        <f t="shared" si="0"/>
        <v>14</v>
      </c>
      <c r="F20" s="70" t="str">
        <f t="shared" si="1"/>
        <v>YES</v>
      </c>
      <c r="G20" s="70" t="str">
        <f t="shared" si="2"/>
        <v>YES</v>
      </c>
      <c r="H20" s="71" t="str">
        <f t="shared" si="3"/>
        <v>YES</v>
      </c>
      <c r="I20" s="27"/>
      <c r="J20" s="32">
        <v>17</v>
      </c>
      <c r="K20" s="32">
        <f t="shared" si="4"/>
        <v>76</v>
      </c>
      <c r="L20" s="33"/>
      <c r="M20" s="33"/>
      <c r="N20" s="30"/>
    </row>
    <row r="21" spans="1:14" x14ac:dyDescent="0.25">
      <c r="A21" s="29">
        <v>40634</v>
      </c>
      <c r="B21" s="30">
        <v>3</v>
      </c>
      <c r="C21" s="30">
        <v>10</v>
      </c>
      <c r="D21" s="30">
        <v>41</v>
      </c>
      <c r="E21" s="31">
        <f t="shared" si="0"/>
        <v>14</v>
      </c>
      <c r="F21" s="70" t="str">
        <f t="shared" si="1"/>
        <v>YES</v>
      </c>
      <c r="G21" s="70" t="str">
        <f t="shared" si="2"/>
        <v>NO</v>
      </c>
      <c r="H21" s="71" t="str">
        <f t="shared" si="3"/>
        <v>NO</v>
      </c>
      <c r="I21" s="27"/>
      <c r="J21" s="32">
        <v>18</v>
      </c>
      <c r="K21" s="32">
        <f t="shared" si="4"/>
        <v>11</v>
      </c>
      <c r="L21" s="33"/>
      <c r="M21" s="33"/>
      <c r="N21" s="30"/>
    </row>
    <row r="22" spans="1:14" x14ac:dyDescent="0.25">
      <c r="A22" s="29">
        <v>40643</v>
      </c>
      <c r="B22" s="30">
        <v>4</v>
      </c>
      <c r="C22" s="30">
        <v>11</v>
      </c>
      <c r="D22" s="30">
        <v>12</v>
      </c>
      <c r="E22" s="31">
        <f t="shared" si="0"/>
        <v>16</v>
      </c>
      <c r="F22" s="70" t="str">
        <f t="shared" si="1"/>
        <v>NO</v>
      </c>
      <c r="G22" s="70" t="str">
        <f t="shared" si="2"/>
        <v>NO</v>
      </c>
      <c r="H22" s="71" t="str">
        <f t="shared" si="3"/>
        <v>NO</v>
      </c>
      <c r="I22" s="27"/>
      <c r="J22" s="32">
        <v>19</v>
      </c>
      <c r="K22" s="32">
        <f t="shared" si="4"/>
        <v>42</v>
      </c>
      <c r="L22" s="33"/>
      <c r="M22" s="33"/>
      <c r="N22" s="30"/>
    </row>
    <row r="23" spans="1:14" x14ac:dyDescent="0.25">
      <c r="A23" s="29">
        <v>40652</v>
      </c>
      <c r="B23" s="30">
        <v>3</v>
      </c>
      <c r="C23" s="30">
        <v>11</v>
      </c>
      <c r="D23" s="30">
        <v>38</v>
      </c>
      <c r="E23" s="31">
        <f t="shared" si="0"/>
        <v>17</v>
      </c>
      <c r="F23" s="70" t="str">
        <f t="shared" si="1"/>
        <v>YES</v>
      </c>
      <c r="G23" s="70" t="str">
        <f t="shared" si="2"/>
        <v>NO</v>
      </c>
      <c r="H23" s="71" t="str">
        <f t="shared" si="3"/>
        <v>NO</v>
      </c>
      <c r="I23" s="27"/>
      <c r="J23" s="32">
        <v>20</v>
      </c>
      <c r="K23" s="32">
        <f t="shared" si="4"/>
        <v>83</v>
      </c>
      <c r="L23" s="33"/>
      <c r="M23" s="33"/>
      <c r="N23" s="30"/>
    </row>
    <row r="24" spans="1:14" x14ac:dyDescent="0.25">
      <c r="A24" s="29">
        <v>40655</v>
      </c>
      <c r="B24" s="30">
        <v>1</v>
      </c>
      <c r="C24" s="30">
        <v>15</v>
      </c>
      <c r="D24" s="30">
        <v>38</v>
      </c>
      <c r="E24" s="31">
        <f t="shared" si="0"/>
        <v>17</v>
      </c>
      <c r="F24" s="70" t="str">
        <f t="shared" si="1"/>
        <v>YES</v>
      </c>
      <c r="G24" s="70" t="str">
        <f t="shared" si="2"/>
        <v>NO</v>
      </c>
      <c r="H24" s="71" t="str">
        <f t="shared" si="3"/>
        <v>NO</v>
      </c>
      <c r="I24" s="27"/>
      <c r="J24" s="32">
        <v>21</v>
      </c>
      <c r="K24" s="32">
        <f t="shared" si="4"/>
        <v>36</v>
      </c>
      <c r="L24" s="33"/>
      <c r="M24" s="33"/>
      <c r="N24" s="30"/>
    </row>
    <row r="25" spans="1:14" x14ac:dyDescent="0.25">
      <c r="A25" s="29">
        <v>40660</v>
      </c>
      <c r="B25" s="30">
        <v>2</v>
      </c>
      <c r="C25" s="30">
        <v>12</v>
      </c>
      <c r="D25" s="30">
        <v>11</v>
      </c>
      <c r="E25" s="31">
        <f t="shared" si="0"/>
        <v>18</v>
      </c>
      <c r="F25" s="70" t="str">
        <f t="shared" si="1"/>
        <v>NO</v>
      </c>
      <c r="G25" s="70" t="str">
        <f t="shared" si="2"/>
        <v>NO</v>
      </c>
      <c r="H25" s="71" t="str">
        <f t="shared" si="3"/>
        <v>NO</v>
      </c>
      <c r="I25" s="27"/>
      <c r="J25" s="32">
        <v>22</v>
      </c>
      <c r="K25" s="32">
        <f t="shared" si="4"/>
        <v>39</v>
      </c>
      <c r="L25" s="33"/>
      <c r="M25" s="33"/>
      <c r="N25" s="30"/>
    </row>
    <row r="26" spans="1:14" x14ac:dyDescent="0.25">
      <c r="A26" s="29">
        <v>40667</v>
      </c>
      <c r="B26" s="30">
        <v>5</v>
      </c>
      <c r="C26" s="30">
        <v>13</v>
      </c>
      <c r="D26" s="30">
        <v>23</v>
      </c>
      <c r="E26" s="31">
        <f t="shared" si="0"/>
        <v>19</v>
      </c>
      <c r="F26" s="70" t="str">
        <f t="shared" si="1"/>
        <v>NO</v>
      </c>
      <c r="G26" s="70" t="str">
        <f t="shared" si="2"/>
        <v>NO</v>
      </c>
      <c r="H26" s="71" t="str">
        <f t="shared" si="3"/>
        <v>NO</v>
      </c>
      <c r="I26" s="27"/>
      <c r="J26" s="32">
        <v>23</v>
      </c>
      <c r="K26" s="32">
        <f t="shared" si="4"/>
        <v>57</v>
      </c>
      <c r="L26" s="33"/>
      <c r="M26" s="33"/>
      <c r="N26" s="30"/>
    </row>
    <row r="27" spans="1:14" x14ac:dyDescent="0.25">
      <c r="A27" s="29">
        <v>40670</v>
      </c>
      <c r="B27" s="30">
        <v>4</v>
      </c>
      <c r="C27" s="30">
        <v>16</v>
      </c>
      <c r="D27" s="30">
        <v>19</v>
      </c>
      <c r="E27" s="31">
        <f t="shared" si="0"/>
        <v>19</v>
      </c>
      <c r="F27" s="70" t="str">
        <f t="shared" si="1"/>
        <v>NO</v>
      </c>
      <c r="G27" s="70" t="str">
        <f t="shared" si="2"/>
        <v>NO</v>
      </c>
      <c r="H27" s="71" t="str">
        <f t="shared" si="3"/>
        <v>NO</v>
      </c>
      <c r="I27" s="27"/>
      <c r="J27" s="32">
        <v>24</v>
      </c>
      <c r="K27" s="32">
        <f t="shared" si="4"/>
        <v>18</v>
      </c>
      <c r="L27" s="33"/>
      <c r="M27" s="33"/>
      <c r="N27" s="30"/>
    </row>
    <row r="28" spans="1:14" x14ac:dyDescent="0.25">
      <c r="A28" s="29">
        <v>40672</v>
      </c>
      <c r="B28" s="30">
        <v>1</v>
      </c>
      <c r="C28" s="30">
        <v>15</v>
      </c>
      <c r="D28" s="30">
        <v>34</v>
      </c>
      <c r="E28" s="31">
        <f t="shared" si="0"/>
        <v>20</v>
      </c>
      <c r="F28" s="70" t="str">
        <f t="shared" si="1"/>
        <v>YES</v>
      </c>
      <c r="G28" s="70" t="str">
        <f t="shared" si="2"/>
        <v>NO</v>
      </c>
      <c r="H28" s="71" t="str">
        <f t="shared" si="3"/>
        <v>NO</v>
      </c>
      <c r="I28" s="27"/>
      <c r="J28" s="32">
        <v>25</v>
      </c>
      <c r="K28" s="32">
        <f t="shared" si="4"/>
        <v>25</v>
      </c>
      <c r="L28" s="33"/>
      <c r="M28" s="33"/>
      <c r="N28" s="30"/>
    </row>
    <row r="29" spans="1:14" x14ac:dyDescent="0.25">
      <c r="A29" s="29">
        <v>40674</v>
      </c>
      <c r="B29" s="30">
        <v>2</v>
      </c>
      <c r="C29" s="30">
        <v>15</v>
      </c>
      <c r="D29" s="30">
        <v>26</v>
      </c>
      <c r="E29" s="31">
        <f t="shared" si="0"/>
        <v>20</v>
      </c>
      <c r="F29" s="70" t="str">
        <f t="shared" si="1"/>
        <v>NO</v>
      </c>
      <c r="G29" s="70" t="str">
        <f t="shared" si="2"/>
        <v>NO</v>
      </c>
      <c r="H29" s="71" t="str">
        <f t="shared" si="3"/>
        <v>NO</v>
      </c>
      <c r="I29" s="27"/>
      <c r="J29" s="32">
        <v>26</v>
      </c>
      <c r="K29" s="32">
        <f t="shared" si="4"/>
        <v>62</v>
      </c>
      <c r="L29" s="33"/>
      <c r="M29" s="33"/>
      <c r="N29" s="30"/>
    </row>
    <row r="30" spans="1:14" x14ac:dyDescent="0.25">
      <c r="A30" s="29">
        <v>40676</v>
      </c>
      <c r="B30" s="30">
        <v>5</v>
      </c>
      <c r="C30" s="30">
        <v>13</v>
      </c>
      <c r="D30" s="30">
        <v>23</v>
      </c>
      <c r="E30" s="31">
        <f t="shared" si="0"/>
        <v>20</v>
      </c>
      <c r="F30" s="70" t="str">
        <f t="shared" si="1"/>
        <v>NO</v>
      </c>
      <c r="G30" s="70" t="str">
        <f t="shared" si="2"/>
        <v>NO</v>
      </c>
      <c r="H30" s="71" t="str">
        <f t="shared" si="3"/>
        <v>NO</v>
      </c>
      <c r="I30" s="27"/>
      <c r="J30" s="32">
        <v>27</v>
      </c>
      <c r="K30" s="32">
        <f t="shared" si="4"/>
        <v>0</v>
      </c>
      <c r="L30" s="33"/>
      <c r="M30" s="33"/>
      <c r="N30" s="30"/>
    </row>
    <row r="31" spans="1:14" x14ac:dyDescent="0.25">
      <c r="A31" s="29">
        <v>40683</v>
      </c>
      <c r="B31" s="30">
        <v>3</v>
      </c>
      <c r="C31" s="30">
        <v>16</v>
      </c>
      <c r="D31" s="30">
        <v>36</v>
      </c>
      <c r="E31" s="31">
        <f t="shared" si="0"/>
        <v>21</v>
      </c>
      <c r="F31" s="70" t="str">
        <f t="shared" si="1"/>
        <v>YES</v>
      </c>
      <c r="G31" s="70" t="str">
        <f t="shared" si="2"/>
        <v>NO</v>
      </c>
      <c r="H31" s="71" t="str">
        <f t="shared" si="3"/>
        <v>NO</v>
      </c>
      <c r="I31" s="27"/>
      <c r="J31" s="33"/>
      <c r="K31" s="33"/>
      <c r="L31" s="30"/>
    </row>
    <row r="32" spans="1:14" x14ac:dyDescent="0.25">
      <c r="A32" s="29">
        <v>40687</v>
      </c>
      <c r="B32" s="30">
        <v>5</v>
      </c>
      <c r="C32" s="30">
        <v>13</v>
      </c>
      <c r="D32" s="30">
        <v>39</v>
      </c>
      <c r="E32" s="31">
        <f t="shared" si="0"/>
        <v>22</v>
      </c>
      <c r="F32" s="70" t="str">
        <f t="shared" si="1"/>
        <v>YES</v>
      </c>
      <c r="G32" s="70" t="str">
        <f t="shared" si="2"/>
        <v>NO</v>
      </c>
      <c r="H32" s="71" t="str">
        <f t="shared" si="3"/>
        <v>NO</v>
      </c>
      <c r="I32" s="27"/>
      <c r="J32" s="33"/>
      <c r="K32" s="33"/>
      <c r="L32" s="30"/>
    </row>
    <row r="33" spans="1:14" x14ac:dyDescent="0.25">
      <c r="A33" s="29">
        <v>40694</v>
      </c>
      <c r="B33" s="30">
        <v>1</v>
      </c>
      <c r="C33" s="30">
        <v>15</v>
      </c>
      <c r="D33" s="30">
        <v>22</v>
      </c>
      <c r="E33" s="31">
        <f t="shared" si="0"/>
        <v>23</v>
      </c>
      <c r="F33" s="70" t="str">
        <f t="shared" si="1"/>
        <v>NO</v>
      </c>
      <c r="G33" s="70" t="str">
        <f t="shared" si="2"/>
        <v>NO</v>
      </c>
      <c r="H33" s="71" t="str">
        <f t="shared" si="3"/>
        <v>NO</v>
      </c>
      <c r="I33" s="27"/>
      <c r="J33" s="33"/>
      <c r="K33" s="33"/>
      <c r="L33" s="30"/>
    </row>
    <row r="34" spans="1:14" x14ac:dyDescent="0.25">
      <c r="A34" s="29">
        <v>40697</v>
      </c>
      <c r="B34" s="30">
        <v>4</v>
      </c>
      <c r="C34" s="30">
        <v>10</v>
      </c>
      <c r="D34" s="30">
        <v>35</v>
      </c>
      <c r="E34" s="31">
        <f t="shared" si="0"/>
        <v>23</v>
      </c>
      <c r="F34" s="70" t="str">
        <f t="shared" si="1"/>
        <v>YES</v>
      </c>
      <c r="G34" s="70" t="str">
        <f t="shared" si="2"/>
        <v>NO</v>
      </c>
      <c r="H34" s="71" t="str">
        <f t="shared" si="3"/>
        <v>NO</v>
      </c>
      <c r="I34" s="27"/>
      <c r="J34" s="33"/>
      <c r="K34" s="33"/>
      <c r="L34" s="30"/>
    </row>
    <row r="35" spans="1:14" x14ac:dyDescent="0.25">
      <c r="A35" s="29">
        <v>40704</v>
      </c>
      <c r="B35" s="30">
        <v>1</v>
      </c>
      <c r="C35" s="30">
        <v>16</v>
      </c>
      <c r="D35" s="30">
        <v>18</v>
      </c>
      <c r="E35" s="31">
        <f t="shared" si="0"/>
        <v>24</v>
      </c>
      <c r="F35" s="70" t="str">
        <f t="shared" si="1"/>
        <v>NO</v>
      </c>
      <c r="G35" s="70" t="str">
        <f t="shared" si="2"/>
        <v>NO</v>
      </c>
      <c r="H35" s="71" t="str">
        <f t="shared" si="3"/>
        <v>NO</v>
      </c>
      <c r="I35" s="27"/>
      <c r="J35" s="33"/>
      <c r="K35" s="33"/>
      <c r="L35" s="30"/>
    </row>
    <row r="36" spans="1:14" x14ac:dyDescent="0.25">
      <c r="A36" s="29">
        <v>40709</v>
      </c>
      <c r="B36" s="30">
        <v>3</v>
      </c>
      <c r="C36" s="30">
        <v>10</v>
      </c>
      <c r="D36" s="30">
        <v>25</v>
      </c>
      <c r="E36" s="31">
        <f t="shared" si="0"/>
        <v>25</v>
      </c>
      <c r="F36" s="70" t="str">
        <f t="shared" si="1"/>
        <v>NO</v>
      </c>
      <c r="G36" s="70" t="str">
        <f t="shared" si="2"/>
        <v>NO</v>
      </c>
      <c r="H36" s="71" t="str">
        <f t="shared" si="3"/>
        <v>NO</v>
      </c>
      <c r="I36" s="27"/>
      <c r="J36" s="33"/>
      <c r="K36" s="33"/>
      <c r="L36" s="30"/>
    </row>
    <row r="37" spans="1:14" x14ac:dyDescent="0.25">
      <c r="A37" s="29">
        <v>40713</v>
      </c>
      <c r="B37" s="30">
        <v>4</v>
      </c>
      <c r="C37" s="30">
        <v>13</v>
      </c>
      <c r="D37" s="30">
        <v>21</v>
      </c>
      <c r="E37" s="31">
        <f t="shared" si="0"/>
        <v>26</v>
      </c>
      <c r="F37" s="70" t="str">
        <f t="shared" si="1"/>
        <v>NO</v>
      </c>
      <c r="G37" s="70" t="str">
        <f t="shared" si="2"/>
        <v>NO</v>
      </c>
      <c r="H37" s="71" t="str">
        <f t="shared" si="3"/>
        <v>NO</v>
      </c>
      <c r="I37" s="27"/>
      <c r="J37" s="33"/>
      <c r="K37" s="33"/>
      <c r="L37" s="30"/>
    </row>
    <row r="38" spans="1:14" x14ac:dyDescent="0.25">
      <c r="A38" s="29">
        <v>40715</v>
      </c>
      <c r="B38" s="30">
        <v>5</v>
      </c>
      <c r="C38" s="30">
        <v>16</v>
      </c>
      <c r="D38" s="30">
        <v>27</v>
      </c>
      <c r="E38" s="31">
        <f t="shared" si="0"/>
        <v>26</v>
      </c>
      <c r="F38" s="70" t="str">
        <f t="shared" si="1"/>
        <v>NO</v>
      </c>
      <c r="G38" s="70" t="str">
        <f t="shared" si="2"/>
        <v>NO</v>
      </c>
      <c r="H38" s="71" t="str">
        <f t="shared" si="3"/>
        <v>NO</v>
      </c>
      <c r="I38" s="27"/>
      <c r="J38" s="33"/>
      <c r="K38" s="33"/>
      <c r="L38" s="30"/>
    </row>
    <row r="39" spans="1:14" x14ac:dyDescent="0.25">
      <c r="A39" s="29">
        <v>40719</v>
      </c>
      <c r="B39" s="30">
        <v>4</v>
      </c>
      <c r="C39" s="30">
        <v>15</v>
      </c>
      <c r="D39" s="30">
        <v>14</v>
      </c>
      <c r="E39" s="31">
        <f t="shared" si="0"/>
        <v>26</v>
      </c>
      <c r="F39" s="70" t="str">
        <f t="shared" si="1"/>
        <v>NO</v>
      </c>
      <c r="G39" s="70" t="str">
        <f t="shared" si="2"/>
        <v>NO</v>
      </c>
      <c r="H39" s="71" t="str">
        <f t="shared" si="3"/>
        <v>NO</v>
      </c>
      <c r="I39" s="27"/>
      <c r="J39" s="27"/>
      <c r="M39" s="27"/>
      <c r="N39" s="27"/>
    </row>
    <row r="40" spans="1:14" x14ac:dyDescent="0.25">
      <c r="A40" s="29">
        <v>40728</v>
      </c>
      <c r="B40" s="30">
        <v>5</v>
      </c>
      <c r="C40" s="30">
        <v>11</v>
      </c>
      <c r="D40" s="30">
        <v>14</v>
      </c>
      <c r="E40" s="31">
        <f t="shared" si="0"/>
        <v>28</v>
      </c>
      <c r="F40" s="70" t="str">
        <f t="shared" si="1"/>
        <v>NO</v>
      </c>
      <c r="G40" s="70" t="str">
        <f t="shared" si="2"/>
        <v>NO</v>
      </c>
      <c r="H40" s="71" t="str">
        <f t="shared" si="3"/>
        <v>NO</v>
      </c>
      <c r="I40" s="27"/>
      <c r="J40" s="27"/>
      <c r="K40" s="27"/>
      <c r="L40" s="27"/>
      <c r="M40" s="27"/>
      <c r="N40" s="27"/>
    </row>
    <row r="41" spans="1:14" x14ac:dyDescent="0.25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 x14ac:dyDescent="0.25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 x14ac:dyDescent="0.25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 x14ac:dyDescent="0.25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 x14ac:dyDescent="0.25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 x14ac:dyDescent="0.25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 x14ac:dyDescent="0.25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 x14ac:dyDescent="0.25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 x14ac:dyDescent="0.25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 x14ac:dyDescent="0.25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x14ac:dyDescent="0.25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x14ac:dyDescent="0.25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 x14ac:dyDescent="0.25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x14ac:dyDescent="0.25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 x14ac:dyDescent="0.25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 x14ac:dyDescent="0.25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 x14ac:dyDescent="0.25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 x14ac:dyDescent="0.25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x14ac:dyDescent="0.25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x14ac:dyDescent="0.25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 x14ac:dyDescent="0.25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x14ac:dyDescent="0.25">
      <c r="A62" s="34"/>
    </row>
    <row r="63" spans="1:14" x14ac:dyDescent="0.25">
      <c r="A63" s="34"/>
    </row>
    <row r="64" spans="1:14" x14ac:dyDescent="0.25">
      <c r="A64" s="34"/>
    </row>
    <row r="65" spans="1:1" x14ac:dyDescent="0.25">
      <c r="A65" s="34"/>
    </row>
    <row r="66" spans="1:1" x14ac:dyDescent="0.25">
      <c r="A66" s="34"/>
    </row>
    <row r="67" spans="1:1" x14ac:dyDescent="0.25">
      <c r="A67" s="34"/>
    </row>
    <row r="68" spans="1:1" x14ac:dyDescent="0.25">
      <c r="A68" s="34"/>
    </row>
    <row r="69" spans="1:1" x14ac:dyDescent="0.25">
      <c r="A69" s="34"/>
    </row>
    <row r="70" spans="1:1" x14ac:dyDescent="0.25">
      <c r="A70" s="34"/>
    </row>
    <row r="71" spans="1:1" x14ac:dyDescent="0.25">
      <c r="A71" s="34"/>
    </row>
    <row r="72" spans="1:1" x14ac:dyDescent="0.25">
      <c r="A72" s="34"/>
    </row>
    <row r="73" spans="1:1" x14ac:dyDescent="0.25">
      <c r="A73" s="34"/>
    </row>
    <row r="74" spans="1:1" x14ac:dyDescent="0.25">
      <c r="A74" s="34"/>
    </row>
    <row r="75" spans="1:1" x14ac:dyDescent="0.25">
      <c r="A75" s="34"/>
    </row>
    <row r="76" spans="1:1" x14ac:dyDescent="0.25">
      <c r="A76" s="34"/>
    </row>
    <row r="77" spans="1:1" x14ac:dyDescent="0.25">
      <c r="A77" s="34"/>
    </row>
    <row r="78" spans="1:1" x14ac:dyDescent="0.25">
      <c r="A78" s="34"/>
    </row>
    <row r="79" spans="1:1" x14ac:dyDescent="0.25">
      <c r="A79" s="34"/>
    </row>
    <row r="80" spans="1:1" x14ac:dyDescent="0.25">
      <c r="A80" s="34"/>
    </row>
    <row r="81" spans="1:1" x14ac:dyDescent="0.25">
      <c r="A81" s="34"/>
    </row>
    <row r="82" spans="1:1" x14ac:dyDescent="0.25">
      <c r="A82" s="34"/>
    </row>
    <row r="83" spans="1:1" x14ac:dyDescent="0.25">
      <c r="A83" s="34"/>
    </row>
    <row r="84" spans="1:1" x14ac:dyDescent="0.25">
      <c r="A84" s="34"/>
    </row>
    <row r="85" spans="1:1" x14ac:dyDescent="0.25">
      <c r="A85" s="34"/>
    </row>
    <row r="86" spans="1:1" x14ac:dyDescent="0.25">
      <c r="A86" s="34"/>
    </row>
    <row r="87" spans="1:1" x14ac:dyDescent="0.25">
      <c r="A87" s="34"/>
    </row>
    <row r="88" spans="1:1" x14ac:dyDescent="0.25">
      <c r="A88" s="34"/>
    </row>
    <row r="89" spans="1:1" x14ac:dyDescent="0.25">
      <c r="A89" s="34"/>
    </row>
    <row r="90" spans="1:1" x14ac:dyDescent="0.25">
      <c r="A90" s="34"/>
    </row>
    <row r="91" spans="1:1" x14ac:dyDescent="0.25">
      <c r="A91" s="34"/>
    </row>
    <row r="92" spans="1:1" x14ac:dyDescent="0.25">
      <c r="A92" s="34"/>
    </row>
    <row r="93" spans="1:1" x14ac:dyDescent="0.25">
      <c r="A93" s="34"/>
    </row>
    <row r="94" spans="1:1" x14ac:dyDescent="0.25">
      <c r="A94" s="34"/>
    </row>
    <row r="95" spans="1:1" x14ac:dyDescent="0.25">
      <c r="A95" s="34"/>
    </row>
    <row r="96" spans="1:1" x14ac:dyDescent="0.25">
      <c r="A96" s="34"/>
    </row>
    <row r="97" spans="1:1" x14ac:dyDescent="0.25">
      <c r="A97" s="34"/>
    </row>
    <row r="98" spans="1:1" x14ac:dyDescent="0.25">
      <c r="A98" s="34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activeCell="I19" sqref="I19"/>
    </sheetView>
  </sheetViews>
  <sheetFormatPr defaultRowHeight="15" x14ac:dyDescent="0.25"/>
  <cols>
    <col min="1" max="1" width="14.7109375" customWidth="1"/>
    <col min="2" max="2" width="10.140625" customWidth="1"/>
    <col min="3" max="7" width="16.5703125" customWidth="1"/>
    <col min="8" max="8" width="16.7109375" customWidth="1"/>
    <col min="9" max="9" width="12.7109375" bestFit="1" customWidth="1"/>
    <col min="10" max="10" width="16.42578125" customWidth="1"/>
    <col min="11" max="12" width="12.7109375" customWidth="1"/>
    <col min="13" max="13" width="9.140625" style="27"/>
    <col min="261" max="261" width="14.7109375" customWidth="1"/>
    <col min="262" max="262" width="10.140625" customWidth="1"/>
    <col min="263" max="263" width="16.5703125" customWidth="1"/>
    <col min="264" max="264" width="16.7109375" customWidth="1"/>
    <col min="265" max="265" width="1.5703125" customWidth="1"/>
    <col min="266" max="266" width="16.42578125" customWidth="1"/>
    <col min="267" max="268" width="12.7109375" customWidth="1"/>
    <col min="517" max="517" width="14.7109375" customWidth="1"/>
    <col min="518" max="518" width="10.140625" customWidth="1"/>
    <col min="519" max="519" width="16.5703125" customWidth="1"/>
    <col min="520" max="520" width="16.7109375" customWidth="1"/>
    <col min="521" max="521" width="1.5703125" customWidth="1"/>
    <col min="522" max="522" width="16.42578125" customWidth="1"/>
    <col min="523" max="524" width="12.7109375" customWidth="1"/>
    <col min="773" max="773" width="14.7109375" customWidth="1"/>
    <col min="774" max="774" width="10.140625" customWidth="1"/>
    <col min="775" max="775" width="16.5703125" customWidth="1"/>
    <col min="776" max="776" width="16.7109375" customWidth="1"/>
    <col min="777" max="777" width="1.5703125" customWidth="1"/>
    <col min="778" max="778" width="16.42578125" customWidth="1"/>
    <col min="779" max="780" width="12.7109375" customWidth="1"/>
    <col min="1029" max="1029" width="14.7109375" customWidth="1"/>
    <col min="1030" max="1030" width="10.140625" customWidth="1"/>
    <col min="1031" max="1031" width="16.5703125" customWidth="1"/>
    <col min="1032" max="1032" width="16.7109375" customWidth="1"/>
    <col min="1033" max="1033" width="1.5703125" customWidth="1"/>
    <col min="1034" max="1034" width="16.42578125" customWidth="1"/>
    <col min="1035" max="1036" width="12.7109375" customWidth="1"/>
    <col min="1285" max="1285" width="14.7109375" customWidth="1"/>
    <col min="1286" max="1286" width="10.140625" customWidth="1"/>
    <col min="1287" max="1287" width="16.5703125" customWidth="1"/>
    <col min="1288" max="1288" width="16.7109375" customWidth="1"/>
    <col min="1289" max="1289" width="1.5703125" customWidth="1"/>
    <col min="1290" max="1290" width="16.42578125" customWidth="1"/>
    <col min="1291" max="1292" width="12.7109375" customWidth="1"/>
    <col min="1541" max="1541" width="14.7109375" customWidth="1"/>
    <col min="1542" max="1542" width="10.140625" customWidth="1"/>
    <col min="1543" max="1543" width="16.5703125" customWidth="1"/>
    <col min="1544" max="1544" width="16.7109375" customWidth="1"/>
    <col min="1545" max="1545" width="1.5703125" customWidth="1"/>
    <col min="1546" max="1546" width="16.42578125" customWidth="1"/>
    <col min="1547" max="1548" width="12.7109375" customWidth="1"/>
    <col min="1797" max="1797" width="14.7109375" customWidth="1"/>
    <col min="1798" max="1798" width="10.140625" customWidth="1"/>
    <col min="1799" max="1799" width="16.5703125" customWidth="1"/>
    <col min="1800" max="1800" width="16.7109375" customWidth="1"/>
    <col min="1801" max="1801" width="1.5703125" customWidth="1"/>
    <col min="1802" max="1802" width="16.42578125" customWidth="1"/>
    <col min="1803" max="1804" width="12.7109375" customWidth="1"/>
    <col min="2053" max="2053" width="14.7109375" customWidth="1"/>
    <col min="2054" max="2054" width="10.140625" customWidth="1"/>
    <col min="2055" max="2055" width="16.5703125" customWidth="1"/>
    <col min="2056" max="2056" width="16.7109375" customWidth="1"/>
    <col min="2057" max="2057" width="1.5703125" customWidth="1"/>
    <col min="2058" max="2058" width="16.42578125" customWidth="1"/>
    <col min="2059" max="2060" width="12.7109375" customWidth="1"/>
    <col min="2309" max="2309" width="14.7109375" customWidth="1"/>
    <col min="2310" max="2310" width="10.140625" customWidth="1"/>
    <col min="2311" max="2311" width="16.5703125" customWidth="1"/>
    <col min="2312" max="2312" width="16.7109375" customWidth="1"/>
    <col min="2313" max="2313" width="1.5703125" customWidth="1"/>
    <col min="2314" max="2314" width="16.42578125" customWidth="1"/>
    <col min="2315" max="2316" width="12.7109375" customWidth="1"/>
    <col min="2565" max="2565" width="14.7109375" customWidth="1"/>
    <col min="2566" max="2566" width="10.140625" customWidth="1"/>
    <col min="2567" max="2567" width="16.5703125" customWidth="1"/>
    <col min="2568" max="2568" width="16.7109375" customWidth="1"/>
    <col min="2569" max="2569" width="1.5703125" customWidth="1"/>
    <col min="2570" max="2570" width="16.42578125" customWidth="1"/>
    <col min="2571" max="2572" width="12.7109375" customWidth="1"/>
    <col min="2821" max="2821" width="14.7109375" customWidth="1"/>
    <col min="2822" max="2822" width="10.140625" customWidth="1"/>
    <col min="2823" max="2823" width="16.5703125" customWidth="1"/>
    <col min="2824" max="2824" width="16.7109375" customWidth="1"/>
    <col min="2825" max="2825" width="1.5703125" customWidth="1"/>
    <col min="2826" max="2826" width="16.42578125" customWidth="1"/>
    <col min="2827" max="2828" width="12.7109375" customWidth="1"/>
    <col min="3077" max="3077" width="14.7109375" customWidth="1"/>
    <col min="3078" max="3078" width="10.140625" customWidth="1"/>
    <col min="3079" max="3079" width="16.5703125" customWidth="1"/>
    <col min="3080" max="3080" width="16.7109375" customWidth="1"/>
    <col min="3081" max="3081" width="1.5703125" customWidth="1"/>
    <col min="3082" max="3082" width="16.42578125" customWidth="1"/>
    <col min="3083" max="3084" width="12.7109375" customWidth="1"/>
    <col min="3333" max="3333" width="14.7109375" customWidth="1"/>
    <col min="3334" max="3334" width="10.140625" customWidth="1"/>
    <col min="3335" max="3335" width="16.5703125" customWidth="1"/>
    <col min="3336" max="3336" width="16.7109375" customWidth="1"/>
    <col min="3337" max="3337" width="1.5703125" customWidth="1"/>
    <col min="3338" max="3338" width="16.42578125" customWidth="1"/>
    <col min="3339" max="3340" width="12.7109375" customWidth="1"/>
    <col min="3589" max="3589" width="14.7109375" customWidth="1"/>
    <col min="3590" max="3590" width="10.140625" customWidth="1"/>
    <col min="3591" max="3591" width="16.5703125" customWidth="1"/>
    <col min="3592" max="3592" width="16.7109375" customWidth="1"/>
    <col min="3593" max="3593" width="1.5703125" customWidth="1"/>
    <col min="3594" max="3594" width="16.42578125" customWidth="1"/>
    <col min="3595" max="3596" width="12.7109375" customWidth="1"/>
    <col min="3845" max="3845" width="14.7109375" customWidth="1"/>
    <col min="3846" max="3846" width="10.140625" customWidth="1"/>
    <col min="3847" max="3847" width="16.5703125" customWidth="1"/>
    <col min="3848" max="3848" width="16.7109375" customWidth="1"/>
    <col min="3849" max="3849" width="1.5703125" customWidth="1"/>
    <col min="3850" max="3850" width="16.42578125" customWidth="1"/>
    <col min="3851" max="3852" width="12.7109375" customWidth="1"/>
    <col min="4101" max="4101" width="14.7109375" customWidth="1"/>
    <col min="4102" max="4102" width="10.140625" customWidth="1"/>
    <col min="4103" max="4103" width="16.5703125" customWidth="1"/>
    <col min="4104" max="4104" width="16.7109375" customWidth="1"/>
    <col min="4105" max="4105" width="1.5703125" customWidth="1"/>
    <col min="4106" max="4106" width="16.42578125" customWidth="1"/>
    <col min="4107" max="4108" width="12.7109375" customWidth="1"/>
    <col min="4357" max="4357" width="14.7109375" customWidth="1"/>
    <col min="4358" max="4358" width="10.140625" customWidth="1"/>
    <col min="4359" max="4359" width="16.5703125" customWidth="1"/>
    <col min="4360" max="4360" width="16.7109375" customWidth="1"/>
    <col min="4361" max="4361" width="1.5703125" customWidth="1"/>
    <col min="4362" max="4362" width="16.42578125" customWidth="1"/>
    <col min="4363" max="4364" width="12.7109375" customWidth="1"/>
    <col min="4613" max="4613" width="14.7109375" customWidth="1"/>
    <col min="4614" max="4614" width="10.140625" customWidth="1"/>
    <col min="4615" max="4615" width="16.5703125" customWidth="1"/>
    <col min="4616" max="4616" width="16.7109375" customWidth="1"/>
    <col min="4617" max="4617" width="1.5703125" customWidth="1"/>
    <col min="4618" max="4618" width="16.42578125" customWidth="1"/>
    <col min="4619" max="4620" width="12.7109375" customWidth="1"/>
    <col min="4869" max="4869" width="14.7109375" customWidth="1"/>
    <col min="4870" max="4870" width="10.140625" customWidth="1"/>
    <col min="4871" max="4871" width="16.5703125" customWidth="1"/>
    <col min="4872" max="4872" width="16.7109375" customWidth="1"/>
    <col min="4873" max="4873" width="1.5703125" customWidth="1"/>
    <col min="4874" max="4874" width="16.42578125" customWidth="1"/>
    <col min="4875" max="4876" width="12.7109375" customWidth="1"/>
    <col min="5125" max="5125" width="14.7109375" customWidth="1"/>
    <col min="5126" max="5126" width="10.140625" customWidth="1"/>
    <col min="5127" max="5127" width="16.5703125" customWidth="1"/>
    <col min="5128" max="5128" width="16.7109375" customWidth="1"/>
    <col min="5129" max="5129" width="1.5703125" customWidth="1"/>
    <col min="5130" max="5130" width="16.42578125" customWidth="1"/>
    <col min="5131" max="5132" width="12.7109375" customWidth="1"/>
    <col min="5381" max="5381" width="14.7109375" customWidth="1"/>
    <col min="5382" max="5382" width="10.140625" customWidth="1"/>
    <col min="5383" max="5383" width="16.5703125" customWidth="1"/>
    <col min="5384" max="5384" width="16.7109375" customWidth="1"/>
    <col min="5385" max="5385" width="1.5703125" customWidth="1"/>
    <col min="5386" max="5386" width="16.42578125" customWidth="1"/>
    <col min="5387" max="5388" width="12.7109375" customWidth="1"/>
    <col min="5637" max="5637" width="14.7109375" customWidth="1"/>
    <col min="5638" max="5638" width="10.140625" customWidth="1"/>
    <col min="5639" max="5639" width="16.5703125" customWidth="1"/>
    <col min="5640" max="5640" width="16.7109375" customWidth="1"/>
    <col min="5641" max="5641" width="1.5703125" customWidth="1"/>
    <col min="5642" max="5642" width="16.42578125" customWidth="1"/>
    <col min="5643" max="5644" width="12.7109375" customWidth="1"/>
    <col min="5893" max="5893" width="14.7109375" customWidth="1"/>
    <col min="5894" max="5894" width="10.140625" customWidth="1"/>
    <col min="5895" max="5895" width="16.5703125" customWidth="1"/>
    <col min="5896" max="5896" width="16.7109375" customWidth="1"/>
    <col min="5897" max="5897" width="1.5703125" customWidth="1"/>
    <col min="5898" max="5898" width="16.42578125" customWidth="1"/>
    <col min="5899" max="5900" width="12.7109375" customWidth="1"/>
    <col min="6149" max="6149" width="14.7109375" customWidth="1"/>
    <col min="6150" max="6150" width="10.140625" customWidth="1"/>
    <col min="6151" max="6151" width="16.5703125" customWidth="1"/>
    <col min="6152" max="6152" width="16.7109375" customWidth="1"/>
    <col min="6153" max="6153" width="1.5703125" customWidth="1"/>
    <col min="6154" max="6154" width="16.42578125" customWidth="1"/>
    <col min="6155" max="6156" width="12.7109375" customWidth="1"/>
    <col min="6405" max="6405" width="14.7109375" customWidth="1"/>
    <col min="6406" max="6406" width="10.140625" customWidth="1"/>
    <col min="6407" max="6407" width="16.5703125" customWidth="1"/>
    <col min="6408" max="6408" width="16.7109375" customWidth="1"/>
    <col min="6409" max="6409" width="1.5703125" customWidth="1"/>
    <col min="6410" max="6410" width="16.42578125" customWidth="1"/>
    <col min="6411" max="6412" width="12.7109375" customWidth="1"/>
    <col min="6661" max="6661" width="14.7109375" customWidth="1"/>
    <col min="6662" max="6662" width="10.140625" customWidth="1"/>
    <col min="6663" max="6663" width="16.5703125" customWidth="1"/>
    <col min="6664" max="6664" width="16.7109375" customWidth="1"/>
    <col min="6665" max="6665" width="1.5703125" customWidth="1"/>
    <col min="6666" max="6666" width="16.42578125" customWidth="1"/>
    <col min="6667" max="6668" width="12.7109375" customWidth="1"/>
    <col min="6917" max="6917" width="14.7109375" customWidth="1"/>
    <col min="6918" max="6918" width="10.140625" customWidth="1"/>
    <col min="6919" max="6919" width="16.5703125" customWidth="1"/>
    <col min="6920" max="6920" width="16.7109375" customWidth="1"/>
    <col min="6921" max="6921" width="1.5703125" customWidth="1"/>
    <col min="6922" max="6922" width="16.42578125" customWidth="1"/>
    <col min="6923" max="6924" width="12.7109375" customWidth="1"/>
    <col min="7173" max="7173" width="14.7109375" customWidth="1"/>
    <col min="7174" max="7174" width="10.140625" customWidth="1"/>
    <col min="7175" max="7175" width="16.5703125" customWidth="1"/>
    <col min="7176" max="7176" width="16.7109375" customWidth="1"/>
    <col min="7177" max="7177" width="1.5703125" customWidth="1"/>
    <col min="7178" max="7178" width="16.42578125" customWidth="1"/>
    <col min="7179" max="7180" width="12.7109375" customWidth="1"/>
    <col min="7429" max="7429" width="14.7109375" customWidth="1"/>
    <col min="7430" max="7430" width="10.140625" customWidth="1"/>
    <col min="7431" max="7431" width="16.5703125" customWidth="1"/>
    <col min="7432" max="7432" width="16.7109375" customWidth="1"/>
    <col min="7433" max="7433" width="1.5703125" customWidth="1"/>
    <col min="7434" max="7434" width="16.42578125" customWidth="1"/>
    <col min="7435" max="7436" width="12.7109375" customWidth="1"/>
    <col min="7685" max="7685" width="14.7109375" customWidth="1"/>
    <col min="7686" max="7686" width="10.140625" customWidth="1"/>
    <col min="7687" max="7687" width="16.5703125" customWidth="1"/>
    <col min="7688" max="7688" width="16.7109375" customWidth="1"/>
    <col min="7689" max="7689" width="1.5703125" customWidth="1"/>
    <col min="7690" max="7690" width="16.42578125" customWidth="1"/>
    <col min="7691" max="7692" width="12.7109375" customWidth="1"/>
    <col min="7941" max="7941" width="14.7109375" customWidth="1"/>
    <col min="7942" max="7942" width="10.140625" customWidth="1"/>
    <col min="7943" max="7943" width="16.5703125" customWidth="1"/>
    <col min="7944" max="7944" width="16.7109375" customWidth="1"/>
    <col min="7945" max="7945" width="1.5703125" customWidth="1"/>
    <col min="7946" max="7946" width="16.42578125" customWidth="1"/>
    <col min="7947" max="7948" width="12.7109375" customWidth="1"/>
    <col min="8197" max="8197" width="14.7109375" customWidth="1"/>
    <col min="8198" max="8198" width="10.140625" customWidth="1"/>
    <col min="8199" max="8199" width="16.5703125" customWidth="1"/>
    <col min="8200" max="8200" width="16.7109375" customWidth="1"/>
    <col min="8201" max="8201" width="1.5703125" customWidth="1"/>
    <col min="8202" max="8202" width="16.42578125" customWidth="1"/>
    <col min="8203" max="8204" width="12.7109375" customWidth="1"/>
    <col min="8453" max="8453" width="14.7109375" customWidth="1"/>
    <col min="8454" max="8454" width="10.140625" customWidth="1"/>
    <col min="8455" max="8455" width="16.5703125" customWidth="1"/>
    <col min="8456" max="8456" width="16.7109375" customWidth="1"/>
    <col min="8457" max="8457" width="1.5703125" customWidth="1"/>
    <col min="8458" max="8458" width="16.42578125" customWidth="1"/>
    <col min="8459" max="8460" width="12.7109375" customWidth="1"/>
    <col min="8709" max="8709" width="14.7109375" customWidth="1"/>
    <col min="8710" max="8710" width="10.140625" customWidth="1"/>
    <col min="8711" max="8711" width="16.5703125" customWidth="1"/>
    <col min="8712" max="8712" width="16.7109375" customWidth="1"/>
    <col min="8713" max="8713" width="1.5703125" customWidth="1"/>
    <col min="8714" max="8714" width="16.42578125" customWidth="1"/>
    <col min="8715" max="8716" width="12.7109375" customWidth="1"/>
    <col min="8965" max="8965" width="14.7109375" customWidth="1"/>
    <col min="8966" max="8966" width="10.140625" customWidth="1"/>
    <col min="8967" max="8967" width="16.5703125" customWidth="1"/>
    <col min="8968" max="8968" width="16.7109375" customWidth="1"/>
    <col min="8969" max="8969" width="1.5703125" customWidth="1"/>
    <col min="8970" max="8970" width="16.42578125" customWidth="1"/>
    <col min="8971" max="8972" width="12.7109375" customWidth="1"/>
    <col min="9221" max="9221" width="14.7109375" customWidth="1"/>
    <col min="9222" max="9222" width="10.140625" customWidth="1"/>
    <col min="9223" max="9223" width="16.5703125" customWidth="1"/>
    <col min="9224" max="9224" width="16.7109375" customWidth="1"/>
    <col min="9225" max="9225" width="1.5703125" customWidth="1"/>
    <col min="9226" max="9226" width="16.42578125" customWidth="1"/>
    <col min="9227" max="9228" width="12.7109375" customWidth="1"/>
    <col min="9477" max="9477" width="14.7109375" customWidth="1"/>
    <col min="9478" max="9478" width="10.140625" customWidth="1"/>
    <col min="9479" max="9479" width="16.5703125" customWidth="1"/>
    <col min="9480" max="9480" width="16.7109375" customWidth="1"/>
    <col min="9481" max="9481" width="1.5703125" customWidth="1"/>
    <col min="9482" max="9482" width="16.42578125" customWidth="1"/>
    <col min="9483" max="9484" width="12.7109375" customWidth="1"/>
    <col min="9733" max="9733" width="14.7109375" customWidth="1"/>
    <col min="9734" max="9734" width="10.140625" customWidth="1"/>
    <col min="9735" max="9735" width="16.5703125" customWidth="1"/>
    <col min="9736" max="9736" width="16.7109375" customWidth="1"/>
    <col min="9737" max="9737" width="1.5703125" customWidth="1"/>
    <col min="9738" max="9738" width="16.42578125" customWidth="1"/>
    <col min="9739" max="9740" width="12.7109375" customWidth="1"/>
    <col min="9989" max="9989" width="14.7109375" customWidth="1"/>
    <col min="9990" max="9990" width="10.140625" customWidth="1"/>
    <col min="9991" max="9991" width="16.5703125" customWidth="1"/>
    <col min="9992" max="9992" width="16.7109375" customWidth="1"/>
    <col min="9993" max="9993" width="1.5703125" customWidth="1"/>
    <col min="9994" max="9994" width="16.42578125" customWidth="1"/>
    <col min="9995" max="9996" width="12.7109375" customWidth="1"/>
    <col min="10245" max="10245" width="14.7109375" customWidth="1"/>
    <col min="10246" max="10246" width="10.140625" customWidth="1"/>
    <col min="10247" max="10247" width="16.5703125" customWidth="1"/>
    <col min="10248" max="10248" width="16.7109375" customWidth="1"/>
    <col min="10249" max="10249" width="1.5703125" customWidth="1"/>
    <col min="10250" max="10250" width="16.42578125" customWidth="1"/>
    <col min="10251" max="10252" width="12.7109375" customWidth="1"/>
    <col min="10501" max="10501" width="14.7109375" customWidth="1"/>
    <col min="10502" max="10502" width="10.140625" customWidth="1"/>
    <col min="10503" max="10503" width="16.5703125" customWidth="1"/>
    <col min="10504" max="10504" width="16.7109375" customWidth="1"/>
    <col min="10505" max="10505" width="1.5703125" customWidth="1"/>
    <col min="10506" max="10506" width="16.42578125" customWidth="1"/>
    <col min="10507" max="10508" width="12.7109375" customWidth="1"/>
    <col min="10757" max="10757" width="14.7109375" customWidth="1"/>
    <col min="10758" max="10758" width="10.140625" customWidth="1"/>
    <col min="10759" max="10759" width="16.5703125" customWidth="1"/>
    <col min="10760" max="10760" width="16.7109375" customWidth="1"/>
    <col min="10761" max="10761" width="1.5703125" customWidth="1"/>
    <col min="10762" max="10762" width="16.42578125" customWidth="1"/>
    <col min="10763" max="10764" width="12.7109375" customWidth="1"/>
    <col min="11013" max="11013" width="14.7109375" customWidth="1"/>
    <col min="11014" max="11014" width="10.140625" customWidth="1"/>
    <col min="11015" max="11015" width="16.5703125" customWidth="1"/>
    <col min="11016" max="11016" width="16.7109375" customWidth="1"/>
    <col min="11017" max="11017" width="1.5703125" customWidth="1"/>
    <col min="11018" max="11018" width="16.42578125" customWidth="1"/>
    <col min="11019" max="11020" width="12.7109375" customWidth="1"/>
    <col min="11269" max="11269" width="14.7109375" customWidth="1"/>
    <col min="11270" max="11270" width="10.140625" customWidth="1"/>
    <col min="11271" max="11271" width="16.5703125" customWidth="1"/>
    <col min="11272" max="11272" width="16.7109375" customWidth="1"/>
    <col min="11273" max="11273" width="1.5703125" customWidth="1"/>
    <col min="11274" max="11274" width="16.42578125" customWidth="1"/>
    <col min="11275" max="11276" width="12.7109375" customWidth="1"/>
    <col min="11525" max="11525" width="14.7109375" customWidth="1"/>
    <col min="11526" max="11526" width="10.140625" customWidth="1"/>
    <col min="11527" max="11527" width="16.5703125" customWidth="1"/>
    <col min="11528" max="11528" width="16.7109375" customWidth="1"/>
    <col min="11529" max="11529" width="1.5703125" customWidth="1"/>
    <col min="11530" max="11530" width="16.42578125" customWidth="1"/>
    <col min="11531" max="11532" width="12.7109375" customWidth="1"/>
    <col min="11781" max="11781" width="14.7109375" customWidth="1"/>
    <col min="11782" max="11782" width="10.140625" customWidth="1"/>
    <col min="11783" max="11783" width="16.5703125" customWidth="1"/>
    <col min="11784" max="11784" width="16.7109375" customWidth="1"/>
    <col min="11785" max="11785" width="1.5703125" customWidth="1"/>
    <col min="11786" max="11786" width="16.42578125" customWidth="1"/>
    <col min="11787" max="11788" width="12.7109375" customWidth="1"/>
    <col min="12037" max="12037" width="14.7109375" customWidth="1"/>
    <col min="12038" max="12038" width="10.140625" customWidth="1"/>
    <col min="12039" max="12039" width="16.5703125" customWidth="1"/>
    <col min="12040" max="12040" width="16.7109375" customWidth="1"/>
    <col min="12041" max="12041" width="1.5703125" customWidth="1"/>
    <col min="12042" max="12042" width="16.42578125" customWidth="1"/>
    <col min="12043" max="12044" width="12.7109375" customWidth="1"/>
    <col min="12293" max="12293" width="14.7109375" customWidth="1"/>
    <col min="12294" max="12294" width="10.140625" customWidth="1"/>
    <col min="12295" max="12295" width="16.5703125" customWidth="1"/>
    <col min="12296" max="12296" width="16.7109375" customWidth="1"/>
    <col min="12297" max="12297" width="1.5703125" customWidth="1"/>
    <col min="12298" max="12298" width="16.42578125" customWidth="1"/>
    <col min="12299" max="12300" width="12.7109375" customWidth="1"/>
    <col min="12549" max="12549" width="14.7109375" customWidth="1"/>
    <col min="12550" max="12550" width="10.140625" customWidth="1"/>
    <col min="12551" max="12551" width="16.5703125" customWidth="1"/>
    <col min="12552" max="12552" width="16.7109375" customWidth="1"/>
    <col min="12553" max="12553" width="1.5703125" customWidth="1"/>
    <col min="12554" max="12554" width="16.42578125" customWidth="1"/>
    <col min="12555" max="12556" width="12.7109375" customWidth="1"/>
    <col min="12805" max="12805" width="14.7109375" customWidth="1"/>
    <col min="12806" max="12806" width="10.140625" customWidth="1"/>
    <col min="12807" max="12807" width="16.5703125" customWidth="1"/>
    <col min="12808" max="12808" width="16.7109375" customWidth="1"/>
    <col min="12809" max="12809" width="1.5703125" customWidth="1"/>
    <col min="12810" max="12810" width="16.42578125" customWidth="1"/>
    <col min="12811" max="12812" width="12.7109375" customWidth="1"/>
    <col min="13061" max="13061" width="14.7109375" customWidth="1"/>
    <col min="13062" max="13062" width="10.140625" customWidth="1"/>
    <col min="13063" max="13063" width="16.5703125" customWidth="1"/>
    <col min="13064" max="13064" width="16.7109375" customWidth="1"/>
    <col min="13065" max="13065" width="1.5703125" customWidth="1"/>
    <col min="13066" max="13066" width="16.42578125" customWidth="1"/>
    <col min="13067" max="13068" width="12.7109375" customWidth="1"/>
    <col min="13317" max="13317" width="14.7109375" customWidth="1"/>
    <col min="13318" max="13318" width="10.140625" customWidth="1"/>
    <col min="13319" max="13319" width="16.5703125" customWidth="1"/>
    <col min="13320" max="13320" width="16.7109375" customWidth="1"/>
    <col min="13321" max="13321" width="1.5703125" customWidth="1"/>
    <col min="13322" max="13322" width="16.42578125" customWidth="1"/>
    <col min="13323" max="13324" width="12.7109375" customWidth="1"/>
    <col min="13573" max="13573" width="14.7109375" customWidth="1"/>
    <col min="13574" max="13574" width="10.140625" customWidth="1"/>
    <col min="13575" max="13575" width="16.5703125" customWidth="1"/>
    <col min="13576" max="13576" width="16.7109375" customWidth="1"/>
    <col min="13577" max="13577" width="1.5703125" customWidth="1"/>
    <col min="13578" max="13578" width="16.42578125" customWidth="1"/>
    <col min="13579" max="13580" width="12.7109375" customWidth="1"/>
    <col min="13829" max="13829" width="14.7109375" customWidth="1"/>
    <col min="13830" max="13830" width="10.140625" customWidth="1"/>
    <col min="13831" max="13831" width="16.5703125" customWidth="1"/>
    <col min="13832" max="13832" width="16.7109375" customWidth="1"/>
    <col min="13833" max="13833" width="1.5703125" customWidth="1"/>
    <col min="13834" max="13834" width="16.42578125" customWidth="1"/>
    <col min="13835" max="13836" width="12.7109375" customWidth="1"/>
    <col min="14085" max="14085" width="14.7109375" customWidth="1"/>
    <col min="14086" max="14086" width="10.140625" customWidth="1"/>
    <col min="14087" max="14087" width="16.5703125" customWidth="1"/>
    <col min="14088" max="14088" width="16.7109375" customWidth="1"/>
    <col min="14089" max="14089" width="1.5703125" customWidth="1"/>
    <col min="14090" max="14090" width="16.42578125" customWidth="1"/>
    <col min="14091" max="14092" width="12.7109375" customWidth="1"/>
    <col min="14341" max="14341" width="14.7109375" customWidth="1"/>
    <col min="14342" max="14342" width="10.140625" customWidth="1"/>
    <col min="14343" max="14343" width="16.5703125" customWidth="1"/>
    <col min="14344" max="14344" width="16.7109375" customWidth="1"/>
    <col min="14345" max="14345" width="1.5703125" customWidth="1"/>
    <col min="14346" max="14346" width="16.42578125" customWidth="1"/>
    <col min="14347" max="14348" width="12.7109375" customWidth="1"/>
    <col min="14597" max="14597" width="14.7109375" customWidth="1"/>
    <col min="14598" max="14598" width="10.140625" customWidth="1"/>
    <col min="14599" max="14599" width="16.5703125" customWidth="1"/>
    <col min="14600" max="14600" width="16.7109375" customWidth="1"/>
    <col min="14601" max="14601" width="1.5703125" customWidth="1"/>
    <col min="14602" max="14602" width="16.42578125" customWidth="1"/>
    <col min="14603" max="14604" width="12.7109375" customWidth="1"/>
    <col min="14853" max="14853" width="14.7109375" customWidth="1"/>
    <col min="14854" max="14854" width="10.140625" customWidth="1"/>
    <col min="14855" max="14855" width="16.5703125" customWidth="1"/>
    <col min="14856" max="14856" width="16.7109375" customWidth="1"/>
    <col min="14857" max="14857" width="1.5703125" customWidth="1"/>
    <col min="14858" max="14858" width="16.42578125" customWidth="1"/>
    <col min="14859" max="14860" width="12.7109375" customWidth="1"/>
    <col min="15109" max="15109" width="14.7109375" customWidth="1"/>
    <col min="15110" max="15110" width="10.140625" customWidth="1"/>
    <col min="15111" max="15111" width="16.5703125" customWidth="1"/>
    <col min="15112" max="15112" width="16.7109375" customWidth="1"/>
    <col min="15113" max="15113" width="1.5703125" customWidth="1"/>
    <col min="15114" max="15114" width="16.42578125" customWidth="1"/>
    <col min="15115" max="15116" width="12.7109375" customWidth="1"/>
    <col min="15365" max="15365" width="14.7109375" customWidth="1"/>
    <col min="15366" max="15366" width="10.140625" customWidth="1"/>
    <col min="15367" max="15367" width="16.5703125" customWidth="1"/>
    <col min="15368" max="15368" width="16.7109375" customWidth="1"/>
    <col min="15369" max="15369" width="1.5703125" customWidth="1"/>
    <col min="15370" max="15370" width="16.42578125" customWidth="1"/>
    <col min="15371" max="15372" width="12.7109375" customWidth="1"/>
    <col min="15621" max="15621" width="14.7109375" customWidth="1"/>
    <col min="15622" max="15622" width="10.140625" customWidth="1"/>
    <col min="15623" max="15623" width="16.5703125" customWidth="1"/>
    <col min="15624" max="15624" width="16.7109375" customWidth="1"/>
    <col min="15625" max="15625" width="1.5703125" customWidth="1"/>
    <col min="15626" max="15626" width="16.42578125" customWidth="1"/>
    <col min="15627" max="15628" width="12.7109375" customWidth="1"/>
    <col min="15877" max="15877" width="14.7109375" customWidth="1"/>
    <col min="15878" max="15878" width="10.140625" customWidth="1"/>
    <col min="15879" max="15879" width="16.5703125" customWidth="1"/>
    <col min="15880" max="15880" width="16.7109375" customWidth="1"/>
    <col min="15881" max="15881" width="1.5703125" customWidth="1"/>
    <col min="15882" max="15882" width="16.42578125" customWidth="1"/>
    <col min="15883" max="15884" width="12.7109375" customWidth="1"/>
    <col min="16133" max="16133" width="14.7109375" customWidth="1"/>
    <col min="16134" max="16134" width="10.140625" customWidth="1"/>
    <col min="16135" max="16135" width="16.5703125" customWidth="1"/>
    <col min="16136" max="16136" width="16.7109375" customWidth="1"/>
    <col min="16137" max="16137" width="1.5703125" customWidth="1"/>
    <col min="16138" max="16138" width="16.42578125" customWidth="1"/>
    <col min="16139" max="16140" width="12.7109375" customWidth="1"/>
  </cols>
  <sheetData>
    <row r="1" spans="1:17" ht="16.5" x14ac:dyDescent="0.25">
      <c r="A1" s="95" t="s">
        <v>40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35"/>
      <c r="O1" s="35"/>
      <c r="P1" s="35"/>
      <c r="Q1" s="35"/>
    </row>
    <row r="2" spans="1:17" ht="4.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 x14ac:dyDescent="0.25">
      <c r="A3" s="96" t="s">
        <v>41</v>
      </c>
      <c r="B3" s="96" t="s">
        <v>42</v>
      </c>
      <c r="C3" s="96" t="s">
        <v>43</v>
      </c>
      <c r="D3" s="96" t="s">
        <v>695</v>
      </c>
      <c r="E3" s="96" t="s">
        <v>696</v>
      </c>
      <c r="F3" s="96" t="s">
        <v>697</v>
      </c>
      <c r="G3" s="27"/>
      <c r="H3" s="97" t="s">
        <v>42</v>
      </c>
      <c r="I3" s="97" t="s">
        <v>44</v>
      </c>
      <c r="J3" s="97" t="s">
        <v>43</v>
      </c>
      <c r="K3" s="27"/>
      <c r="M3"/>
    </row>
    <row r="4" spans="1:17" ht="17.25" customHeight="1" x14ac:dyDescent="0.25">
      <c r="A4" s="96"/>
      <c r="B4" s="96"/>
      <c r="C4" s="96"/>
      <c r="D4" s="96"/>
      <c r="E4" s="96"/>
      <c r="F4" s="96"/>
      <c r="G4" s="27"/>
      <c r="H4" s="97"/>
      <c r="I4" s="97"/>
      <c r="J4" s="97"/>
      <c r="K4" s="27"/>
      <c r="M4"/>
    </row>
    <row r="5" spans="1:17" x14ac:dyDescent="0.25">
      <c r="A5" s="37">
        <v>1</v>
      </c>
      <c r="B5" s="38">
        <v>1</v>
      </c>
      <c r="C5" s="38" t="s">
        <v>45</v>
      </c>
      <c r="D5" s="38" t="str">
        <f>LEFT(C5,LEN(C5)-3)</f>
        <v>6.90</v>
      </c>
      <c r="E5" s="38" t="str">
        <f>RIGHT(C5,3)</f>
        <v>crs</v>
      </c>
      <c r="F5" s="72">
        <f>IF(E5="crs",D5*100,D5)</f>
        <v>690</v>
      </c>
      <c r="G5" s="38"/>
      <c r="H5" s="40">
        <v>1</v>
      </c>
      <c r="I5" s="40" t="s">
        <v>46</v>
      </c>
      <c r="J5" s="73">
        <f>AVERAGEIF($B$5:$B$104,H5,$F$5:$F$104)</f>
        <v>616</v>
      </c>
      <c r="K5" s="39"/>
      <c r="M5"/>
    </row>
    <row r="6" spans="1:17" x14ac:dyDescent="0.25">
      <c r="A6" s="37">
        <v>2</v>
      </c>
      <c r="B6" s="38">
        <v>7</v>
      </c>
      <c r="C6" s="38" t="s">
        <v>47</v>
      </c>
      <c r="D6" s="38" t="str">
        <f t="shared" ref="D6:D69" si="0">LEFT(C6,LEN(C6)-3)</f>
        <v>8.83</v>
      </c>
      <c r="E6" s="38" t="str">
        <f t="shared" ref="E6:E69" si="1">RIGHT(C6,3)</f>
        <v>crs</v>
      </c>
      <c r="F6" s="72">
        <f t="shared" ref="F6:F69" si="2">IF(E6="crs",D6*100,D6)</f>
        <v>883</v>
      </c>
      <c r="G6" s="38"/>
      <c r="H6" s="40">
        <v>2</v>
      </c>
      <c r="I6" s="40" t="s">
        <v>48</v>
      </c>
      <c r="J6" s="73">
        <f t="shared" ref="J6:J11" si="3">AVERAGEIF($B$5:$B$104,H6,$F$5:$F$104)</f>
        <v>558.23076923076928</v>
      </c>
      <c r="K6" s="27"/>
      <c r="M6"/>
    </row>
    <row r="7" spans="1:17" x14ac:dyDescent="0.25">
      <c r="A7" s="37">
        <v>3</v>
      </c>
      <c r="B7" s="38">
        <v>5</v>
      </c>
      <c r="C7" s="38" t="s">
        <v>49</v>
      </c>
      <c r="D7" s="38" t="str">
        <f t="shared" si="0"/>
        <v>801.93</v>
      </c>
      <c r="E7" s="38" t="str">
        <f t="shared" si="1"/>
        <v>lks</v>
      </c>
      <c r="F7" s="72" t="str">
        <f t="shared" si="2"/>
        <v>801.93</v>
      </c>
      <c r="G7" s="38"/>
      <c r="H7" s="40">
        <v>3</v>
      </c>
      <c r="I7" s="40" t="s">
        <v>50</v>
      </c>
      <c r="J7" s="73">
        <f t="shared" si="3"/>
        <v>612</v>
      </c>
      <c r="K7" s="27"/>
      <c r="M7"/>
    </row>
    <row r="8" spans="1:17" x14ac:dyDescent="0.25">
      <c r="A8" s="37">
        <v>4</v>
      </c>
      <c r="B8" s="38">
        <v>5</v>
      </c>
      <c r="C8" s="38" t="s">
        <v>51</v>
      </c>
      <c r="D8" s="38" t="str">
        <f t="shared" si="0"/>
        <v>6.1</v>
      </c>
      <c r="E8" s="38" t="str">
        <f t="shared" si="1"/>
        <v>crs</v>
      </c>
      <c r="F8" s="72">
        <f t="shared" si="2"/>
        <v>610</v>
      </c>
      <c r="G8" s="38"/>
      <c r="H8" s="40">
        <v>4</v>
      </c>
      <c r="I8" s="40" t="s">
        <v>52</v>
      </c>
      <c r="J8" s="73">
        <f t="shared" si="3"/>
        <v>627.85714285714289</v>
      </c>
      <c r="K8" s="27"/>
      <c r="M8"/>
    </row>
    <row r="9" spans="1:17" x14ac:dyDescent="0.25">
      <c r="A9" s="37">
        <v>5</v>
      </c>
      <c r="B9" s="38">
        <v>3</v>
      </c>
      <c r="C9" s="38" t="s">
        <v>53</v>
      </c>
      <c r="D9" s="38" t="str">
        <f t="shared" si="0"/>
        <v>788.86</v>
      </c>
      <c r="E9" s="38" t="str">
        <f t="shared" si="1"/>
        <v>lks</v>
      </c>
      <c r="F9" s="72" t="str">
        <f t="shared" si="2"/>
        <v>788.86</v>
      </c>
      <c r="G9" s="38"/>
      <c r="H9" s="40">
        <v>5</v>
      </c>
      <c r="I9" s="40" t="s">
        <v>54</v>
      </c>
      <c r="J9" s="73">
        <f t="shared" si="3"/>
        <v>714.16666666666663</v>
      </c>
      <c r="K9" s="27"/>
      <c r="M9"/>
    </row>
    <row r="10" spans="1:17" x14ac:dyDescent="0.25">
      <c r="A10" s="37">
        <v>6</v>
      </c>
      <c r="B10" s="38">
        <v>1</v>
      </c>
      <c r="C10" s="38" t="s">
        <v>55</v>
      </c>
      <c r="D10" s="38" t="str">
        <f t="shared" si="0"/>
        <v>566.1</v>
      </c>
      <c r="E10" s="38" t="str">
        <f t="shared" si="1"/>
        <v>lks</v>
      </c>
      <c r="F10" s="72" t="str">
        <f t="shared" si="2"/>
        <v>566.1</v>
      </c>
      <c r="G10" s="38"/>
      <c r="H10" s="40">
        <v>6</v>
      </c>
      <c r="I10" s="40" t="s">
        <v>56</v>
      </c>
      <c r="J10" s="73">
        <f t="shared" si="3"/>
        <v>631.83333333333337</v>
      </c>
      <c r="K10" s="27"/>
      <c r="M10"/>
    </row>
    <row r="11" spans="1:17" x14ac:dyDescent="0.25">
      <c r="A11" s="37">
        <v>7</v>
      </c>
      <c r="B11" s="38">
        <v>1</v>
      </c>
      <c r="C11" s="38" t="s">
        <v>57</v>
      </c>
      <c r="D11" s="38" t="str">
        <f t="shared" si="0"/>
        <v>6.4</v>
      </c>
      <c r="E11" s="38" t="str">
        <f t="shared" si="1"/>
        <v>crs</v>
      </c>
      <c r="F11" s="72">
        <f t="shared" si="2"/>
        <v>640</v>
      </c>
      <c r="G11" s="38"/>
      <c r="H11" s="40">
        <v>7</v>
      </c>
      <c r="I11" s="40" t="s">
        <v>58</v>
      </c>
      <c r="J11" s="73">
        <f t="shared" si="3"/>
        <v>569.14285714285711</v>
      </c>
      <c r="K11" s="27"/>
      <c r="M11"/>
    </row>
    <row r="12" spans="1:17" x14ac:dyDescent="0.25">
      <c r="A12" s="37">
        <v>8</v>
      </c>
      <c r="B12" s="38">
        <v>2</v>
      </c>
      <c r="C12" s="38" t="s">
        <v>59</v>
      </c>
      <c r="D12" s="38" t="str">
        <f t="shared" si="0"/>
        <v>598.29</v>
      </c>
      <c r="E12" s="38" t="str">
        <f t="shared" si="1"/>
        <v>lks</v>
      </c>
      <c r="F12" s="72" t="str">
        <f t="shared" si="2"/>
        <v>598.29</v>
      </c>
      <c r="G12" s="38"/>
      <c r="H12" s="27"/>
      <c r="I12" s="27"/>
      <c r="J12" s="27"/>
      <c r="K12" s="27"/>
      <c r="M12"/>
    </row>
    <row r="13" spans="1:17" x14ac:dyDescent="0.25">
      <c r="A13" s="37">
        <v>9</v>
      </c>
      <c r="B13" s="38">
        <v>1</v>
      </c>
      <c r="C13" s="38" t="s">
        <v>60</v>
      </c>
      <c r="D13" s="38" t="str">
        <f t="shared" si="0"/>
        <v>736.47</v>
      </c>
      <c r="E13" s="38" t="str">
        <f t="shared" si="1"/>
        <v>lks</v>
      </c>
      <c r="F13" s="72" t="str">
        <f t="shared" si="2"/>
        <v>736.47</v>
      </c>
      <c r="G13" s="27"/>
      <c r="H13" s="27"/>
      <c r="I13" s="27"/>
      <c r="J13" s="27"/>
      <c r="M13"/>
    </row>
    <row r="14" spans="1:17" x14ac:dyDescent="0.25">
      <c r="A14" s="37">
        <v>10</v>
      </c>
      <c r="B14" s="38">
        <v>4</v>
      </c>
      <c r="C14" s="38" t="s">
        <v>62</v>
      </c>
      <c r="D14" s="38" t="str">
        <f t="shared" si="0"/>
        <v>7.03</v>
      </c>
      <c r="E14" s="38" t="str">
        <f t="shared" si="1"/>
        <v>crs</v>
      </c>
      <c r="F14" s="72">
        <f t="shared" si="2"/>
        <v>703</v>
      </c>
      <c r="G14" s="27"/>
      <c r="H14" s="27"/>
      <c r="I14" s="27"/>
      <c r="J14" s="27"/>
      <c r="K14" s="27"/>
      <c r="M14"/>
    </row>
    <row r="15" spans="1:17" x14ac:dyDescent="0.25">
      <c r="A15" s="37">
        <v>11</v>
      </c>
      <c r="B15" s="38">
        <v>6</v>
      </c>
      <c r="C15" s="38" t="s">
        <v>63</v>
      </c>
      <c r="D15" s="38" t="str">
        <f t="shared" si="0"/>
        <v>6.72</v>
      </c>
      <c r="E15" s="38" t="str">
        <f t="shared" si="1"/>
        <v>crs</v>
      </c>
      <c r="F15" s="72">
        <f t="shared" si="2"/>
        <v>672</v>
      </c>
      <c r="G15" s="27"/>
      <c r="H15" s="27"/>
      <c r="I15" s="27"/>
      <c r="J15" s="27"/>
      <c r="M15"/>
    </row>
    <row r="16" spans="1:17" x14ac:dyDescent="0.25">
      <c r="A16" s="37">
        <v>12</v>
      </c>
      <c r="B16" s="38">
        <v>1</v>
      </c>
      <c r="C16" s="38" t="s">
        <v>64</v>
      </c>
      <c r="D16" s="38" t="str">
        <f t="shared" si="0"/>
        <v>6.49</v>
      </c>
      <c r="E16" s="38" t="str">
        <f t="shared" si="1"/>
        <v>crs</v>
      </c>
      <c r="F16" s="72">
        <f t="shared" si="2"/>
        <v>649</v>
      </c>
      <c r="G16" s="38"/>
      <c r="H16" s="27"/>
      <c r="I16" s="27"/>
      <c r="J16" s="27"/>
      <c r="K16" s="27"/>
      <c r="M16"/>
    </row>
    <row r="17" spans="1:13" x14ac:dyDescent="0.25">
      <c r="A17" s="37">
        <v>13</v>
      </c>
      <c r="B17" s="38">
        <v>5</v>
      </c>
      <c r="C17" s="38" t="s">
        <v>65</v>
      </c>
      <c r="D17" s="38" t="str">
        <f t="shared" si="0"/>
        <v>731.06</v>
      </c>
      <c r="E17" s="38" t="str">
        <f t="shared" si="1"/>
        <v>lks</v>
      </c>
      <c r="F17" s="72" t="str">
        <f t="shared" si="2"/>
        <v>731.06</v>
      </c>
      <c r="G17" s="38"/>
      <c r="H17" s="41"/>
      <c r="I17" s="42"/>
      <c r="J17" s="27"/>
      <c r="K17" s="27"/>
      <c r="M17"/>
    </row>
    <row r="18" spans="1:13" x14ac:dyDescent="0.25">
      <c r="A18" s="37">
        <v>14</v>
      </c>
      <c r="B18" s="38">
        <v>3</v>
      </c>
      <c r="C18" s="38" t="s">
        <v>66</v>
      </c>
      <c r="D18" s="38" t="str">
        <f t="shared" si="0"/>
        <v>865.21</v>
      </c>
      <c r="E18" s="38" t="str">
        <f t="shared" si="1"/>
        <v>lks</v>
      </c>
      <c r="F18" s="72" t="str">
        <f t="shared" si="2"/>
        <v>865.21</v>
      </c>
      <c r="G18" s="38"/>
      <c r="H18" s="27"/>
      <c r="I18" s="27"/>
      <c r="J18" s="27"/>
      <c r="K18" s="27"/>
      <c r="M18"/>
    </row>
    <row r="19" spans="1:13" x14ac:dyDescent="0.25">
      <c r="A19" s="37">
        <v>15</v>
      </c>
      <c r="B19" s="38">
        <v>5</v>
      </c>
      <c r="C19" s="38" t="s">
        <v>67</v>
      </c>
      <c r="D19" s="38" t="str">
        <f t="shared" si="0"/>
        <v>722.16</v>
      </c>
      <c r="E19" s="38" t="str">
        <f t="shared" si="1"/>
        <v>lks</v>
      </c>
      <c r="F19" s="72" t="str">
        <f t="shared" si="2"/>
        <v>722.16</v>
      </c>
      <c r="G19" s="38"/>
      <c r="H19" s="27"/>
      <c r="I19" s="27"/>
      <c r="J19" s="27"/>
      <c r="K19" s="27"/>
      <c r="M19"/>
    </row>
    <row r="20" spans="1:13" x14ac:dyDescent="0.25">
      <c r="A20" s="37">
        <v>16</v>
      </c>
      <c r="B20" s="38">
        <v>7</v>
      </c>
      <c r="C20" s="38" t="s">
        <v>68</v>
      </c>
      <c r="D20" s="38" t="str">
        <f t="shared" si="0"/>
        <v>874.15</v>
      </c>
      <c r="E20" s="38" t="str">
        <f t="shared" si="1"/>
        <v>lks</v>
      </c>
      <c r="F20" s="72" t="str">
        <f t="shared" si="2"/>
        <v>874.15</v>
      </c>
      <c r="G20" s="38"/>
      <c r="H20" s="27"/>
      <c r="I20" s="27"/>
      <c r="J20" s="27"/>
      <c r="K20" s="27"/>
      <c r="M20"/>
    </row>
    <row r="21" spans="1:13" x14ac:dyDescent="0.25">
      <c r="A21" s="37">
        <v>17</v>
      </c>
      <c r="B21" s="38">
        <v>2</v>
      </c>
      <c r="C21" s="38" t="s">
        <v>69</v>
      </c>
      <c r="D21" s="38" t="str">
        <f t="shared" si="0"/>
        <v>9.46</v>
      </c>
      <c r="E21" s="38" t="str">
        <f t="shared" si="1"/>
        <v>crs</v>
      </c>
      <c r="F21" s="72">
        <f t="shared" si="2"/>
        <v>946.00000000000011</v>
      </c>
      <c r="G21" s="38"/>
      <c r="H21" s="27"/>
      <c r="I21" s="27"/>
      <c r="J21" s="27"/>
      <c r="K21" s="27"/>
      <c r="M21"/>
    </row>
    <row r="22" spans="1:13" x14ac:dyDescent="0.25">
      <c r="A22" s="37">
        <v>18</v>
      </c>
      <c r="B22" s="38">
        <v>5</v>
      </c>
      <c r="C22" s="38" t="s">
        <v>70</v>
      </c>
      <c r="D22" s="38" t="str">
        <f t="shared" si="0"/>
        <v>9.84</v>
      </c>
      <c r="E22" s="38" t="str">
        <f t="shared" si="1"/>
        <v>crs</v>
      </c>
      <c r="F22" s="72">
        <f t="shared" si="2"/>
        <v>984</v>
      </c>
      <c r="G22" s="27"/>
      <c r="H22" s="27"/>
      <c r="I22" s="27"/>
      <c r="J22" s="27"/>
      <c r="K22" s="27"/>
      <c r="M22"/>
    </row>
    <row r="23" spans="1:13" x14ac:dyDescent="0.25">
      <c r="A23" s="37">
        <v>19</v>
      </c>
      <c r="B23" s="38">
        <v>3</v>
      </c>
      <c r="C23" s="38" t="s">
        <v>71</v>
      </c>
      <c r="D23" s="38" t="str">
        <f t="shared" si="0"/>
        <v>6.82</v>
      </c>
      <c r="E23" s="38" t="str">
        <f t="shared" si="1"/>
        <v>crs</v>
      </c>
      <c r="F23" s="72">
        <f t="shared" si="2"/>
        <v>682</v>
      </c>
      <c r="G23" s="27"/>
      <c r="H23" s="27"/>
      <c r="I23" s="27"/>
      <c r="J23" s="27"/>
      <c r="K23" s="27"/>
      <c r="M23"/>
    </row>
    <row r="24" spans="1:13" x14ac:dyDescent="0.25">
      <c r="A24" s="37">
        <v>20</v>
      </c>
      <c r="B24" s="38">
        <v>3</v>
      </c>
      <c r="C24" s="38" t="s">
        <v>72</v>
      </c>
      <c r="D24" s="38" t="str">
        <f t="shared" si="0"/>
        <v>786.32</v>
      </c>
      <c r="E24" s="38" t="str">
        <f t="shared" si="1"/>
        <v>lks</v>
      </c>
      <c r="F24" s="72" t="str">
        <f t="shared" si="2"/>
        <v>786.32</v>
      </c>
      <c r="G24" s="27"/>
      <c r="H24" s="27"/>
      <c r="I24" s="27"/>
      <c r="J24" s="27"/>
      <c r="K24" s="27"/>
      <c r="M24"/>
    </row>
    <row r="25" spans="1:13" x14ac:dyDescent="0.25">
      <c r="A25" s="37">
        <v>21</v>
      </c>
      <c r="B25" s="38">
        <v>2</v>
      </c>
      <c r="C25" s="38" t="s">
        <v>73</v>
      </c>
      <c r="D25" s="38" t="str">
        <f t="shared" si="0"/>
        <v>8.6</v>
      </c>
      <c r="E25" s="38" t="str">
        <f t="shared" si="1"/>
        <v>crs</v>
      </c>
      <c r="F25" s="72">
        <f t="shared" si="2"/>
        <v>860</v>
      </c>
      <c r="G25" s="27"/>
      <c r="H25" s="27"/>
      <c r="I25" s="27"/>
      <c r="J25" s="27"/>
      <c r="K25" s="27"/>
      <c r="M25"/>
    </row>
    <row r="26" spans="1:13" x14ac:dyDescent="0.25">
      <c r="A26" s="37">
        <v>22</v>
      </c>
      <c r="B26" s="38">
        <v>4</v>
      </c>
      <c r="C26" s="38" t="s">
        <v>74</v>
      </c>
      <c r="D26" s="38" t="str">
        <f t="shared" si="0"/>
        <v>6.94</v>
      </c>
      <c r="E26" s="38" t="str">
        <f t="shared" si="1"/>
        <v>crs</v>
      </c>
      <c r="F26" s="72">
        <f t="shared" si="2"/>
        <v>694</v>
      </c>
      <c r="G26" s="27"/>
      <c r="H26" s="27"/>
      <c r="I26" s="27"/>
      <c r="J26" s="27"/>
      <c r="K26" s="27"/>
      <c r="M26"/>
    </row>
    <row r="27" spans="1:13" x14ac:dyDescent="0.25">
      <c r="A27" s="37">
        <v>23</v>
      </c>
      <c r="B27" s="38">
        <v>5</v>
      </c>
      <c r="C27" s="38" t="s">
        <v>75</v>
      </c>
      <c r="D27" s="38" t="str">
        <f t="shared" si="0"/>
        <v>587.96</v>
      </c>
      <c r="E27" s="38" t="str">
        <f t="shared" si="1"/>
        <v>lks</v>
      </c>
      <c r="F27" s="72" t="str">
        <f t="shared" si="2"/>
        <v>587.96</v>
      </c>
      <c r="G27" s="27"/>
      <c r="H27" s="27"/>
      <c r="I27" s="27"/>
      <c r="J27" s="27"/>
      <c r="K27" s="27"/>
      <c r="M27"/>
    </row>
    <row r="28" spans="1:13" x14ac:dyDescent="0.25">
      <c r="A28" s="37">
        <v>24</v>
      </c>
      <c r="B28" s="38">
        <v>7</v>
      </c>
      <c r="C28" s="38" t="s">
        <v>76</v>
      </c>
      <c r="D28" s="38" t="str">
        <f t="shared" si="0"/>
        <v>5.68</v>
      </c>
      <c r="E28" s="38" t="str">
        <f t="shared" si="1"/>
        <v>crs</v>
      </c>
      <c r="F28" s="72">
        <f t="shared" si="2"/>
        <v>568</v>
      </c>
      <c r="G28" s="27"/>
      <c r="H28" s="27"/>
      <c r="I28" s="27"/>
      <c r="J28" s="27"/>
      <c r="K28" s="27"/>
      <c r="M28"/>
    </row>
    <row r="29" spans="1:13" x14ac:dyDescent="0.25">
      <c r="A29" s="37">
        <v>25</v>
      </c>
      <c r="B29" s="38">
        <v>3</v>
      </c>
      <c r="C29" s="38" t="s">
        <v>77</v>
      </c>
      <c r="D29" s="38" t="str">
        <f t="shared" si="0"/>
        <v>7.79</v>
      </c>
      <c r="E29" s="38" t="str">
        <f t="shared" si="1"/>
        <v>crs</v>
      </c>
      <c r="F29" s="72">
        <f t="shared" si="2"/>
        <v>779</v>
      </c>
      <c r="G29" s="27"/>
      <c r="H29" s="27"/>
      <c r="I29" s="27"/>
      <c r="J29" s="27"/>
      <c r="K29" s="27"/>
      <c r="M29"/>
    </row>
    <row r="30" spans="1:13" x14ac:dyDescent="0.25">
      <c r="A30" s="37">
        <v>26</v>
      </c>
      <c r="B30" s="38">
        <v>6</v>
      </c>
      <c r="C30" s="38" t="s">
        <v>78</v>
      </c>
      <c r="D30" s="38" t="str">
        <f t="shared" si="0"/>
        <v>667.62</v>
      </c>
      <c r="E30" s="38" t="str">
        <f t="shared" si="1"/>
        <v>lks</v>
      </c>
      <c r="F30" s="72" t="str">
        <f t="shared" si="2"/>
        <v>667.62</v>
      </c>
      <c r="G30" s="27"/>
      <c r="H30" s="27"/>
      <c r="I30" s="27"/>
      <c r="J30" s="27"/>
      <c r="K30" s="27"/>
      <c r="M30"/>
    </row>
    <row r="31" spans="1:13" x14ac:dyDescent="0.25">
      <c r="A31" s="37">
        <v>27</v>
      </c>
      <c r="B31" s="38">
        <v>6</v>
      </c>
      <c r="C31" s="38" t="s">
        <v>79</v>
      </c>
      <c r="D31" s="38" t="str">
        <f t="shared" si="0"/>
        <v>5.89</v>
      </c>
      <c r="E31" s="38" t="str">
        <f t="shared" si="1"/>
        <v>crs</v>
      </c>
      <c r="F31" s="72">
        <f t="shared" si="2"/>
        <v>589</v>
      </c>
      <c r="G31" s="27"/>
      <c r="H31" s="27"/>
      <c r="I31" s="27"/>
      <c r="J31" s="27"/>
      <c r="K31" s="27"/>
      <c r="M31"/>
    </row>
    <row r="32" spans="1:13" x14ac:dyDescent="0.25">
      <c r="A32" s="37">
        <v>28</v>
      </c>
      <c r="B32" s="38">
        <v>1</v>
      </c>
      <c r="C32" s="38" t="s">
        <v>80</v>
      </c>
      <c r="D32" s="38" t="str">
        <f t="shared" si="0"/>
        <v>532.41</v>
      </c>
      <c r="E32" s="38" t="str">
        <f t="shared" si="1"/>
        <v>lks</v>
      </c>
      <c r="F32" s="72" t="str">
        <f t="shared" si="2"/>
        <v>532.41</v>
      </c>
      <c r="G32" s="27"/>
      <c r="H32" s="27"/>
      <c r="I32" s="27"/>
      <c r="J32" s="27"/>
      <c r="K32" s="27"/>
      <c r="M32"/>
    </row>
    <row r="33" spans="1:13" x14ac:dyDescent="0.25">
      <c r="A33" s="37">
        <v>29</v>
      </c>
      <c r="B33" s="38">
        <v>7</v>
      </c>
      <c r="C33" s="38" t="s">
        <v>81</v>
      </c>
      <c r="D33" s="38" t="str">
        <f t="shared" si="0"/>
        <v>6.44</v>
      </c>
      <c r="E33" s="38" t="str">
        <f t="shared" si="1"/>
        <v>crs</v>
      </c>
      <c r="F33" s="72">
        <f t="shared" si="2"/>
        <v>644</v>
      </c>
      <c r="G33" s="27"/>
      <c r="H33" s="27"/>
      <c r="I33" s="27"/>
      <c r="J33" s="27"/>
      <c r="K33" s="27"/>
      <c r="M33"/>
    </row>
    <row r="34" spans="1:13" x14ac:dyDescent="0.25">
      <c r="A34" s="37">
        <v>30</v>
      </c>
      <c r="B34" s="38">
        <v>1</v>
      </c>
      <c r="C34" s="38" t="s">
        <v>82</v>
      </c>
      <c r="D34" s="38" t="str">
        <f t="shared" si="0"/>
        <v>4.87</v>
      </c>
      <c r="E34" s="38" t="str">
        <f t="shared" si="1"/>
        <v>crs</v>
      </c>
      <c r="F34" s="72">
        <f t="shared" si="2"/>
        <v>487</v>
      </c>
      <c r="G34" s="27"/>
      <c r="H34" s="27"/>
      <c r="I34" s="27"/>
      <c r="J34" s="27"/>
      <c r="K34" s="27"/>
      <c r="M34"/>
    </row>
    <row r="35" spans="1:13" x14ac:dyDescent="0.25">
      <c r="A35" s="37">
        <v>31</v>
      </c>
      <c r="B35" s="38">
        <v>3</v>
      </c>
      <c r="C35" s="38" t="s">
        <v>83</v>
      </c>
      <c r="D35" s="38" t="str">
        <f t="shared" si="0"/>
        <v>541.29</v>
      </c>
      <c r="E35" s="38" t="str">
        <f t="shared" si="1"/>
        <v>lks</v>
      </c>
      <c r="F35" s="72" t="str">
        <f t="shared" si="2"/>
        <v>541.29</v>
      </c>
      <c r="G35" s="27"/>
      <c r="H35" s="27"/>
      <c r="I35" s="27"/>
      <c r="J35" s="27"/>
      <c r="K35" s="27"/>
      <c r="M35"/>
    </row>
    <row r="36" spans="1:13" x14ac:dyDescent="0.25">
      <c r="A36" s="37">
        <v>32</v>
      </c>
      <c r="B36" s="38">
        <v>5</v>
      </c>
      <c r="C36" s="38" t="s">
        <v>84</v>
      </c>
      <c r="D36" s="38" t="str">
        <f t="shared" si="0"/>
        <v>4.5</v>
      </c>
      <c r="E36" s="38" t="str">
        <f t="shared" si="1"/>
        <v>crs</v>
      </c>
      <c r="F36" s="72">
        <f t="shared" si="2"/>
        <v>450</v>
      </c>
      <c r="G36" s="27"/>
      <c r="H36" s="27"/>
      <c r="I36" s="27"/>
      <c r="J36" s="27"/>
      <c r="K36" s="27"/>
      <c r="M36"/>
    </row>
    <row r="37" spans="1:13" x14ac:dyDescent="0.25">
      <c r="A37" s="37">
        <v>33</v>
      </c>
      <c r="B37" s="38">
        <v>5</v>
      </c>
      <c r="C37" s="38" t="s">
        <v>85</v>
      </c>
      <c r="D37" s="38" t="str">
        <f t="shared" si="0"/>
        <v>4.76</v>
      </c>
      <c r="E37" s="38" t="str">
        <f t="shared" si="1"/>
        <v>crs</v>
      </c>
      <c r="F37" s="72">
        <f t="shared" si="2"/>
        <v>476</v>
      </c>
      <c r="G37" s="27"/>
      <c r="H37" s="27"/>
      <c r="I37" s="27"/>
      <c r="J37" s="27"/>
      <c r="K37" s="27"/>
      <c r="M37"/>
    </row>
    <row r="38" spans="1:13" x14ac:dyDescent="0.25">
      <c r="A38" s="37">
        <v>34</v>
      </c>
      <c r="B38" s="38">
        <v>7</v>
      </c>
      <c r="C38" s="38" t="s">
        <v>86</v>
      </c>
      <c r="D38" s="38" t="str">
        <f t="shared" si="0"/>
        <v>4.49</v>
      </c>
      <c r="E38" s="38" t="str">
        <f t="shared" si="1"/>
        <v>crs</v>
      </c>
      <c r="F38" s="72">
        <f t="shared" si="2"/>
        <v>449</v>
      </c>
      <c r="G38" s="27"/>
      <c r="H38" s="27"/>
      <c r="I38" s="27"/>
      <c r="J38" s="27"/>
      <c r="K38" s="27"/>
      <c r="M38"/>
    </row>
    <row r="39" spans="1:13" x14ac:dyDescent="0.25">
      <c r="A39" s="37">
        <v>35</v>
      </c>
      <c r="B39" s="38">
        <v>2</v>
      </c>
      <c r="C39" s="38" t="s">
        <v>87</v>
      </c>
      <c r="D39" s="38" t="str">
        <f t="shared" si="0"/>
        <v>3.27</v>
      </c>
      <c r="E39" s="38" t="str">
        <f t="shared" si="1"/>
        <v>crs</v>
      </c>
      <c r="F39" s="72">
        <f t="shared" si="2"/>
        <v>327</v>
      </c>
      <c r="G39" s="27"/>
      <c r="H39" s="27"/>
      <c r="I39" s="27"/>
      <c r="J39" s="27"/>
      <c r="K39" s="27"/>
      <c r="M39"/>
    </row>
    <row r="40" spans="1:13" x14ac:dyDescent="0.25">
      <c r="A40" s="37">
        <v>36</v>
      </c>
      <c r="B40" s="38">
        <v>7</v>
      </c>
      <c r="C40" s="38" t="s">
        <v>88</v>
      </c>
      <c r="D40" s="38" t="str">
        <f t="shared" si="0"/>
        <v>3.91</v>
      </c>
      <c r="E40" s="38" t="str">
        <f t="shared" si="1"/>
        <v>crs</v>
      </c>
      <c r="F40" s="72">
        <f t="shared" si="2"/>
        <v>391</v>
      </c>
      <c r="G40" s="27"/>
      <c r="H40" s="27"/>
      <c r="I40" s="27"/>
      <c r="J40" s="27"/>
      <c r="K40" s="27"/>
      <c r="M40"/>
    </row>
    <row r="41" spans="1:13" x14ac:dyDescent="0.25">
      <c r="A41" s="37">
        <v>37</v>
      </c>
      <c r="B41" s="38">
        <v>2</v>
      </c>
      <c r="C41" s="38" t="s">
        <v>89</v>
      </c>
      <c r="D41" s="38" t="str">
        <f t="shared" si="0"/>
        <v>3.95</v>
      </c>
      <c r="E41" s="38" t="str">
        <f t="shared" si="1"/>
        <v>crs</v>
      </c>
      <c r="F41" s="72">
        <f t="shared" si="2"/>
        <v>395</v>
      </c>
      <c r="G41" s="27"/>
      <c r="H41" s="27"/>
      <c r="I41" s="27"/>
      <c r="J41" s="27"/>
      <c r="K41" s="27"/>
      <c r="M41"/>
    </row>
    <row r="42" spans="1:13" x14ac:dyDescent="0.25">
      <c r="A42" s="37">
        <v>38</v>
      </c>
      <c r="B42" s="38">
        <v>4</v>
      </c>
      <c r="C42" s="38" t="s">
        <v>90</v>
      </c>
      <c r="D42" s="38" t="str">
        <f t="shared" si="0"/>
        <v>3.64</v>
      </c>
      <c r="E42" s="38" t="str">
        <f t="shared" si="1"/>
        <v>crs</v>
      </c>
      <c r="F42" s="72">
        <f t="shared" si="2"/>
        <v>364</v>
      </c>
      <c r="G42" s="27"/>
      <c r="H42" s="27"/>
      <c r="I42" s="27"/>
      <c r="J42" s="27"/>
      <c r="K42" s="27"/>
      <c r="M42"/>
    </row>
    <row r="43" spans="1:13" x14ac:dyDescent="0.25">
      <c r="A43" s="37">
        <v>39</v>
      </c>
      <c r="B43" s="38">
        <v>5</v>
      </c>
      <c r="C43" s="38" t="s">
        <v>91</v>
      </c>
      <c r="D43" s="38" t="str">
        <f t="shared" si="0"/>
        <v>87.41</v>
      </c>
      <c r="E43" s="38" t="str">
        <f t="shared" si="1"/>
        <v>lks</v>
      </c>
      <c r="F43" s="72" t="str">
        <f t="shared" si="2"/>
        <v>87.41</v>
      </c>
      <c r="G43" s="27"/>
      <c r="H43" s="27"/>
      <c r="I43" s="27"/>
      <c r="J43" s="27"/>
      <c r="K43" s="27"/>
      <c r="M43"/>
    </row>
    <row r="44" spans="1:13" x14ac:dyDescent="0.25">
      <c r="A44" s="37">
        <v>40</v>
      </c>
      <c r="B44" s="38">
        <v>1</v>
      </c>
      <c r="C44" s="38" t="s">
        <v>92</v>
      </c>
      <c r="D44" s="38" t="str">
        <f t="shared" si="0"/>
        <v>5.11</v>
      </c>
      <c r="E44" s="38" t="str">
        <f t="shared" si="1"/>
        <v>crs</v>
      </c>
      <c r="F44" s="72">
        <f t="shared" si="2"/>
        <v>511.00000000000006</v>
      </c>
      <c r="G44" s="27"/>
      <c r="H44" s="27"/>
      <c r="I44" s="27"/>
      <c r="J44" s="27"/>
      <c r="K44" s="27"/>
      <c r="M44"/>
    </row>
    <row r="45" spans="1:13" x14ac:dyDescent="0.25">
      <c r="A45" s="37">
        <v>41</v>
      </c>
      <c r="B45" s="38">
        <v>7</v>
      </c>
      <c r="C45" s="38" t="s">
        <v>93</v>
      </c>
      <c r="D45" s="38" t="str">
        <f t="shared" si="0"/>
        <v>4.93</v>
      </c>
      <c r="E45" s="38" t="str">
        <f t="shared" si="1"/>
        <v>crs</v>
      </c>
      <c r="F45" s="72">
        <f t="shared" si="2"/>
        <v>493</v>
      </c>
      <c r="G45" s="27"/>
      <c r="H45" s="27"/>
      <c r="I45" s="27"/>
      <c r="J45" s="27"/>
      <c r="K45" s="27"/>
      <c r="M45"/>
    </row>
    <row r="46" spans="1:13" x14ac:dyDescent="0.25">
      <c r="A46" s="37">
        <v>42</v>
      </c>
      <c r="B46" s="38">
        <v>3</v>
      </c>
      <c r="C46" s="38" t="s">
        <v>94</v>
      </c>
      <c r="D46" s="38" t="str">
        <f t="shared" si="0"/>
        <v>606.38</v>
      </c>
      <c r="E46" s="38" t="str">
        <f t="shared" si="1"/>
        <v>lks</v>
      </c>
      <c r="F46" s="72" t="str">
        <f t="shared" si="2"/>
        <v>606.38</v>
      </c>
      <c r="G46" s="27"/>
      <c r="H46" s="27"/>
      <c r="I46" s="27"/>
      <c r="J46" s="27"/>
      <c r="K46" s="27"/>
      <c r="M46"/>
    </row>
    <row r="47" spans="1:13" x14ac:dyDescent="0.25">
      <c r="A47" s="37">
        <v>43</v>
      </c>
      <c r="B47" s="38">
        <v>2</v>
      </c>
      <c r="C47" s="38" t="s">
        <v>95</v>
      </c>
      <c r="D47" s="38" t="str">
        <f t="shared" si="0"/>
        <v>6.47</v>
      </c>
      <c r="E47" s="38" t="str">
        <f t="shared" si="1"/>
        <v>crs</v>
      </c>
      <c r="F47" s="72">
        <f t="shared" si="2"/>
        <v>647</v>
      </c>
      <c r="G47" s="27"/>
      <c r="H47" s="27"/>
      <c r="I47" s="27"/>
      <c r="J47" s="27"/>
      <c r="K47" s="27"/>
      <c r="M47"/>
    </row>
    <row r="48" spans="1:13" x14ac:dyDescent="0.25">
      <c r="A48" s="37">
        <v>44</v>
      </c>
      <c r="B48" s="38">
        <v>1</v>
      </c>
      <c r="C48" s="38" t="s">
        <v>96</v>
      </c>
      <c r="D48" s="38" t="str">
        <f t="shared" si="0"/>
        <v>9.01</v>
      </c>
      <c r="E48" s="38" t="str">
        <f t="shared" si="1"/>
        <v>crs</v>
      </c>
      <c r="F48" s="72">
        <f t="shared" si="2"/>
        <v>901</v>
      </c>
      <c r="G48" s="27"/>
      <c r="H48" s="27"/>
      <c r="I48" s="27"/>
      <c r="J48" s="27"/>
      <c r="K48" s="27"/>
      <c r="M48"/>
    </row>
    <row r="49" spans="1:13" x14ac:dyDescent="0.25">
      <c r="A49" s="37">
        <v>45</v>
      </c>
      <c r="B49" s="38">
        <v>5</v>
      </c>
      <c r="C49" s="38" t="s">
        <v>97</v>
      </c>
      <c r="D49" s="38" t="str">
        <f t="shared" si="0"/>
        <v>571.71</v>
      </c>
      <c r="E49" s="38" t="str">
        <f t="shared" si="1"/>
        <v>lks</v>
      </c>
      <c r="F49" s="72" t="str">
        <f t="shared" si="2"/>
        <v>571.71</v>
      </c>
      <c r="G49" s="27"/>
      <c r="H49" s="27"/>
      <c r="I49" s="27"/>
      <c r="J49" s="27"/>
      <c r="K49" s="27"/>
      <c r="M49"/>
    </row>
    <row r="50" spans="1:13" x14ac:dyDescent="0.25">
      <c r="A50" s="37">
        <v>46</v>
      </c>
      <c r="B50" s="38">
        <v>2</v>
      </c>
      <c r="C50" s="38" t="s">
        <v>98</v>
      </c>
      <c r="D50" s="38" t="str">
        <f t="shared" si="0"/>
        <v>5.62</v>
      </c>
      <c r="E50" s="38" t="str">
        <f t="shared" si="1"/>
        <v>crs</v>
      </c>
      <c r="F50" s="72">
        <f t="shared" si="2"/>
        <v>562</v>
      </c>
      <c r="G50" s="27"/>
      <c r="H50" s="27"/>
      <c r="I50" s="27"/>
      <c r="J50" s="27"/>
      <c r="K50" s="27"/>
      <c r="M50"/>
    </row>
    <row r="51" spans="1:13" x14ac:dyDescent="0.25">
      <c r="A51" s="37">
        <v>47</v>
      </c>
      <c r="B51" s="38">
        <v>1</v>
      </c>
      <c r="C51" s="38" t="s">
        <v>99</v>
      </c>
      <c r="D51" s="38" t="str">
        <f t="shared" si="0"/>
        <v>647.9</v>
      </c>
      <c r="E51" s="38" t="str">
        <f t="shared" si="1"/>
        <v>lks</v>
      </c>
      <c r="F51" s="72" t="str">
        <f t="shared" si="2"/>
        <v>647.9</v>
      </c>
      <c r="G51" s="27"/>
      <c r="H51" s="27"/>
      <c r="I51" s="27"/>
      <c r="J51" s="27"/>
      <c r="K51" s="27"/>
      <c r="M51"/>
    </row>
    <row r="52" spans="1:13" x14ac:dyDescent="0.25">
      <c r="A52" s="37">
        <v>48</v>
      </c>
      <c r="B52" s="38">
        <v>6</v>
      </c>
      <c r="C52" s="38" t="s">
        <v>100</v>
      </c>
      <c r="D52" s="38" t="str">
        <f t="shared" si="0"/>
        <v>619.04</v>
      </c>
      <c r="E52" s="38" t="str">
        <f t="shared" si="1"/>
        <v>lks</v>
      </c>
      <c r="F52" s="72" t="str">
        <f t="shared" si="2"/>
        <v>619.04</v>
      </c>
      <c r="G52" s="27"/>
      <c r="H52" s="27"/>
      <c r="I52" s="27"/>
      <c r="J52" s="27"/>
      <c r="K52" s="27"/>
      <c r="M52"/>
    </row>
    <row r="53" spans="1:13" x14ac:dyDescent="0.25">
      <c r="A53" s="37">
        <v>49</v>
      </c>
      <c r="B53" s="38">
        <v>3</v>
      </c>
      <c r="C53" s="38" t="s">
        <v>101</v>
      </c>
      <c r="D53" s="38" t="str">
        <f t="shared" si="0"/>
        <v>6.92</v>
      </c>
      <c r="E53" s="38" t="str">
        <f t="shared" si="1"/>
        <v>crs</v>
      </c>
      <c r="F53" s="72">
        <f t="shared" si="2"/>
        <v>692</v>
      </c>
      <c r="G53" s="27"/>
      <c r="H53" s="27"/>
      <c r="I53" s="27"/>
      <c r="J53" s="27"/>
      <c r="K53" s="27"/>
      <c r="M53"/>
    </row>
    <row r="54" spans="1:13" x14ac:dyDescent="0.25">
      <c r="A54" s="37">
        <v>50</v>
      </c>
      <c r="B54" s="38">
        <v>2</v>
      </c>
      <c r="C54" s="38" t="s">
        <v>102</v>
      </c>
      <c r="D54" s="38" t="str">
        <f t="shared" si="0"/>
        <v>634.2</v>
      </c>
      <c r="E54" s="38" t="str">
        <f t="shared" si="1"/>
        <v>lks</v>
      </c>
      <c r="F54" s="72" t="str">
        <f t="shared" si="2"/>
        <v>634.2</v>
      </c>
      <c r="G54" s="27"/>
      <c r="H54" s="27"/>
      <c r="I54" s="27"/>
      <c r="J54" s="27"/>
      <c r="K54" s="27"/>
      <c r="M54"/>
    </row>
    <row r="55" spans="1:13" x14ac:dyDescent="0.25">
      <c r="A55" s="37">
        <v>51</v>
      </c>
      <c r="B55" s="38">
        <v>1</v>
      </c>
      <c r="C55" s="38" t="s">
        <v>103</v>
      </c>
      <c r="D55" s="38" t="str">
        <f t="shared" si="0"/>
        <v>5.21</v>
      </c>
      <c r="E55" s="38" t="str">
        <f t="shared" si="1"/>
        <v>crs</v>
      </c>
      <c r="F55" s="72">
        <f t="shared" si="2"/>
        <v>521</v>
      </c>
      <c r="G55" s="27"/>
      <c r="H55" s="27"/>
      <c r="I55" s="27"/>
      <c r="J55" s="27"/>
      <c r="K55" s="27"/>
      <c r="M55"/>
    </row>
    <row r="56" spans="1:13" x14ac:dyDescent="0.25">
      <c r="A56" s="37">
        <v>52</v>
      </c>
      <c r="B56" s="38">
        <v>4</v>
      </c>
      <c r="C56" s="38" t="s">
        <v>104</v>
      </c>
      <c r="D56" s="38" t="str">
        <f t="shared" si="0"/>
        <v>495.34</v>
      </c>
      <c r="E56" s="38" t="str">
        <f t="shared" si="1"/>
        <v>lks</v>
      </c>
      <c r="F56" s="72" t="str">
        <f t="shared" si="2"/>
        <v>495.34</v>
      </c>
      <c r="G56" s="27"/>
      <c r="H56" s="27"/>
      <c r="I56" s="27"/>
      <c r="J56" s="27"/>
      <c r="K56" s="27"/>
      <c r="M56"/>
    </row>
    <row r="57" spans="1:13" x14ac:dyDescent="0.25">
      <c r="A57" s="37">
        <v>53</v>
      </c>
      <c r="B57" s="38">
        <v>7</v>
      </c>
      <c r="C57" s="38" t="s">
        <v>82</v>
      </c>
      <c r="D57" s="38" t="str">
        <f t="shared" si="0"/>
        <v>4.87</v>
      </c>
      <c r="E57" s="38" t="str">
        <f t="shared" si="1"/>
        <v>crs</v>
      </c>
      <c r="F57" s="72">
        <f t="shared" si="2"/>
        <v>487</v>
      </c>
      <c r="G57" s="27"/>
      <c r="H57" s="27"/>
      <c r="I57" s="27"/>
      <c r="J57" s="27"/>
      <c r="K57" s="27"/>
      <c r="M57"/>
    </row>
    <row r="58" spans="1:13" x14ac:dyDescent="0.25">
      <c r="A58" s="37">
        <v>54</v>
      </c>
      <c r="B58" s="38">
        <v>2</v>
      </c>
      <c r="C58" s="38" t="s">
        <v>105</v>
      </c>
      <c r="D58" s="38" t="str">
        <f t="shared" si="0"/>
        <v>4.07</v>
      </c>
      <c r="E58" s="38" t="str">
        <f t="shared" si="1"/>
        <v>crs</v>
      </c>
      <c r="F58" s="72">
        <f t="shared" si="2"/>
        <v>407</v>
      </c>
      <c r="G58" s="27"/>
      <c r="H58" s="27"/>
      <c r="I58" s="27"/>
      <c r="J58" s="27"/>
      <c r="K58" s="27"/>
      <c r="M58"/>
    </row>
    <row r="59" spans="1:13" x14ac:dyDescent="0.25">
      <c r="A59" s="37">
        <v>55</v>
      </c>
      <c r="B59" s="38">
        <v>4</v>
      </c>
      <c r="C59" s="38" t="s">
        <v>106</v>
      </c>
      <c r="D59" s="38" t="str">
        <f t="shared" si="0"/>
        <v>4.74</v>
      </c>
      <c r="E59" s="38" t="str">
        <f t="shared" si="1"/>
        <v>crs</v>
      </c>
      <c r="F59" s="72">
        <f t="shared" si="2"/>
        <v>474</v>
      </c>
      <c r="G59" s="27"/>
      <c r="H59" s="27"/>
      <c r="I59" s="27"/>
      <c r="J59" s="27"/>
      <c r="K59" s="27"/>
      <c r="M59"/>
    </row>
    <row r="60" spans="1:13" x14ac:dyDescent="0.25">
      <c r="A60" s="37">
        <v>56</v>
      </c>
      <c r="B60" s="38">
        <v>2</v>
      </c>
      <c r="C60" s="38" t="s">
        <v>107</v>
      </c>
      <c r="D60" s="38" t="str">
        <f t="shared" si="0"/>
        <v>3.88</v>
      </c>
      <c r="E60" s="38" t="str">
        <f t="shared" si="1"/>
        <v>crs</v>
      </c>
      <c r="F60" s="72">
        <f t="shared" si="2"/>
        <v>388</v>
      </c>
      <c r="G60" s="27"/>
      <c r="H60" s="27"/>
      <c r="I60" s="27"/>
      <c r="J60" s="27"/>
      <c r="K60" s="27"/>
      <c r="M60"/>
    </row>
    <row r="61" spans="1:13" x14ac:dyDescent="0.25">
      <c r="A61" s="37">
        <v>57</v>
      </c>
      <c r="B61" s="38">
        <v>4</v>
      </c>
      <c r="C61" s="38" t="s">
        <v>108</v>
      </c>
      <c r="D61" s="38" t="str">
        <f t="shared" si="0"/>
        <v>3.92</v>
      </c>
      <c r="E61" s="38" t="str">
        <f t="shared" si="1"/>
        <v>crs</v>
      </c>
      <c r="F61" s="72">
        <f t="shared" si="2"/>
        <v>392</v>
      </c>
      <c r="G61" s="27"/>
      <c r="H61" s="27"/>
      <c r="I61" s="27"/>
      <c r="J61" s="27"/>
      <c r="K61" s="27"/>
      <c r="M61"/>
    </row>
    <row r="62" spans="1:13" x14ac:dyDescent="0.25">
      <c r="A62" s="37">
        <v>58</v>
      </c>
      <c r="B62" s="38">
        <v>7</v>
      </c>
      <c r="C62" s="38" t="s">
        <v>109</v>
      </c>
      <c r="D62" s="38" t="str">
        <f t="shared" si="0"/>
        <v>404.21</v>
      </c>
      <c r="E62" s="38" t="str">
        <f t="shared" si="1"/>
        <v>lks</v>
      </c>
      <c r="F62" s="72" t="str">
        <f t="shared" si="2"/>
        <v>404.21</v>
      </c>
      <c r="G62" s="27"/>
      <c r="H62" s="27"/>
      <c r="I62" s="27"/>
      <c r="J62" s="27"/>
      <c r="K62" s="27"/>
      <c r="M62"/>
    </row>
    <row r="63" spans="1:13" x14ac:dyDescent="0.25">
      <c r="A63" s="37">
        <v>59</v>
      </c>
      <c r="B63" s="38">
        <v>6</v>
      </c>
      <c r="C63" s="38" t="s">
        <v>110</v>
      </c>
      <c r="D63" s="38" t="str">
        <f t="shared" si="0"/>
        <v>482.36</v>
      </c>
      <c r="E63" s="38" t="str">
        <f t="shared" si="1"/>
        <v>lks</v>
      </c>
      <c r="F63" s="72" t="str">
        <f t="shared" si="2"/>
        <v>482.36</v>
      </c>
      <c r="G63" s="27"/>
      <c r="H63" s="27"/>
      <c r="I63" s="27"/>
      <c r="J63" s="27"/>
      <c r="K63" s="27"/>
      <c r="M63"/>
    </row>
    <row r="64" spans="1:13" x14ac:dyDescent="0.25">
      <c r="A64" s="37">
        <v>60</v>
      </c>
      <c r="B64" s="38">
        <v>2</v>
      </c>
      <c r="C64" s="38" t="s">
        <v>111</v>
      </c>
      <c r="D64" s="38" t="str">
        <f t="shared" si="0"/>
        <v>3.17</v>
      </c>
      <c r="E64" s="38" t="str">
        <f t="shared" si="1"/>
        <v>crs</v>
      </c>
      <c r="F64" s="72">
        <f t="shared" si="2"/>
        <v>317</v>
      </c>
      <c r="G64" s="27"/>
      <c r="H64" s="27"/>
      <c r="I64" s="27"/>
      <c r="J64" s="27"/>
      <c r="K64" s="27"/>
      <c r="M64"/>
    </row>
    <row r="65" spans="1:13" x14ac:dyDescent="0.25">
      <c r="A65" s="37">
        <v>61</v>
      </c>
      <c r="B65" s="38">
        <v>3</v>
      </c>
      <c r="C65" s="38" t="s">
        <v>112</v>
      </c>
      <c r="D65" s="38" t="str">
        <f t="shared" si="0"/>
        <v>279.37</v>
      </c>
      <c r="E65" s="38" t="str">
        <f t="shared" si="1"/>
        <v>lks</v>
      </c>
      <c r="F65" s="72" t="str">
        <f t="shared" si="2"/>
        <v>279.37</v>
      </c>
      <c r="G65" s="27"/>
      <c r="H65" s="27"/>
      <c r="I65" s="27"/>
      <c r="J65" s="27"/>
      <c r="K65" s="27"/>
      <c r="M65"/>
    </row>
    <row r="66" spans="1:13" x14ac:dyDescent="0.25">
      <c r="A66" s="37">
        <v>62</v>
      </c>
      <c r="B66" s="38">
        <v>7</v>
      </c>
      <c r="C66" s="38" t="s">
        <v>113</v>
      </c>
      <c r="D66" s="38" t="str">
        <f t="shared" si="0"/>
        <v>3.44</v>
      </c>
      <c r="E66" s="38" t="str">
        <f t="shared" si="1"/>
        <v>crs</v>
      </c>
      <c r="F66" s="72">
        <f t="shared" si="2"/>
        <v>344</v>
      </c>
      <c r="G66" s="27"/>
      <c r="H66" s="27"/>
      <c r="I66" s="27"/>
      <c r="J66" s="27"/>
      <c r="K66" s="27"/>
      <c r="M66"/>
    </row>
    <row r="67" spans="1:13" x14ac:dyDescent="0.25">
      <c r="A67" s="37">
        <v>63</v>
      </c>
      <c r="B67" s="38">
        <v>3</v>
      </c>
      <c r="C67" s="38" t="s">
        <v>93</v>
      </c>
      <c r="D67" s="38" t="str">
        <f t="shared" si="0"/>
        <v>4.93</v>
      </c>
      <c r="E67" s="38" t="str">
        <f t="shared" si="1"/>
        <v>crs</v>
      </c>
      <c r="F67" s="72">
        <f t="shared" si="2"/>
        <v>493</v>
      </c>
      <c r="G67" s="27"/>
      <c r="H67" s="27"/>
      <c r="I67" s="27"/>
      <c r="J67" s="27"/>
      <c r="K67" s="27"/>
      <c r="M67"/>
    </row>
    <row r="68" spans="1:13" x14ac:dyDescent="0.25">
      <c r="A68" s="37">
        <v>64</v>
      </c>
      <c r="B68" s="38">
        <v>2</v>
      </c>
      <c r="C68" s="38" t="s">
        <v>114</v>
      </c>
      <c r="D68" s="38" t="str">
        <f t="shared" si="0"/>
        <v>4.16</v>
      </c>
      <c r="E68" s="38" t="str">
        <f t="shared" si="1"/>
        <v>crs</v>
      </c>
      <c r="F68" s="72">
        <f t="shared" si="2"/>
        <v>416</v>
      </c>
      <c r="G68" s="27"/>
      <c r="H68" s="27"/>
      <c r="I68" s="27"/>
      <c r="J68" s="27"/>
      <c r="K68" s="27"/>
      <c r="M68"/>
    </row>
    <row r="69" spans="1:13" x14ac:dyDescent="0.25">
      <c r="A69" s="37">
        <v>65</v>
      </c>
      <c r="B69" s="38">
        <v>1</v>
      </c>
      <c r="C69" s="38" t="s">
        <v>115</v>
      </c>
      <c r="D69" s="38" t="str">
        <f t="shared" si="0"/>
        <v>369.74</v>
      </c>
      <c r="E69" s="38" t="str">
        <f t="shared" si="1"/>
        <v>lks</v>
      </c>
      <c r="F69" s="72" t="str">
        <f t="shared" si="2"/>
        <v>369.74</v>
      </c>
      <c r="G69" s="27"/>
      <c r="H69" s="27"/>
      <c r="I69" s="27"/>
      <c r="J69" s="27"/>
      <c r="K69" s="27"/>
      <c r="M69"/>
    </row>
    <row r="70" spans="1:13" x14ac:dyDescent="0.25">
      <c r="A70" s="37">
        <v>66</v>
      </c>
      <c r="B70" s="38">
        <v>2</v>
      </c>
      <c r="C70" s="38" t="s">
        <v>116</v>
      </c>
      <c r="D70" s="38" t="str">
        <f t="shared" ref="D70:D104" si="4">LEFT(C70,LEN(C70)-3)</f>
        <v>4.89</v>
      </c>
      <c r="E70" s="38" t="str">
        <f t="shared" ref="E70:E104" si="5">RIGHT(C70,3)</f>
        <v>crs</v>
      </c>
      <c r="F70" s="72">
        <f t="shared" ref="F70:F104" si="6">IF(E70="crs",D70*100,D70)</f>
        <v>488.99999999999994</v>
      </c>
      <c r="G70" s="27"/>
      <c r="H70" s="27"/>
      <c r="I70" s="27"/>
      <c r="J70" s="27"/>
      <c r="K70" s="27"/>
      <c r="M70"/>
    </row>
    <row r="71" spans="1:13" x14ac:dyDescent="0.25">
      <c r="A71" s="37">
        <v>67</v>
      </c>
      <c r="B71" s="38">
        <v>1</v>
      </c>
      <c r="C71" s="38" t="s">
        <v>117</v>
      </c>
      <c r="D71" s="38" t="str">
        <f t="shared" si="4"/>
        <v>8.23</v>
      </c>
      <c r="E71" s="38" t="str">
        <f t="shared" si="5"/>
        <v>crs</v>
      </c>
      <c r="F71" s="72">
        <f t="shared" si="6"/>
        <v>823</v>
      </c>
      <c r="G71" s="27"/>
      <c r="H71" s="27"/>
      <c r="I71" s="27"/>
      <c r="J71" s="27"/>
      <c r="K71" s="27"/>
      <c r="M71"/>
    </row>
    <row r="72" spans="1:13" x14ac:dyDescent="0.25">
      <c r="A72" s="37">
        <v>68</v>
      </c>
      <c r="B72" s="38">
        <v>6</v>
      </c>
      <c r="C72" s="38" t="s">
        <v>118</v>
      </c>
      <c r="D72" s="38" t="str">
        <f t="shared" si="4"/>
        <v>10.04</v>
      </c>
      <c r="E72" s="38" t="str">
        <f t="shared" si="5"/>
        <v>crs</v>
      </c>
      <c r="F72" s="72">
        <f t="shared" si="6"/>
        <v>1003.9999999999999</v>
      </c>
      <c r="G72" s="27"/>
      <c r="H72" s="27"/>
      <c r="I72" s="27"/>
      <c r="J72" s="27"/>
      <c r="K72" s="27"/>
      <c r="M72"/>
    </row>
    <row r="73" spans="1:13" x14ac:dyDescent="0.25">
      <c r="A73" s="37">
        <v>69</v>
      </c>
      <c r="B73" s="38">
        <v>1</v>
      </c>
      <c r="C73" s="38" t="s">
        <v>119</v>
      </c>
      <c r="D73" s="38" t="str">
        <f t="shared" si="4"/>
        <v>1003.46</v>
      </c>
      <c r="E73" s="38" t="str">
        <f t="shared" si="5"/>
        <v>lks</v>
      </c>
      <c r="F73" s="72" t="str">
        <f t="shared" si="6"/>
        <v>1003.46</v>
      </c>
      <c r="G73" s="27"/>
      <c r="H73" s="27"/>
      <c r="I73" s="27"/>
      <c r="J73" s="27"/>
      <c r="K73" s="27"/>
      <c r="M73"/>
    </row>
    <row r="74" spans="1:13" x14ac:dyDescent="0.25">
      <c r="A74" s="37">
        <v>70</v>
      </c>
      <c r="B74" s="38">
        <v>4</v>
      </c>
      <c r="C74" s="38" t="s">
        <v>120</v>
      </c>
      <c r="D74" s="38" t="str">
        <f t="shared" si="4"/>
        <v>9.04</v>
      </c>
      <c r="E74" s="38" t="str">
        <f t="shared" si="5"/>
        <v>crs</v>
      </c>
      <c r="F74" s="72">
        <f t="shared" si="6"/>
        <v>903.99999999999989</v>
      </c>
      <c r="G74" s="27"/>
      <c r="H74" s="27"/>
      <c r="I74" s="27"/>
      <c r="J74" s="27"/>
      <c r="K74" s="27"/>
      <c r="M74"/>
    </row>
    <row r="75" spans="1:13" x14ac:dyDescent="0.25">
      <c r="A75" s="37">
        <v>71</v>
      </c>
      <c r="B75" s="38">
        <v>7</v>
      </c>
      <c r="C75" s="38" t="s">
        <v>121</v>
      </c>
      <c r="D75" s="38" t="str">
        <f t="shared" si="4"/>
        <v>8.05</v>
      </c>
      <c r="E75" s="38" t="str">
        <f t="shared" si="5"/>
        <v>crs</v>
      </c>
      <c r="F75" s="72">
        <f t="shared" si="6"/>
        <v>805.00000000000011</v>
      </c>
      <c r="G75" s="27"/>
      <c r="H75" s="27"/>
      <c r="I75" s="27"/>
      <c r="J75" s="27"/>
      <c r="K75" s="27"/>
      <c r="M75"/>
    </row>
    <row r="76" spans="1:13" x14ac:dyDescent="0.25">
      <c r="A76" s="37">
        <v>72</v>
      </c>
      <c r="B76" s="38">
        <v>4</v>
      </c>
      <c r="C76" s="38" t="s">
        <v>122</v>
      </c>
      <c r="D76" s="38" t="str">
        <f t="shared" si="4"/>
        <v>8.64</v>
      </c>
      <c r="E76" s="38" t="str">
        <f t="shared" si="5"/>
        <v>crs</v>
      </c>
      <c r="F76" s="72">
        <f t="shared" si="6"/>
        <v>864</v>
      </c>
      <c r="G76" s="27"/>
      <c r="H76" s="27"/>
      <c r="I76" s="27"/>
      <c r="J76" s="27"/>
      <c r="K76" s="27"/>
      <c r="M76"/>
    </row>
    <row r="77" spans="1:13" x14ac:dyDescent="0.25">
      <c r="A77" s="37">
        <v>73</v>
      </c>
      <c r="B77" s="38">
        <v>5</v>
      </c>
      <c r="C77" s="38" t="s">
        <v>123</v>
      </c>
      <c r="D77" s="38" t="str">
        <f t="shared" si="4"/>
        <v>8.57</v>
      </c>
      <c r="E77" s="38" t="str">
        <f t="shared" si="5"/>
        <v>crs</v>
      </c>
      <c r="F77" s="72">
        <f t="shared" si="6"/>
        <v>857</v>
      </c>
      <c r="G77" s="27"/>
      <c r="H77" s="27"/>
      <c r="I77" s="27"/>
      <c r="J77" s="27"/>
      <c r="K77" s="27"/>
      <c r="M77"/>
    </row>
    <row r="78" spans="1:13" x14ac:dyDescent="0.25">
      <c r="A78" s="37">
        <v>74</v>
      </c>
      <c r="B78" s="38">
        <v>6</v>
      </c>
      <c r="C78" s="38" t="s">
        <v>124</v>
      </c>
      <c r="D78" s="38" t="str">
        <f t="shared" si="4"/>
        <v>7.42</v>
      </c>
      <c r="E78" s="38" t="str">
        <f t="shared" si="5"/>
        <v>crs</v>
      </c>
      <c r="F78" s="72">
        <f t="shared" si="6"/>
        <v>742</v>
      </c>
      <c r="G78" s="27"/>
      <c r="H78" s="27"/>
      <c r="I78" s="27"/>
      <c r="J78" s="27"/>
      <c r="K78" s="27"/>
      <c r="M78"/>
    </row>
    <row r="79" spans="1:13" x14ac:dyDescent="0.25">
      <c r="A79" s="37">
        <v>75</v>
      </c>
      <c r="B79" s="38">
        <v>1</v>
      </c>
      <c r="C79" s="38" t="s">
        <v>125</v>
      </c>
      <c r="D79" s="38" t="str">
        <f t="shared" si="4"/>
        <v>5.12</v>
      </c>
      <c r="E79" s="38" t="str">
        <f t="shared" si="5"/>
        <v>crs</v>
      </c>
      <c r="F79" s="72">
        <f t="shared" si="6"/>
        <v>512</v>
      </c>
      <c r="G79" s="27"/>
      <c r="H79" s="27"/>
      <c r="I79" s="27"/>
      <c r="J79" s="27"/>
      <c r="K79" s="27"/>
      <c r="M79"/>
    </row>
    <row r="80" spans="1:13" x14ac:dyDescent="0.25">
      <c r="A80" s="37">
        <v>76</v>
      </c>
      <c r="B80" s="38">
        <v>4</v>
      </c>
      <c r="C80" s="38" t="s">
        <v>126</v>
      </c>
      <c r="D80" s="38" t="str">
        <f t="shared" si="4"/>
        <v>442.18</v>
      </c>
      <c r="E80" s="38" t="str">
        <f t="shared" si="5"/>
        <v>lks</v>
      </c>
      <c r="F80" s="72" t="str">
        <f t="shared" si="6"/>
        <v>442.18</v>
      </c>
      <c r="G80" s="27"/>
      <c r="H80" s="27"/>
      <c r="I80" s="27"/>
      <c r="J80" s="27"/>
      <c r="K80" s="27"/>
      <c r="M80"/>
    </row>
    <row r="81" spans="1:13" x14ac:dyDescent="0.25">
      <c r="A81" s="37">
        <v>77</v>
      </c>
      <c r="B81" s="38">
        <v>3</v>
      </c>
      <c r="C81" s="38" t="s">
        <v>127</v>
      </c>
      <c r="D81" s="38" t="str">
        <f t="shared" si="4"/>
        <v>5.13</v>
      </c>
      <c r="E81" s="38" t="str">
        <f t="shared" si="5"/>
        <v>crs</v>
      </c>
      <c r="F81" s="72">
        <f t="shared" si="6"/>
        <v>513</v>
      </c>
      <c r="G81" s="27"/>
      <c r="H81" s="27"/>
      <c r="I81" s="27"/>
      <c r="J81" s="27"/>
      <c r="K81" s="27"/>
      <c r="M81"/>
    </row>
    <row r="82" spans="1:13" x14ac:dyDescent="0.25">
      <c r="A82" s="37">
        <v>78</v>
      </c>
      <c r="B82" s="38">
        <v>3</v>
      </c>
      <c r="C82" s="38" t="s">
        <v>128</v>
      </c>
      <c r="D82" s="38" t="str">
        <f t="shared" si="4"/>
        <v>4.17</v>
      </c>
      <c r="E82" s="38" t="str">
        <f t="shared" si="5"/>
        <v>crs</v>
      </c>
      <c r="F82" s="72">
        <f t="shared" si="6"/>
        <v>417</v>
      </c>
      <c r="G82" s="27"/>
      <c r="H82" s="27"/>
      <c r="I82" s="27"/>
      <c r="J82" s="27"/>
      <c r="K82" s="27"/>
      <c r="M82"/>
    </row>
    <row r="83" spans="1:13" x14ac:dyDescent="0.25">
      <c r="A83" s="37">
        <v>79</v>
      </c>
      <c r="B83" s="38">
        <v>7</v>
      </c>
      <c r="C83" s="38" t="s">
        <v>51</v>
      </c>
      <c r="D83" s="38" t="str">
        <f t="shared" si="4"/>
        <v>6.1</v>
      </c>
      <c r="E83" s="38" t="str">
        <f t="shared" si="5"/>
        <v>crs</v>
      </c>
      <c r="F83" s="72">
        <f t="shared" si="6"/>
        <v>610</v>
      </c>
      <c r="G83" s="27"/>
      <c r="H83" s="27"/>
      <c r="I83" s="27"/>
      <c r="J83" s="27"/>
      <c r="K83" s="27"/>
      <c r="M83"/>
    </row>
    <row r="84" spans="1:13" x14ac:dyDescent="0.25">
      <c r="A84" s="37">
        <v>80</v>
      </c>
      <c r="B84" s="38">
        <v>3</v>
      </c>
      <c r="C84" s="38" t="s">
        <v>129</v>
      </c>
      <c r="D84" s="38" t="str">
        <f t="shared" si="4"/>
        <v>7.46</v>
      </c>
      <c r="E84" s="38" t="str">
        <f t="shared" si="5"/>
        <v>crs</v>
      </c>
      <c r="F84" s="72">
        <f t="shared" si="6"/>
        <v>746</v>
      </c>
      <c r="G84" s="27"/>
      <c r="H84" s="27"/>
      <c r="I84" s="27"/>
      <c r="J84" s="27"/>
      <c r="K84" s="27"/>
      <c r="M84"/>
    </row>
    <row r="85" spans="1:13" x14ac:dyDescent="0.25">
      <c r="A85" s="37">
        <v>81</v>
      </c>
      <c r="B85" s="38">
        <v>7</v>
      </c>
      <c r="C85" s="38" t="s">
        <v>130</v>
      </c>
      <c r="D85" s="38" t="str">
        <f t="shared" si="4"/>
        <v>5.03</v>
      </c>
      <c r="E85" s="38" t="str">
        <f t="shared" si="5"/>
        <v>crs</v>
      </c>
      <c r="F85" s="72">
        <f t="shared" si="6"/>
        <v>503</v>
      </c>
      <c r="G85" s="27"/>
      <c r="H85" s="27"/>
      <c r="I85" s="27"/>
      <c r="J85" s="27"/>
      <c r="K85" s="27"/>
      <c r="M85"/>
    </row>
    <row r="86" spans="1:13" x14ac:dyDescent="0.25">
      <c r="A86" s="37">
        <v>82</v>
      </c>
      <c r="B86" s="38">
        <v>7</v>
      </c>
      <c r="C86" s="38" t="s">
        <v>131</v>
      </c>
      <c r="D86" s="38" t="str">
        <f t="shared" si="4"/>
        <v>8.32</v>
      </c>
      <c r="E86" s="38" t="str">
        <f t="shared" si="5"/>
        <v>crs</v>
      </c>
      <c r="F86" s="72">
        <f t="shared" si="6"/>
        <v>832</v>
      </c>
      <c r="G86" s="27"/>
      <c r="H86" s="27"/>
      <c r="I86" s="27"/>
      <c r="J86" s="27"/>
      <c r="K86" s="27"/>
      <c r="M86"/>
    </row>
    <row r="87" spans="1:13" x14ac:dyDescent="0.25">
      <c r="A87" s="37">
        <v>83</v>
      </c>
      <c r="B87" s="38">
        <v>3</v>
      </c>
      <c r="C87" s="38" t="s">
        <v>132</v>
      </c>
      <c r="D87" s="38" t="str">
        <f t="shared" si="4"/>
        <v>8.04</v>
      </c>
      <c r="E87" s="38" t="str">
        <f t="shared" si="5"/>
        <v>crs</v>
      </c>
      <c r="F87" s="72">
        <f t="shared" si="6"/>
        <v>803.99999999999989</v>
      </c>
      <c r="G87" s="27"/>
      <c r="H87" s="27"/>
      <c r="I87" s="27"/>
      <c r="J87" s="27"/>
      <c r="K87" s="27"/>
      <c r="M87"/>
    </row>
    <row r="88" spans="1:13" x14ac:dyDescent="0.25">
      <c r="A88" s="37">
        <v>84</v>
      </c>
      <c r="B88" s="38">
        <v>7</v>
      </c>
      <c r="C88" s="38" t="s">
        <v>133</v>
      </c>
      <c r="D88" s="38" t="str">
        <f t="shared" si="4"/>
        <v>1026.68</v>
      </c>
      <c r="E88" s="38" t="str">
        <f t="shared" si="5"/>
        <v>lks</v>
      </c>
      <c r="F88" s="72" t="str">
        <f t="shared" si="6"/>
        <v>1026.68</v>
      </c>
      <c r="G88" s="27"/>
      <c r="H88" s="27"/>
      <c r="I88" s="27"/>
      <c r="J88" s="27"/>
      <c r="K88" s="27"/>
      <c r="M88"/>
    </row>
    <row r="89" spans="1:13" x14ac:dyDescent="0.25">
      <c r="A89" s="37">
        <v>85</v>
      </c>
      <c r="B89" s="38">
        <v>5</v>
      </c>
      <c r="C89" s="38" t="s">
        <v>134</v>
      </c>
      <c r="D89" s="38" t="str">
        <f t="shared" si="4"/>
        <v>9.08</v>
      </c>
      <c r="E89" s="38" t="str">
        <f t="shared" si="5"/>
        <v>crs</v>
      </c>
      <c r="F89" s="72">
        <f t="shared" si="6"/>
        <v>908</v>
      </c>
      <c r="G89" s="27"/>
      <c r="H89" s="27"/>
      <c r="I89" s="27"/>
      <c r="J89" s="27"/>
      <c r="K89" s="27"/>
      <c r="M89"/>
    </row>
    <row r="90" spans="1:13" x14ac:dyDescent="0.25">
      <c r="A90" s="37">
        <v>86</v>
      </c>
      <c r="B90" s="38">
        <v>5</v>
      </c>
      <c r="C90" s="38" t="s">
        <v>135</v>
      </c>
      <c r="D90" s="38" t="str">
        <f t="shared" si="4"/>
        <v>870.84</v>
      </c>
      <c r="E90" s="38" t="str">
        <f t="shared" si="5"/>
        <v>lks</v>
      </c>
      <c r="F90" s="72" t="str">
        <f t="shared" si="6"/>
        <v>870.84</v>
      </c>
      <c r="G90" s="27"/>
      <c r="H90" s="27"/>
      <c r="I90" s="27"/>
      <c r="J90" s="27"/>
      <c r="K90" s="27"/>
      <c r="M90"/>
    </row>
    <row r="91" spans="1:13" x14ac:dyDescent="0.25">
      <c r="A91" s="37">
        <v>87</v>
      </c>
      <c r="B91" s="38">
        <v>7</v>
      </c>
      <c r="C91" s="38" t="s">
        <v>92</v>
      </c>
      <c r="D91" s="38" t="str">
        <f t="shared" si="4"/>
        <v>5.11</v>
      </c>
      <c r="E91" s="38" t="str">
        <f t="shared" si="5"/>
        <v>crs</v>
      </c>
      <c r="F91" s="72">
        <f t="shared" si="6"/>
        <v>511.00000000000006</v>
      </c>
      <c r="G91" s="27"/>
      <c r="H91" s="27"/>
      <c r="I91" s="27"/>
      <c r="J91" s="27"/>
      <c r="K91" s="27"/>
      <c r="M91"/>
    </row>
    <row r="92" spans="1:13" x14ac:dyDescent="0.25">
      <c r="A92" s="37">
        <v>88</v>
      </c>
      <c r="B92" s="38">
        <v>2</v>
      </c>
      <c r="C92" s="38" t="s">
        <v>136</v>
      </c>
      <c r="D92" s="38" t="str">
        <f t="shared" si="4"/>
        <v>9.52</v>
      </c>
      <c r="E92" s="38" t="str">
        <f t="shared" si="5"/>
        <v>crs</v>
      </c>
      <c r="F92" s="72">
        <f t="shared" si="6"/>
        <v>952</v>
      </c>
      <c r="G92" s="27"/>
      <c r="H92" s="27"/>
      <c r="I92" s="27"/>
      <c r="J92" s="27"/>
      <c r="K92" s="27"/>
      <c r="M92"/>
    </row>
    <row r="93" spans="1:13" x14ac:dyDescent="0.25">
      <c r="A93" s="37">
        <v>89</v>
      </c>
      <c r="B93" s="38">
        <v>6</v>
      </c>
      <c r="C93" s="38" t="s">
        <v>137</v>
      </c>
      <c r="D93" s="38" t="str">
        <f t="shared" si="4"/>
        <v>692.15</v>
      </c>
      <c r="E93" s="38" t="str">
        <f t="shared" si="5"/>
        <v>lks</v>
      </c>
      <c r="F93" s="72" t="str">
        <f t="shared" si="6"/>
        <v>692.15</v>
      </c>
      <c r="G93" s="27"/>
      <c r="H93" s="27"/>
      <c r="I93" s="27"/>
      <c r="J93" s="27"/>
      <c r="K93" s="27"/>
      <c r="M93"/>
    </row>
    <row r="94" spans="1:13" x14ac:dyDescent="0.25">
      <c r="A94" s="37">
        <v>90</v>
      </c>
      <c r="B94" s="38">
        <v>1</v>
      </c>
      <c r="C94" s="38" t="s">
        <v>138</v>
      </c>
      <c r="D94" s="38" t="str">
        <f t="shared" si="4"/>
        <v>622.63</v>
      </c>
      <c r="E94" s="38" t="str">
        <f t="shared" si="5"/>
        <v>lks</v>
      </c>
      <c r="F94" s="72" t="str">
        <f t="shared" si="6"/>
        <v>622.63</v>
      </c>
      <c r="G94" s="27"/>
      <c r="H94" s="27"/>
      <c r="I94" s="27"/>
      <c r="J94" s="27"/>
      <c r="K94" s="27"/>
      <c r="M94"/>
    </row>
    <row r="95" spans="1:13" x14ac:dyDescent="0.25">
      <c r="A95" s="37">
        <v>91</v>
      </c>
      <c r="B95" s="38">
        <v>7</v>
      </c>
      <c r="C95" s="38" t="s">
        <v>139</v>
      </c>
      <c r="D95" s="38" t="str">
        <f t="shared" si="4"/>
        <v>532.8</v>
      </c>
      <c r="E95" s="38" t="str">
        <f t="shared" si="5"/>
        <v>lks</v>
      </c>
      <c r="F95" s="72" t="str">
        <f t="shared" si="6"/>
        <v>532.8</v>
      </c>
      <c r="G95" s="27"/>
      <c r="H95" s="27"/>
      <c r="I95" s="27"/>
      <c r="J95" s="27"/>
      <c r="K95" s="27"/>
      <c r="M95"/>
    </row>
    <row r="96" spans="1:13" x14ac:dyDescent="0.25">
      <c r="A96" s="37">
        <v>92</v>
      </c>
      <c r="B96" s="38">
        <v>1</v>
      </c>
      <c r="C96" s="38" t="s">
        <v>140</v>
      </c>
      <c r="D96" s="38" t="str">
        <f t="shared" si="4"/>
        <v>4.26</v>
      </c>
      <c r="E96" s="38" t="str">
        <f t="shared" si="5"/>
        <v>crs</v>
      </c>
      <c r="F96" s="72">
        <f t="shared" si="6"/>
        <v>426</v>
      </c>
      <c r="G96" s="27"/>
      <c r="H96" s="27"/>
      <c r="I96" s="27"/>
      <c r="J96" s="27"/>
      <c r="K96" s="27"/>
      <c r="M96"/>
    </row>
    <row r="97" spans="1:13" x14ac:dyDescent="0.25">
      <c r="A97" s="37">
        <v>93</v>
      </c>
      <c r="B97" s="38">
        <v>6</v>
      </c>
      <c r="C97" s="38" t="s">
        <v>141</v>
      </c>
      <c r="D97" s="38" t="str">
        <f t="shared" si="4"/>
        <v>3.67</v>
      </c>
      <c r="E97" s="38" t="str">
        <f t="shared" si="5"/>
        <v>crs</v>
      </c>
      <c r="F97" s="72">
        <f t="shared" si="6"/>
        <v>367</v>
      </c>
      <c r="G97" s="27"/>
      <c r="H97" s="27"/>
      <c r="I97" s="27"/>
      <c r="J97" s="27"/>
      <c r="K97" s="27"/>
      <c r="M97"/>
    </row>
    <row r="98" spans="1:13" x14ac:dyDescent="0.25">
      <c r="A98" s="37">
        <v>94</v>
      </c>
      <c r="B98" s="38">
        <v>3</v>
      </c>
      <c r="C98" s="38" t="s">
        <v>142</v>
      </c>
      <c r="D98" s="38" t="str">
        <f t="shared" si="4"/>
        <v>3.82</v>
      </c>
      <c r="E98" s="38" t="str">
        <f t="shared" si="5"/>
        <v>crs</v>
      </c>
      <c r="F98" s="72">
        <f t="shared" si="6"/>
        <v>382</v>
      </c>
      <c r="G98" s="27"/>
      <c r="H98" s="27"/>
      <c r="I98" s="27"/>
      <c r="J98" s="27"/>
      <c r="K98" s="27"/>
      <c r="M98"/>
    </row>
    <row r="99" spans="1:13" x14ac:dyDescent="0.25">
      <c r="A99" s="37">
        <v>95</v>
      </c>
      <c r="B99" s="38">
        <v>2</v>
      </c>
      <c r="C99" s="38" t="s">
        <v>143</v>
      </c>
      <c r="D99" s="38" t="str">
        <f t="shared" si="4"/>
        <v>5.51</v>
      </c>
      <c r="E99" s="38" t="str">
        <f t="shared" si="5"/>
        <v>crs</v>
      </c>
      <c r="F99" s="72">
        <f t="shared" si="6"/>
        <v>551</v>
      </c>
      <c r="G99" s="27"/>
      <c r="H99" s="27"/>
      <c r="I99" s="27"/>
      <c r="J99" s="27"/>
      <c r="K99" s="27"/>
      <c r="M99"/>
    </row>
    <row r="100" spans="1:13" x14ac:dyDescent="0.25">
      <c r="A100" s="37">
        <v>96</v>
      </c>
      <c r="B100" s="38">
        <v>7</v>
      </c>
      <c r="C100" s="38" t="s">
        <v>144</v>
      </c>
      <c r="D100" s="38" t="str">
        <f t="shared" si="4"/>
        <v>4.48</v>
      </c>
      <c r="E100" s="38" t="str">
        <f t="shared" si="5"/>
        <v>crs</v>
      </c>
      <c r="F100" s="72">
        <f t="shared" si="6"/>
        <v>448.00000000000006</v>
      </c>
      <c r="G100" s="27"/>
      <c r="H100" s="27"/>
      <c r="I100" s="27"/>
      <c r="J100" s="27"/>
      <c r="K100" s="27"/>
      <c r="M100"/>
    </row>
    <row r="101" spans="1:13" x14ac:dyDescent="0.25">
      <c r="A101" s="37">
        <v>97</v>
      </c>
      <c r="B101" s="38">
        <v>6</v>
      </c>
      <c r="C101" s="38" t="s">
        <v>128</v>
      </c>
      <c r="D101" s="38" t="str">
        <f t="shared" si="4"/>
        <v>4.17</v>
      </c>
      <c r="E101" s="38" t="str">
        <f t="shared" si="5"/>
        <v>crs</v>
      </c>
      <c r="F101" s="72">
        <f t="shared" si="6"/>
        <v>417</v>
      </c>
      <c r="G101" s="27"/>
      <c r="H101" s="27"/>
      <c r="I101" s="27"/>
      <c r="J101" s="27"/>
      <c r="K101" s="27"/>
      <c r="M101"/>
    </row>
    <row r="102" spans="1:13" x14ac:dyDescent="0.25">
      <c r="A102" s="37">
        <v>98</v>
      </c>
      <c r="B102" s="38">
        <v>6</v>
      </c>
      <c r="C102" s="38" t="s">
        <v>145</v>
      </c>
      <c r="D102" s="38" t="str">
        <f t="shared" si="4"/>
        <v>547.42</v>
      </c>
      <c r="E102" s="38" t="str">
        <f t="shared" si="5"/>
        <v>lks</v>
      </c>
      <c r="F102" s="72" t="str">
        <f t="shared" si="6"/>
        <v>547.42</v>
      </c>
      <c r="G102" s="27"/>
      <c r="H102" s="27"/>
      <c r="I102" s="27"/>
      <c r="J102" s="27"/>
      <c r="K102" s="27"/>
      <c r="M102"/>
    </row>
    <row r="103" spans="1:13" x14ac:dyDescent="0.25">
      <c r="A103" s="37">
        <v>99</v>
      </c>
      <c r="B103" s="38">
        <v>6</v>
      </c>
      <c r="C103" s="38" t="s">
        <v>146</v>
      </c>
      <c r="D103" s="38" t="str">
        <f t="shared" si="4"/>
        <v>539.6</v>
      </c>
      <c r="E103" s="38" t="str">
        <f t="shared" si="5"/>
        <v>lks</v>
      </c>
      <c r="F103" s="72" t="str">
        <f t="shared" si="6"/>
        <v>539.6</v>
      </c>
      <c r="G103" s="27"/>
      <c r="H103" s="27"/>
      <c r="I103" s="27"/>
      <c r="J103" s="27"/>
      <c r="K103" s="27"/>
      <c r="M103"/>
    </row>
    <row r="104" spans="1:13" x14ac:dyDescent="0.25">
      <c r="A104" s="37">
        <v>100</v>
      </c>
      <c r="B104" s="38">
        <v>2</v>
      </c>
      <c r="C104" s="38" t="s">
        <v>147</v>
      </c>
      <c r="D104" s="38" t="str">
        <f t="shared" si="4"/>
        <v>499.94</v>
      </c>
      <c r="E104" s="38" t="str">
        <f t="shared" si="5"/>
        <v>lks</v>
      </c>
      <c r="F104" s="72" t="str">
        <f t="shared" si="6"/>
        <v>499.94</v>
      </c>
      <c r="G104" s="27"/>
      <c r="H104" s="27"/>
      <c r="I104" s="27"/>
      <c r="J104" s="27"/>
      <c r="K104" s="27"/>
      <c r="M104"/>
    </row>
    <row r="105" spans="1:13" x14ac:dyDescent="0.25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3" sqref="B13"/>
    </sheetView>
  </sheetViews>
  <sheetFormatPr defaultRowHeight="15" x14ac:dyDescent="0.25"/>
  <cols>
    <col min="1" max="1" width="23.7109375" customWidth="1"/>
    <col min="2" max="2" width="11.85546875" customWidth="1"/>
    <col min="3" max="3" width="17.42578125" customWidth="1"/>
    <col min="6" max="6" width="12.42578125" bestFit="1" customWidth="1"/>
    <col min="257" max="257" width="23.7109375" customWidth="1"/>
    <col min="258" max="258" width="11.85546875" customWidth="1"/>
    <col min="259" max="259" width="17.42578125" customWidth="1"/>
    <col min="513" max="513" width="23.7109375" customWidth="1"/>
    <col min="514" max="514" width="11.85546875" customWidth="1"/>
    <col min="515" max="515" width="17.42578125" customWidth="1"/>
    <col min="769" max="769" width="23.7109375" customWidth="1"/>
    <col min="770" max="770" width="11.85546875" customWidth="1"/>
    <col min="771" max="771" width="17.42578125" customWidth="1"/>
    <col min="1025" max="1025" width="23.7109375" customWidth="1"/>
    <col min="1026" max="1026" width="11.85546875" customWidth="1"/>
    <col min="1027" max="1027" width="17.42578125" customWidth="1"/>
    <col min="1281" max="1281" width="23.7109375" customWidth="1"/>
    <col min="1282" max="1282" width="11.85546875" customWidth="1"/>
    <col min="1283" max="1283" width="17.42578125" customWidth="1"/>
    <col min="1537" max="1537" width="23.7109375" customWidth="1"/>
    <col min="1538" max="1538" width="11.85546875" customWidth="1"/>
    <col min="1539" max="1539" width="17.42578125" customWidth="1"/>
    <col min="1793" max="1793" width="23.7109375" customWidth="1"/>
    <col min="1794" max="1794" width="11.85546875" customWidth="1"/>
    <col min="1795" max="1795" width="17.42578125" customWidth="1"/>
    <col min="2049" max="2049" width="23.7109375" customWidth="1"/>
    <col min="2050" max="2050" width="11.85546875" customWidth="1"/>
    <col min="2051" max="2051" width="17.42578125" customWidth="1"/>
    <col min="2305" max="2305" width="23.7109375" customWidth="1"/>
    <col min="2306" max="2306" width="11.85546875" customWidth="1"/>
    <col min="2307" max="2307" width="17.42578125" customWidth="1"/>
    <col min="2561" max="2561" width="23.7109375" customWidth="1"/>
    <col min="2562" max="2562" width="11.85546875" customWidth="1"/>
    <col min="2563" max="2563" width="17.42578125" customWidth="1"/>
    <col min="2817" max="2817" width="23.7109375" customWidth="1"/>
    <col min="2818" max="2818" width="11.85546875" customWidth="1"/>
    <col min="2819" max="2819" width="17.42578125" customWidth="1"/>
    <col min="3073" max="3073" width="23.7109375" customWidth="1"/>
    <col min="3074" max="3074" width="11.85546875" customWidth="1"/>
    <col min="3075" max="3075" width="17.42578125" customWidth="1"/>
    <col min="3329" max="3329" width="23.7109375" customWidth="1"/>
    <col min="3330" max="3330" width="11.85546875" customWidth="1"/>
    <col min="3331" max="3331" width="17.42578125" customWidth="1"/>
    <col min="3585" max="3585" width="23.7109375" customWidth="1"/>
    <col min="3586" max="3586" width="11.85546875" customWidth="1"/>
    <col min="3587" max="3587" width="17.42578125" customWidth="1"/>
    <col min="3841" max="3841" width="23.7109375" customWidth="1"/>
    <col min="3842" max="3842" width="11.85546875" customWidth="1"/>
    <col min="3843" max="3843" width="17.42578125" customWidth="1"/>
    <col min="4097" max="4097" width="23.7109375" customWidth="1"/>
    <col min="4098" max="4098" width="11.85546875" customWidth="1"/>
    <col min="4099" max="4099" width="17.42578125" customWidth="1"/>
    <col min="4353" max="4353" width="23.7109375" customWidth="1"/>
    <col min="4354" max="4354" width="11.85546875" customWidth="1"/>
    <col min="4355" max="4355" width="17.42578125" customWidth="1"/>
    <col min="4609" max="4609" width="23.7109375" customWidth="1"/>
    <col min="4610" max="4610" width="11.85546875" customWidth="1"/>
    <col min="4611" max="4611" width="17.42578125" customWidth="1"/>
    <col min="4865" max="4865" width="23.7109375" customWidth="1"/>
    <col min="4866" max="4866" width="11.85546875" customWidth="1"/>
    <col min="4867" max="4867" width="17.42578125" customWidth="1"/>
    <col min="5121" max="5121" width="23.7109375" customWidth="1"/>
    <col min="5122" max="5122" width="11.85546875" customWidth="1"/>
    <col min="5123" max="5123" width="17.42578125" customWidth="1"/>
    <col min="5377" max="5377" width="23.7109375" customWidth="1"/>
    <col min="5378" max="5378" width="11.85546875" customWidth="1"/>
    <col min="5379" max="5379" width="17.42578125" customWidth="1"/>
    <col min="5633" max="5633" width="23.7109375" customWidth="1"/>
    <col min="5634" max="5634" width="11.85546875" customWidth="1"/>
    <col min="5635" max="5635" width="17.42578125" customWidth="1"/>
    <col min="5889" max="5889" width="23.7109375" customWidth="1"/>
    <col min="5890" max="5890" width="11.85546875" customWidth="1"/>
    <col min="5891" max="5891" width="17.42578125" customWidth="1"/>
    <col min="6145" max="6145" width="23.7109375" customWidth="1"/>
    <col min="6146" max="6146" width="11.85546875" customWidth="1"/>
    <col min="6147" max="6147" width="17.42578125" customWidth="1"/>
    <col min="6401" max="6401" width="23.7109375" customWidth="1"/>
    <col min="6402" max="6402" width="11.85546875" customWidth="1"/>
    <col min="6403" max="6403" width="17.42578125" customWidth="1"/>
    <col min="6657" max="6657" width="23.7109375" customWidth="1"/>
    <col min="6658" max="6658" width="11.85546875" customWidth="1"/>
    <col min="6659" max="6659" width="17.42578125" customWidth="1"/>
    <col min="6913" max="6913" width="23.7109375" customWidth="1"/>
    <col min="6914" max="6914" width="11.85546875" customWidth="1"/>
    <col min="6915" max="6915" width="17.42578125" customWidth="1"/>
    <col min="7169" max="7169" width="23.7109375" customWidth="1"/>
    <col min="7170" max="7170" width="11.85546875" customWidth="1"/>
    <col min="7171" max="7171" width="17.42578125" customWidth="1"/>
    <col min="7425" max="7425" width="23.7109375" customWidth="1"/>
    <col min="7426" max="7426" width="11.85546875" customWidth="1"/>
    <col min="7427" max="7427" width="17.42578125" customWidth="1"/>
    <col min="7681" max="7681" width="23.7109375" customWidth="1"/>
    <col min="7682" max="7682" width="11.85546875" customWidth="1"/>
    <col min="7683" max="7683" width="17.42578125" customWidth="1"/>
    <col min="7937" max="7937" width="23.7109375" customWidth="1"/>
    <col min="7938" max="7938" width="11.85546875" customWidth="1"/>
    <col min="7939" max="7939" width="17.42578125" customWidth="1"/>
    <col min="8193" max="8193" width="23.7109375" customWidth="1"/>
    <col min="8194" max="8194" width="11.85546875" customWidth="1"/>
    <col min="8195" max="8195" width="17.42578125" customWidth="1"/>
    <col min="8449" max="8449" width="23.7109375" customWidth="1"/>
    <col min="8450" max="8450" width="11.85546875" customWidth="1"/>
    <col min="8451" max="8451" width="17.42578125" customWidth="1"/>
    <col min="8705" max="8705" width="23.7109375" customWidth="1"/>
    <col min="8706" max="8706" width="11.85546875" customWidth="1"/>
    <col min="8707" max="8707" width="17.42578125" customWidth="1"/>
    <col min="8961" max="8961" width="23.7109375" customWidth="1"/>
    <col min="8962" max="8962" width="11.85546875" customWidth="1"/>
    <col min="8963" max="8963" width="17.42578125" customWidth="1"/>
    <col min="9217" max="9217" width="23.7109375" customWidth="1"/>
    <col min="9218" max="9218" width="11.85546875" customWidth="1"/>
    <col min="9219" max="9219" width="17.42578125" customWidth="1"/>
    <col min="9473" max="9473" width="23.7109375" customWidth="1"/>
    <col min="9474" max="9474" width="11.85546875" customWidth="1"/>
    <col min="9475" max="9475" width="17.42578125" customWidth="1"/>
    <col min="9729" max="9729" width="23.7109375" customWidth="1"/>
    <col min="9730" max="9730" width="11.85546875" customWidth="1"/>
    <col min="9731" max="9731" width="17.42578125" customWidth="1"/>
    <col min="9985" max="9985" width="23.7109375" customWidth="1"/>
    <col min="9986" max="9986" width="11.85546875" customWidth="1"/>
    <col min="9987" max="9987" width="17.42578125" customWidth="1"/>
    <col min="10241" max="10241" width="23.7109375" customWidth="1"/>
    <col min="10242" max="10242" width="11.85546875" customWidth="1"/>
    <col min="10243" max="10243" width="17.42578125" customWidth="1"/>
    <col min="10497" max="10497" width="23.7109375" customWidth="1"/>
    <col min="10498" max="10498" width="11.85546875" customWidth="1"/>
    <col min="10499" max="10499" width="17.42578125" customWidth="1"/>
    <col min="10753" max="10753" width="23.7109375" customWidth="1"/>
    <col min="10754" max="10754" width="11.85546875" customWidth="1"/>
    <col min="10755" max="10755" width="17.42578125" customWidth="1"/>
    <col min="11009" max="11009" width="23.7109375" customWidth="1"/>
    <col min="11010" max="11010" width="11.85546875" customWidth="1"/>
    <col min="11011" max="11011" width="17.42578125" customWidth="1"/>
    <col min="11265" max="11265" width="23.7109375" customWidth="1"/>
    <col min="11266" max="11266" width="11.85546875" customWidth="1"/>
    <col min="11267" max="11267" width="17.42578125" customWidth="1"/>
    <col min="11521" max="11521" width="23.7109375" customWidth="1"/>
    <col min="11522" max="11522" width="11.85546875" customWidth="1"/>
    <col min="11523" max="11523" width="17.42578125" customWidth="1"/>
    <col min="11777" max="11777" width="23.7109375" customWidth="1"/>
    <col min="11778" max="11778" width="11.85546875" customWidth="1"/>
    <col min="11779" max="11779" width="17.42578125" customWidth="1"/>
    <col min="12033" max="12033" width="23.7109375" customWidth="1"/>
    <col min="12034" max="12034" width="11.85546875" customWidth="1"/>
    <col min="12035" max="12035" width="17.42578125" customWidth="1"/>
    <col min="12289" max="12289" width="23.7109375" customWidth="1"/>
    <col min="12290" max="12290" width="11.85546875" customWidth="1"/>
    <col min="12291" max="12291" width="17.42578125" customWidth="1"/>
    <col min="12545" max="12545" width="23.7109375" customWidth="1"/>
    <col min="12546" max="12546" width="11.85546875" customWidth="1"/>
    <col min="12547" max="12547" width="17.42578125" customWidth="1"/>
    <col min="12801" max="12801" width="23.7109375" customWidth="1"/>
    <col min="12802" max="12802" width="11.85546875" customWidth="1"/>
    <col min="12803" max="12803" width="17.42578125" customWidth="1"/>
    <col min="13057" max="13057" width="23.7109375" customWidth="1"/>
    <col min="13058" max="13058" width="11.85546875" customWidth="1"/>
    <col min="13059" max="13059" width="17.42578125" customWidth="1"/>
    <col min="13313" max="13313" width="23.7109375" customWidth="1"/>
    <col min="13314" max="13314" width="11.85546875" customWidth="1"/>
    <col min="13315" max="13315" width="17.42578125" customWidth="1"/>
    <col min="13569" max="13569" width="23.7109375" customWidth="1"/>
    <col min="13570" max="13570" width="11.85546875" customWidth="1"/>
    <col min="13571" max="13571" width="17.42578125" customWidth="1"/>
    <col min="13825" max="13825" width="23.7109375" customWidth="1"/>
    <col min="13826" max="13826" width="11.85546875" customWidth="1"/>
    <col min="13827" max="13827" width="17.42578125" customWidth="1"/>
    <col min="14081" max="14081" width="23.7109375" customWidth="1"/>
    <col min="14082" max="14082" width="11.85546875" customWidth="1"/>
    <col min="14083" max="14083" width="17.42578125" customWidth="1"/>
    <col min="14337" max="14337" width="23.7109375" customWidth="1"/>
    <col min="14338" max="14338" width="11.85546875" customWidth="1"/>
    <col min="14339" max="14339" width="17.42578125" customWidth="1"/>
    <col min="14593" max="14593" width="23.7109375" customWidth="1"/>
    <col min="14594" max="14594" width="11.85546875" customWidth="1"/>
    <col min="14595" max="14595" width="17.42578125" customWidth="1"/>
    <col min="14849" max="14849" width="23.7109375" customWidth="1"/>
    <col min="14850" max="14850" width="11.85546875" customWidth="1"/>
    <col min="14851" max="14851" width="17.42578125" customWidth="1"/>
    <col min="15105" max="15105" width="23.7109375" customWidth="1"/>
    <col min="15106" max="15106" width="11.85546875" customWidth="1"/>
    <col min="15107" max="15107" width="17.42578125" customWidth="1"/>
    <col min="15361" max="15361" width="23.7109375" customWidth="1"/>
    <col min="15362" max="15362" width="11.85546875" customWidth="1"/>
    <col min="15363" max="15363" width="17.42578125" customWidth="1"/>
    <col min="15617" max="15617" width="23.7109375" customWidth="1"/>
    <col min="15618" max="15618" width="11.85546875" customWidth="1"/>
    <col min="15619" max="15619" width="17.42578125" customWidth="1"/>
    <col min="15873" max="15873" width="23.7109375" customWidth="1"/>
    <col min="15874" max="15874" width="11.85546875" customWidth="1"/>
    <col min="15875" max="15875" width="17.42578125" customWidth="1"/>
    <col min="16129" max="16129" width="23.7109375" customWidth="1"/>
    <col min="16130" max="16130" width="11.85546875" customWidth="1"/>
    <col min="16131" max="16131" width="17.42578125" customWidth="1"/>
  </cols>
  <sheetData>
    <row r="1" spans="1:12" ht="16.5" x14ac:dyDescent="0.25">
      <c r="A1" s="95" t="s">
        <v>148</v>
      </c>
      <c r="B1" s="95"/>
      <c r="C1" s="95"/>
      <c r="D1" s="95"/>
      <c r="E1" s="95"/>
      <c r="F1" s="95"/>
      <c r="G1" s="95"/>
      <c r="H1" s="95"/>
      <c r="I1" s="95"/>
      <c r="J1" s="35"/>
      <c r="K1" s="35"/>
    </row>
    <row r="3" spans="1:12" ht="15.75" customHeight="1" x14ac:dyDescent="0.25">
      <c r="A3" s="43" t="s">
        <v>149</v>
      </c>
      <c r="B3" s="43" t="s">
        <v>61</v>
      </c>
      <c r="C3" s="43" t="s">
        <v>150</v>
      </c>
    </row>
    <row r="4" spans="1:12" ht="15.75" x14ac:dyDescent="0.25">
      <c r="A4" s="44" t="s">
        <v>151</v>
      </c>
      <c r="B4" s="45">
        <f>1500*(1-(0.8)*((B5-100)/100))</f>
        <v>1500</v>
      </c>
      <c r="C4" s="46" t="s">
        <v>152</v>
      </c>
    </row>
    <row r="5" spans="1:12" ht="15.75" x14ac:dyDescent="0.25">
      <c r="A5" s="44" t="s">
        <v>153</v>
      </c>
      <c r="B5" s="45">
        <v>100</v>
      </c>
      <c r="C5" s="47" t="s">
        <v>154</v>
      </c>
    </row>
    <row r="6" spans="1:12" ht="15.75" x14ac:dyDescent="0.25">
      <c r="A6" s="44" t="s">
        <v>155</v>
      </c>
      <c r="B6" s="45">
        <v>6000</v>
      </c>
      <c r="C6" s="46" t="s">
        <v>154</v>
      </c>
    </row>
    <row r="7" spans="1:12" ht="15.75" x14ac:dyDescent="0.25">
      <c r="A7" s="44" t="s">
        <v>156</v>
      </c>
      <c r="B7" s="48">
        <v>0.75</v>
      </c>
      <c r="C7" s="46" t="s">
        <v>694</v>
      </c>
    </row>
    <row r="8" spans="1:12" ht="6.75" customHeight="1" x14ac:dyDescent="0.25">
      <c r="A8" s="49"/>
      <c r="B8" s="45"/>
      <c r="C8" s="46"/>
    </row>
    <row r="9" spans="1:12" ht="15.75" x14ac:dyDescent="0.25">
      <c r="A9" s="44" t="s">
        <v>157</v>
      </c>
      <c r="B9" s="45">
        <f>B4*B5</f>
        <v>150000</v>
      </c>
      <c r="C9" s="46" t="s">
        <v>154</v>
      </c>
    </row>
    <row r="10" spans="1:12" ht="15.75" x14ac:dyDescent="0.25">
      <c r="A10" s="44" t="s">
        <v>158</v>
      </c>
      <c r="B10" s="45">
        <f>B6+B7*B9</f>
        <v>118500</v>
      </c>
      <c r="C10" s="46" t="s">
        <v>154</v>
      </c>
    </row>
    <row r="11" spans="1:12" ht="6" customHeight="1" x14ac:dyDescent="0.25">
      <c r="A11" s="49"/>
      <c r="B11" s="45"/>
      <c r="C11" s="46"/>
    </row>
    <row r="12" spans="1:12" ht="16.5" thickBot="1" x14ac:dyDescent="0.3">
      <c r="A12" s="50" t="s">
        <v>159</v>
      </c>
      <c r="B12" s="51">
        <f>B9-B10</f>
        <v>31500</v>
      </c>
      <c r="C12" s="52" t="s">
        <v>154</v>
      </c>
      <c r="F12" s="85"/>
      <c r="G12" s="85"/>
      <c r="H12" s="86"/>
      <c r="I12" s="86"/>
      <c r="J12" s="86"/>
      <c r="K12" s="86"/>
      <c r="L12" s="86"/>
    </row>
    <row r="13" spans="1:12" ht="15.75" thickTop="1" x14ac:dyDescent="0.25">
      <c r="F13" s="85"/>
      <c r="G13" s="87"/>
      <c r="H13" s="87"/>
      <c r="I13" s="87"/>
      <c r="J13" s="87"/>
      <c r="K13" s="87"/>
      <c r="L13" s="87"/>
    </row>
    <row r="14" spans="1:12" x14ac:dyDescent="0.25">
      <c r="F14" s="86"/>
      <c r="G14" s="88"/>
      <c r="H14" s="87"/>
      <c r="I14" s="87"/>
      <c r="J14" s="87"/>
      <c r="K14" s="87"/>
      <c r="L14" s="87"/>
    </row>
    <row r="15" spans="1:12" x14ac:dyDescent="0.25">
      <c r="F15" s="86"/>
      <c r="G15" s="88"/>
      <c r="H15" s="87"/>
      <c r="I15" s="87"/>
      <c r="J15" s="87"/>
      <c r="K15" s="87"/>
      <c r="L15" s="87"/>
    </row>
    <row r="16" spans="1:12" x14ac:dyDescent="0.25">
      <c r="D16" s="53"/>
      <c r="F16" s="86"/>
      <c r="G16" s="88"/>
      <c r="H16" s="87"/>
      <c r="I16" s="87"/>
      <c r="J16" s="87"/>
      <c r="K16" s="87"/>
      <c r="L16" s="87"/>
    </row>
    <row r="17" spans="4:12" x14ac:dyDescent="0.25">
      <c r="D17" s="53"/>
      <c r="F17" s="86"/>
      <c r="G17" s="88"/>
      <c r="H17" s="87"/>
      <c r="I17" s="87"/>
      <c r="J17" s="87"/>
      <c r="K17" s="87"/>
      <c r="L17" s="87"/>
    </row>
    <row r="18" spans="4:12" x14ac:dyDescent="0.25">
      <c r="D18" s="53"/>
      <c r="F18" s="86"/>
      <c r="G18" s="88"/>
      <c r="H18" s="87"/>
      <c r="I18" s="87"/>
      <c r="J18" s="87"/>
      <c r="K18" s="87"/>
      <c r="L18" s="87"/>
    </row>
    <row r="19" spans="4:12" x14ac:dyDescent="0.25">
      <c r="D19" s="53"/>
      <c r="F19" s="86"/>
      <c r="G19" s="88"/>
      <c r="H19" s="87"/>
      <c r="I19" s="87"/>
      <c r="J19" s="87"/>
      <c r="K19" s="87"/>
      <c r="L19" s="87"/>
    </row>
    <row r="20" spans="4:12" x14ac:dyDescent="0.25">
      <c r="F20" s="85"/>
      <c r="G20" s="85"/>
      <c r="H20" s="85"/>
      <c r="I20" s="85"/>
      <c r="J20" s="85"/>
      <c r="K20" s="85"/>
      <c r="L20" s="85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1"/>
  <sheetViews>
    <sheetView workbookViewId="0">
      <selection activeCell="K7" sqref="K7"/>
    </sheetView>
  </sheetViews>
  <sheetFormatPr defaultRowHeight="15" x14ac:dyDescent="0.25"/>
  <cols>
    <col min="1" max="1" width="10.140625" bestFit="1" customWidth="1"/>
    <col min="2" max="2" width="9.42578125" bestFit="1" customWidth="1"/>
    <col min="6" max="6" width="10.28515625" customWidth="1"/>
    <col min="7" max="7" width="10.140625" customWidth="1"/>
    <col min="253" max="253" width="10.140625" bestFit="1" customWidth="1"/>
    <col min="254" max="254" width="9.42578125" bestFit="1" customWidth="1"/>
    <col min="258" max="258" width="10.28515625" customWidth="1"/>
    <col min="259" max="259" width="10.140625" customWidth="1"/>
    <col min="509" max="509" width="10.140625" bestFit="1" customWidth="1"/>
    <col min="510" max="510" width="9.42578125" bestFit="1" customWidth="1"/>
    <col min="514" max="514" width="10.28515625" customWidth="1"/>
    <col min="515" max="515" width="10.140625" customWidth="1"/>
    <col min="765" max="765" width="10.140625" bestFit="1" customWidth="1"/>
    <col min="766" max="766" width="9.42578125" bestFit="1" customWidth="1"/>
    <col min="770" max="770" width="10.28515625" customWidth="1"/>
    <col min="771" max="771" width="10.140625" customWidth="1"/>
    <col min="1021" max="1021" width="10.140625" bestFit="1" customWidth="1"/>
    <col min="1022" max="1022" width="9.42578125" bestFit="1" customWidth="1"/>
    <col min="1026" max="1026" width="10.28515625" customWidth="1"/>
    <col min="1027" max="1027" width="10.140625" customWidth="1"/>
    <col min="1277" max="1277" width="10.140625" bestFit="1" customWidth="1"/>
    <col min="1278" max="1278" width="9.42578125" bestFit="1" customWidth="1"/>
    <col min="1282" max="1282" width="10.28515625" customWidth="1"/>
    <col min="1283" max="1283" width="10.140625" customWidth="1"/>
    <col min="1533" max="1533" width="10.140625" bestFit="1" customWidth="1"/>
    <col min="1534" max="1534" width="9.42578125" bestFit="1" customWidth="1"/>
    <col min="1538" max="1538" width="10.28515625" customWidth="1"/>
    <col min="1539" max="1539" width="10.140625" customWidth="1"/>
    <col min="1789" max="1789" width="10.140625" bestFit="1" customWidth="1"/>
    <col min="1790" max="1790" width="9.42578125" bestFit="1" customWidth="1"/>
    <col min="1794" max="1794" width="10.28515625" customWidth="1"/>
    <col min="1795" max="1795" width="10.140625" customWidth="1"/>
    <col min="2045" max="2045" width="10.140625" bestFit="1" customWidth="1"/>
    <col min="2046" max="2046" width="9.42578125" bestFit="1" customWidth="1"/>
    <col min="2050" max="2050" width="10.28515625" customWidth="1"/>
    <col min="2051" max="2051" width="10.140625" customWidth="1"/>
    <col min="2301" max="2301" width="10.140625" bestFit="1" customWidth="1"/>
    <col min="2302" max="2302" width="9.42578125" bestFit="1" customWidth="1"/>
    <col min="2306" max="2306" width="10.28515625" customWidth="1"/>
    <col min="2307" max="2307" width="10.140625" customWidth="1"/>
    <col min="2557" max="2557" width="10.140625" bestFit="1" customWidth="1"/>
    <col min="2558" max="2558" width="9.42578125" bestFit="1" customWidth="1"/>
    <col min="2562" max="2562" width="10.28515625" customWidth="1"/>
    <col min="2563" max="2563" width="10.140625" customWidth="1"/>
    <col min="2813" max="2813" width="10.140625" bestFit="1" customWidth="1"/>
    <col min="2814" max="2814" width="9.42578125" bestFit="1" customWidth="1"/>
    <col min="2818" max="2818" width="10.28515625" customWidth="1"/>
    <col min="2819" max="2819" width="10.140625" customWidth="1"/>
    <col min="3069" max="3069" width="10.140625" bestFit="1" customWidth="1"/>
    <col min="3070" max="3070" width="9.42578125" bestFit="1" customWidth="1"/>
    <col min="3074" max="3074" width="10.28515625" customWidth="1"/>
    <col min="3075" max="3075" width="10.140625" customWidth="1"/>
    <col min="3325" max="3325" width="10.140625" bestFit="1" customWidth="1"/>
    <col min="3326" max="3326" width="9.42578125" bestFit="1" customWidth="1"/>
    <col min="3330" max="3330" width="10.28515625" customWidth="1"/>
    <col min="3331" max="3331" width="10.140625" customWidth="1"/>
    <col min="3581" max="3581" width="10.140625" bestFit="1" customWidth="1"/>
    <col min="3582" max="3582" width="9.42578125" bestFit="1" customWidth="1"/>
    <col min="3586" max="3586" width="10.28515625" customWidth="1"/>
    <col min="3587" max="3587" width="10.140625" customWidth="1"/>
    <col min="3837" max="3837" width="10.140625" bestFit="1" customWidth="1"/>
    <col min="3838" max="3838" width="9.42578125" bestFit="1" customWidth="1"/>
    <col min="3842" max="3842" width="10.28515625" customWidth="1"/>
    <col min="3843" max="3843" width="10.140625" customWidth="1"/>
    <col min="4093" max="4093" width="10.140625" bestFit="1" customWidth="1"/>
    <col min="4094" max="4094" width="9.42578125" bestFit="1" customWidth="1"/>
    <col min="4098" max="4098" width="10.28515625" customWidth="1"/>
    <col min="4099" max="4099" width="10.140625" customWidth="1"/>
    <col min="4349" max="4349" width="10.140625" bestFit="1" customWidth="1"/>
    <col min="4350" max="4350" width="9.42578125" bestFit="1" customWidth="1"/>
    <col min="4354" max="4354" width="10.28515625" customWidth="1"/>
    <col min="4355" max="4355" width="10.140625" customWidth="1"/>
    <col min="4605" max="4605" width="10.140625" bestFit="1" customWidth="1"/>
    <col min="4606" max="4606" width="9.42578125" bestFit="1" customWidth="1"/>
    <col min="4610" max="4610" width="10.28515625" customWidth="1"/>
    <col min="4611" max="4611" width="10.140625" customWidth="1"/>
    <col min="4861" max="4861" width="10.140625" bestFit="1" customWidth="1"/>
    <col min="4862" max="4862" width="9.42578125" bestFit="1" customWidth="1"/>
    <col min="4866" max="4866" width="10.28515625" customWidth="1"/>
    <col min="4867" max="4867" width="10.140625" customWidth="1"/>
    <col min="5117" max="5117" width="10.140625" bestFit="1" customWidth="1"/>
    <col min="5118" max="5118" width="9.42578125" bestFit="1" customWidth="1"/>
    <col min="5122" max="5122" width="10.28515625" customWidth="1"/>
    <col min="5123" max="5123" width="10.140625" customWidth="1"/>
    <col min="5373" max="5373" width="10.140625" bestFit="1" customWidth="1"/>
    <col min="5374" max="5374" width="9.42578125" bestFit="1" customWidth="1"/>
    <col min="5378" max="5378" width="10.28515625" customWidth="1"/>
    <col min="5379" max="5379" width="10.140625" customWidth="1"/>
    <col min="5629" max="5629" width="10.140625" bestFit="1" customWidth="1"/>
    <col min="5630" max="5630" width="9.42578125" bestFit="1" customWidth="1"/>
    <col min="5634" max="5634" width="10.28515625" customWidth="1"/>
    <col min="5635" max="5635" width="10.140625" customWidth="1"/>
    <col min="5885" max="5885" width="10.140625" bestFit="1" customWidth="1"/>
    <col min="5886" max="5886" width="9.42578125" bestFit="1" customWidth="1"/>
    <col min="5890" max="5890" width="10.28515625" customWidth="1"/>
    <col min="5891" max="5891" width="10.140625" customWidth="1"/>
    <col min="6141" max="6141" width="10.140625" bestFit="1" customWidth="1"/>
    <col min="6142" max="6142" width="9.42578125" bestFit="1" customWidth="1"/>
    <col min="6146" max="6146" width="10.28515625" customWidth="1"/>
    <col min="6147" max="6147" width="10.140625" customWidth="1"/>
    <col min="6397" max="6397" width="10.140625" bestFit="1" customWidth="1"/>
    <col min="6398" max="6398" width="9.42578125" bestFit="1" customWidth="1"/>
    <col min="6402" max="6402" width="10.28515625" customWidth="1"/>
    <col min="6403" max="6403" width="10.140625" customWidth="1"/>
    <col min="6653" max="6653" width="10.140625" bestFit="1" customWidth="1"/>
    <col min="6654" max="6654" width="9.42578125" bestFit="1" customWidth="1"/>
    <col min="6658" max="6658" width="10.28515625" customWidth="1"/>
    <col min="6659" max="6659" width="10.140625" customWidth="1"/>
    <col min="6909" max="6909" width="10.140625" bestFit="1" customWidth="1"/>
    <col min="6910" max="6910" width="9.42578125" bestFit="1" customWidth="1"/>
    <col min="6914" max="6914" width="10.28515625" customWidth="1"/>
    <col min="6915" max="6915" width="10.140625" customWidth="1"/>
    <col min="7165" max="7165" width="10.140625" bestFit="1" customWidth="1"/>
    <col min="7166" max="7166" width="9.42578125" bestFit="1" customWidth="1"/>
    <col min="7170" max="7170" width="10.28515625" customWidth="1"/>
    <col min="7171" max="7171" width="10.140625" customWidth="1"/>
    <col min="7421" max="7421" width="10.140625" bestFit="1" customWidth="1"/>
    <col min="7422" max="7422" width="9.42578125" bestFit="1" customWidth="1"/>
    <col min="7426" max="7426" width="10.28515625" customWidth="1"/>
    <col min="7427" max="7427" width="10.140625" customWidth="1"/>
    <col min="7677" max="7677" width="10.140625" bestFit="1" customWidth="1"/>
    <col min="7678" max="7678" width="9.42578125" bestFit="1" customWidth="1"/>
    <col min="7682" max="7682" width="10.28515625" customWidth="1"/>
    <col min="7683" max="7683" width="10.140625" customWidth="1"/>
    <col min="7933" max="7933" width="10.140625" bestFit="1" customWidth="1"/>
    <col min="7934" max="7934" width="9.42578125" bestFit="1" customWidth="1"/>
    <col min="7938" max="7938" width="10.28515625" customWidth="1"/>
    <col min="7939" max="7939" width="10.140625" customWidth="1"/>
    <col min="8189" max="8189" width="10.140625" bestFit="1" customWidth="1"/>
    <col min="8190" max="8190" width="9.42578125" bestFit="1" customWidth="1"/>
    <col min="8194" max="8194" width="10.28515625" customWidth="1"/>
    <col min="8195" max="8195" width="10.140625" customWidth="1"/>
    <col min="8445" max="8445" width="10.140625" bestFit="1" customWidth="1"/>
    <col min="8446" max="8446" width="9.42578125" bestFit="1" customWidth="1"/>
    <col min="8450" max="8450" width="10.28515625" customWidth="1"/>
    <col min="8451" max="8451" width="10.140625" customWidth="1"/>
    <col min="8701" max="8701" width="10.140625" bestFit="1" customWidth="1"/>
    <col min="8702" max="8702" width="9.42578125" bestFit="1" customWidth="1"/>
    <col min="8706" max="8706" width="10.28515625" customWidth="1"/>
    <col min="8707" max="8707" width="10.140625" customWidth="1"/>
    <col min="8957" max="8957" width="10.140625" bestFit="1" customWidth="1"/>
    <col min="8958" max="8958" width="9.42578125" bestFit="1" customWidth="1"/>
    <col min="8962" max="8962" width="10.28515625" customWidth="1"/>
    <col min="8963" max="8963" width="10.140625" customWidth="1"/>
    <col min="9213" max="9213" width="10.140625" bestFit="1" customWidth="1"/>
    <col min="9214" max="9214" width="9.42578125" bestFit="1" customWidth="1"/>
    <col min="9218" max="9218" width="10.28515625" customWidth="1"/>
    <col min="9219" max="9219" width="10.140625" customWidth="1"/>
    <col min="9469" max="9469" width="10.140625" bestFit="1" customWidth="1"/>
    <col min="9470" max="9470" width="9.42578125" bestFit="1" customWidth="1"/>
    <col min="9474" max="9474" width="10.28515625" customWidth="1"/>
    <col min="9475" max="9475" width="10.140625" customWidth="1"/>
    <col min="9725" max="9725" width="10.140625" bestFit="1" customWidth="1"/>
    <col min="9726" max="9726" width="9.42578125" bestFit="1" customWidth="1"/>
    <col min="9730" max="9730" width="10.28515625" customWidth="1"/>
    <col min="9731" max="9731" width="10.140625" customWidth="1"/>
    <col min="9981" max="9981" width="10.140625" bestFit="1" customWidth="1"/>
    <col min="9982" max="9982" width="9.42578125" bestFit="1" customWidth="1"/>
    <col min="9986" max="9986" width="10.28515625" customWidth="1"/>
    <col min="9987" max="9987" width="10.140625" customWidth="1"/>
    <col min="10237" max="10237" width="10.140625" bestFit="1" customWidth="1"/>
    <col min="10238" max="10238" width="9.42578125" bestFit="1" customWidth="1"/>
    <col min="10242" max="10242" width="10.28515625" customWidth="1"/>
    <col min="10243" max="10243" width="10.140625" customWidth="1"/>
    <col min="10493" max="10493" width="10.140625" bestFit="1" customWidth="1"/>
    <col min="10494" max="10494" width="9.42578125" bestFit="1" customWidth="1"/>
    <col min="10498" max="10498" width="10.28515625" customWidth="1"/>
    <col min="10499" max="10499" width="10.140625" customWidth="1"/>
    <col min="10749" max="10749" width="10.140625" bestFit="1" customWidth="1"/>
    <col min="10750" max="10750" width="9.42578125" bestFit="1" customWidth="1"/>
    <col min="10754" max="10754" width="10.28515625" customWidth="1"/>
    <col min="10755" max="10755" width="10.140625" customWidth="1"/>
    <col min="11005" max="11005" width="10.140625" bestFit="1" customWidth="1"/>
    <col min="11006" max="11006" width="9.42578125" bestFit="1" customWidth="1"/>
    <col min="11010" max="11010" width="10.28515625" customWidth="1"/>
    <col min="11011" max="11011" width="10.140625" customWidth="1"/>
    <col min="11261" max="11261" width="10.140625" bestFit="1" customWidth="1"/>
    <col min="11262" max="11262" width="9.42578125" bestFit="1" customWidth="1"/>
    <col min="11266" max="11266" width="10.28515625" customWidth="1"/>
    <col min="11267" max="11267" width="10.140625" customWidth="1"/>
    <col min="11517" max="11517" width="10.140625" bestFit="1" customWidth="1"/>
    <col min="11518" max="11518" width="9.42578125" bestFit="1" customWidth="1"/>
    <col min="11522" max="11522" width="10.28515625" customWidth="1"/>
    <col min="11523" max="11523" width="10.140625" customWidth="1"/>
    <col min="11773" max="11773" width="10.140625" bestFit="1" customWidth="1"/>
    <col min="11774" max="11774" width="9.42578125" bestFit="1" customWidth="1"/>
    <col min="11778" max="11778" width="10.28515625" customWidth="1"/>
    <col min="11779" max="11779" width="10.140625" customWidth="1"/>
    <col min="12029" max="12029" width="10.140625" bestFit="1" customWidth="1"/>
    <col min="12030" max="12030" width="9.42578125" bestFit="1" customWidth="1"/>
    <col min="12034" max="12034" width="10.28515625" customWidth="1"/>
    <col min="12035" max="12035" width="10.140625" customWidth="1"/>
    <col min="12285" max="12285" width="10.140625" bestFit="1" customWidth="1"/>
    <col min="12286" max="12286" width="9.42578125" bestFit="1" customWidth="1"/>
    <col min="12290" max="12290" width="10.28515625" customWidth="1"/>
    <col min="12291" max="12291" width="10.140625" customWidth="1"/>
    <col min="12541" max="12541" width="10.140625" bestFit="1" customWidth="1"/>
    <col min="12542" max="12542" width="9.42578125" bestFit="1" customWidth="1"/>
    <col min="12546" max="12546" width="10.28515625" customWidth="1"/>
    <col min="12547" max="12547" width="10.140625" customWidth="1"/>
    <col min="12797" max="12797" width="10.140625" bestFit="1" customWidth="1"/>
    <col min="12798" max="12798" width="9.42578125" bestFit="1" customWidth="1"/>
    <col min="12802" max="12802" width="10.28515625" customWidth="1"/>
    <col min="12803" max="12803" width="10.140625" customWidth="1"/>
    <col min="13053" max="13053" width="10.140625" bestFit="1" customWidth="1"/>
    <col min="13054" max="13054" width="9.42578125" bestFit="1" customWidth="1"/>
    <col min="13058" max="13058" width="10.28515625" customWidth="1"/>
    <col min="13059" max="13059" width="10.140625" customWidth="1"/>
    <col min="13309" max="13309" width="10.140625" bestFit="1" customWidth="1"/>
    <col min="13310" max="13310" width="9.42578125" bestFit="1" customWidth="1"/>
    <col min="13314" max="13314" width="10.28515625" customWidth="1"/>
    <col min="13315" max="13315" width="10.140625" customWidth="1"/>
    <col min="13565" max="13565" width="10.140625" bestFit="1" customWidth="1"/>
    <col min="13566" max="13566" width="9.42578125" bestFit="1" customWidth="1"/>
    <col min="13570" max="13570" width="10.28515625" customWidth="1"/>
    <col min="13571" max="13571" width="10.140625" customWidth="1"/>
    <col min="13821" max="13821" width="10.140625" bestFit="1" customWidth="1"/>
    <col min="13822" max="13822" width="9.42578125" bestFit="1" customWidth="1"/>
    <col min="13826" max="13826" width="10.28515625" customWidth="1"/>
    <col min="13827" max="13827" width="10.140625" customWidth="1"/>
    <col min="14077" max="14077" width="10.140625" bestFit="1" customWidth="1"/>
    <col min="14078" max="14078" width="9.42578125" bestFit="1" customWidth="1"/>
    <col min="14082" max="14082" width="10.28515625" customWidth="1"/>
    <col min="14083" max="14083" width="10.140625" customWidth="1"/>
    <col min="14333" max="14333" width="10.140625" bestFit="1" customWidth="1"/>
    <col min="14334" max="14334" width="9.42578125" bestFit="1" customWidth="1"/>
    <col min="14338" max="14338" width="10.28515625" customWidth="1"/>
    <col min="14339" max="14339" width="10.140625" customWidth="1"/>
    <col min="14589" max="14589" width="10.140625" bestFit="1" customWidth="1"/>
    <col min="14590" max="14590" width="9.42578125" bestFit="1" customWidth="1"/>
    <col min="14594" max="14594" width="10.28515625" customWidth="1"/>
    <col min="14595" max="14595" width="10.140625" customWidth="1"/>
    <col min="14845" max="14845" width="10.140625" bestFit="1" customWidth="1"/>
    <col min="14846" max="14846" width="9.42578125" bestFit="1" customWidth="1"/>
    <col min="14850" max="14850" width="10.28515625" customWidth="1"/>
    <col min="14851" max="14851" width="10.140625" customWidth="1"/>
    <col min="15101" max="15101" width="10.140625" bestFit="1" customWidth="1"/>
    <col min="15102" max="15102" width="9.42578125" bestFit="1" customWidth="1"/>
    <col min="15106" max="15106" width="10.28515625" customWidth="1"/>
    <col min="15107" max="15107" width="10.140625" customWidth="1"/>
    <col min="15357" max="15357" width="10.140625" bestFit="1" customWidth="1"/>
    <col min="15358" max="15358" width="9.42578125" bestFit="1" customWidth="1"/>
    <col min="15362" max="15362" width="10.28515625" customWidth="1"/>
    <col min="15363" max="15363" width="10.140625" customWidth="1"/>
    <col min="15613" max="15613" width="10.140625" bestFit="1" customWidth="1"/>
    <col min="15614" max="15614" width="9.42578125" bestFit="1" customWidth="1"/>
    <col min="15618" max="15618" width="10.28515625" customWidth="1"/>
    <col min="15619" max="15619" width="10.140625" customWidth="1"/>
    <col min="15869" max="15869" width="10.140625" bestFit="1" customWidth="1"/>
    <col min="15870" max="15870" width="9.42578125" bestFit="1" customWidth="1"/>
    <col min="15874" max="15874" width="10.28515625" customWidth="1"/>
    <col min="15875" max="15875" width="10.140625" customWidth="1"/>
    <col min="16125" max="16125" width="10.140625" bestFit="1" customWidth="1"/>
    <col min="16126" max="16126" width="9.42578125" bestFit="1" customWidth="1"/>
    <col min="16130" max="16130" width="10.28515625" customWidth="1"/>
    <col min="16131" max="16131" width="10.140625" customWidth="1"/>
  </cols>
  <sheetData>
    <row r="1" spans="1:12" ht="16.5" x14ac:dyDescent="0.25">
      <c r="A1" s="95" t="s">
        <v>160</v>
      </c>
      <c r="B1" s="95"/>
      <c r="C1" s="95"/>
      <c r="D1" s="95"/>
      <c r="E1" s="95"/>
      <c r="F1" s="95"/>
      <c r="G1" s="95"/>
    </row>
    <row r="2" spans="1:12" ht="26.25" customHeight="1" x14ac:dyDescent="0.25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</row>
    <row r="3" spans="1:12" x14ac:dyDescent="0.25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98" t="s">
        <v>168</v>
      </c>
      <c r="J3" s="98"/>
      <c r="K3" s="25">
        <f>CORREL(B3:B514,D3:D514)</f>
        <v>-0.1673233626416778</v>
      </c>
    </row>
    <row r="4" spans="1:12" x14ac:dyDescent="0.25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</row>
    <row r="5" spans="1:12" x14ac:dyDescent="0.25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98" t="s">
        <v>171</v>
      </c>
      <c r="J5" s="98"/>
      <c r="K5" s="25">
        <f>SLOPE(B3:B514,D3:D514)</f>
        <v>-0.96838184936839866</v>
      </c>
    </row>
    <row r="6" spans="1:12" x14ac:dyDescent="0.25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99" t="s">
        <v>173</v>
      </c>
      <c r="J6" s="100"/>
      <c r="K6" s="25">
        <f>INTERCEPT(B3:B514,D3:D514)</f>
        <v>11.807696961179321</v>
      </c>
    </row>
    <row r="7" spans="1:12" x14ac:dyDescent="0.25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</row>
    <row r="8" spans="1:12" x14ac:dyDescent="0.25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</row>
    <row r="9" spans="1:12" x14ac:dyDescent="0.25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</row>
    <row r="10" spans="1:12" x14ac:dyDescent="0.25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</row>
    <row r="11" spans="1:12" x14ac:dyDescent="0.25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</row>
    <row r="12" spans="1:12" x14ac:dyDescent="0.25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</row>
    <row r="13" spans="1:12" x14ac:dyDescent="0.25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</row>
    <row r="14" spans="1:12" x14ac:dyDescent="0.25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</row>
    <row r="15" spans="1:12" x14ac:dyDescent="0.25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</row>
    <row r="16" spans="1:12" x14ac:dyDescent="0.25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</row>
    <row r="17" spans="1:12" x14ac:dyDescent="0.25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</row>
    <row r="18" spans="1:12" x14ac:dyDescent="0.25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</row>
    <row r="19" spans="1:12" x14ac:dyDescent="0.25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</row>
    <row r="20" spans="1:12" x14ac:dyDescent="0.25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</row>
    <row r="21" spans="1:12" x14ac:dyDescent="0.25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</row>
    <row r="22" spans="1:12" x14ac:dyDescent="0.25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</row>
    <row r="23" spans="1:12" x14ac:dyDescent="0.25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</row>
    <row r="24" spans="1:12" x14ac:dyDescent="0.25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</row>
    <row r="25" spans="1:12" x14ac:dyDescent="0.25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</row>
    <row r="26" spans="1:12" x14ac:dyDescent="0.25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</row>
    <row r="27" spans="1:12" x14ac:dyDescent="0.25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</row>
    <row r="28" spans="1:12" x14ac:dyDescent="0.25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</row>
    <row r="29" spans="1:12" x14ac:dyDescent="0.25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</row>
    <row r="30" spans="1:12" x14ac:dyDescent="0.25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</row>
    <row r="31" spans="1:12" x14ac:dyDescent="0.25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</row>
    <row r="32" spans="1:12" x14ac:dyDescent="0.25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</row>
    <row r="33" spans="1:12" x14ac:dyDescent="0.25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</row>
    <row r="34" spans="1:12" x14ac:dyDescent="0.25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</row>
    <row r="35" spans="1:12" x14ac:dyDescent="0.25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</row>
    <row r="36" spans="1:12" x14ac:dyDescent="0.25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</row>
    <row r="37" spans="1:12" x14ac:dyDescent="0.25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</row>
    <row r="38" spans="1:12" x14ac:dyDescent="0.25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</row>
    <row r="39" spans="1:12" x14ac:dyDescent="0.25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</row>
    <row r="40" spans="1:12" x14ac:dyDescent="0.25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</row>
    <row r="41" spans="1:12" x14ac:dyDescent="0.25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</row>
    <row r="42" spans="1:12" x14ac:dyDescent="0.25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</row>
    <row r="43" spans="1:12" x14ac:dyDescent="0.25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</row>
    <row r="44" spans="1:12" x14ac:dyDescent="0.25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</row>
    <row r="45" spans="1:12" x14ac:dyDescent="0.25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</row>
    <row r="46" spans="1:12" x14ac:dyDescent="0.25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</row>
    <row r="47" spans="1:12" x14ac:dyDescent="0.25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</row>
    <row r="48" spans="1:12" x14ac:dyDescent="0.25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</row>
    <row r="49" spans="1:12" x14ac:dyDescent="0.25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</row>
    <row r="50" spans="1:12" x14ac:dyDescent="0.25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</row>
    <row r="51" spans="1:12" x14ac:dyDescent="0.25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</row>
    <row r="52" spans="1:12" x14ac:dyDescent="0.25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</row>
    <row r="53" spans="1:12" x14ac:dyDescent="0.25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</row>
    <row r="54" spans="1:12" x14ac:dyDescent="0.25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</row>
    <row r="55" spans="1:12" x14ac:dyDescent="0.25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</row>
    <row r="56" spans="1:12" x14ac:dyDescent="0.25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</row>
    <row r="57" spans="1:12" x14ac:dyDescent="0.25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</row>
    <row r="58" spans="1:12" x14ac:dyDescent="0.25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</row>
    <row r="59" spans="1:12" x14ac:dyDescent="0.25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</row>
    <row r="60" spans="1:12" x14ac:dyDescent="0.25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</row>
    <row r="61" spans="1:12" x14ac:dyDescent="0.25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</row>
    <row r="62" spans="1:12" x14ac:dyDescent="0.25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</row>
    <row r="63" spans="1:12" x14ac:dyDescent="0.25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</row>
    <row r="64" spans="1:12" x14ac:dyDescent="0.25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</row>
    <row r="65" spans="1:12" x14ac:dyDescent="0.25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</row>
    <row r="66" spans="1:12" x14ac:dyDescent="0.25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</row>
    <row r="67" spans="1:12" x14ac:dyDescent="0.25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</row>
    <row r="68" spans="1:12" x14ac:dyDescent="0.25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</row>
    <row r="69" spans="1:12" x14ac:dyDescent="0.25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</row>
    <row r="70" spans="1:12" x14ac:dyDescent="0.25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</row>
    <row r="71" spans="1:12" x14ac:dyDescent="0.25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</row>
    <row r="72" spans="1:12" x14ac:dyDescent="0.25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</row>
    <row r="73" spans="1:12" x14ac:dyDescent="0.25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</row>
    <row r="74" spans="1:12" x14ac:dyDescent="0.25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</row>
    <row r="75" spans="1:12" x14ac:dyDescent="0.25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</row>
    <row r="76" spans="1:12" x14ac:dyDescent="0.25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</row>
    <row r="77" spans="1:12" x14ac:dyDescent="0.25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</row>
    <row r="78" spans="1:12" x14ac:dyDescent="0.25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</row>
    <row r="79" spans="1:12" x14ac:dyDescent="0.25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</row>
    <row r="80" spans="1:12" x14ac:dyDescent="0.25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</row>
    <row r="81" spans="1:12" x14ac:dyDescent="0.25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</row>
    <row r="82" spans="1:12" x14ac:dyDescent="0.25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</row>
    <row r="83" spans="1:12" x14ac:dyDescent="0.25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</row>
    <row r="84" spans="1:12" x14ac:dyDescent="0.25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</row>
    <row r="85" spans="1:12" x14ac:dyDescent="0.25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</row>
    <row r="86" spans="1:12" x14ac:dyDescent="0.25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</row>
    <row r="87" spans="1:12" x14ac:dyDescent="0.25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</row>
    <row r="88" spans="1:12" x14ac:dyDescent="0.25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</row>
    <row r="89" spans="1:12" x14ac:dyDescent="0.25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</row>
    <row r="90" spans="1:12" x14ac:dyDescent="0.25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</row>
    <row r="91" spans="1:12" x14ac:dyDescent="0.25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</row>
    <row r="92" spans="1:12" x14ac:dyDescent="0.25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</row>
    <row r="93" spans="1:12" x14ac:dyDescent="0.25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</row>
    <row r="94" spans="1:12" x14ac:dyDescent="0.25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</row>
    <row r="95" spans="1:12" x14ac:dyDescent="0.25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</row>
    <row r="96" spans="1:12" x14ac:dyDescent="0.25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</row>
    <row r="97" spans="1:12" x14ac:dyDescent="0.25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</row>
    <row r="98" spans="1:12" x14ac:dyDescent="0.25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</row>
    <row r="99" spans="1:12" x14ac:dyDescent="0.25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</row>
    <row r="100" spans="1:12" x14ac:dyDescent="0.25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</row>
    <row r="101" spans="1:12" x14ac:dyDescent="0.25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</row>
    <row r="102" spans="1:12" x14ac:dyDescent="0.25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</row>
    <row r="103" spans="1:12" x14ac:dyDescent="0.25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</row>
    <row r="104" spans="1:12" x14ac:dyDescent="0.25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</row>
    <row r="105" spans="1:12" x14ac:dyDescent="0.25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</row>
    <row r="106" spans="1:12" x14ac:dyDescent="0.25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</row>
    <row r="107" spans="1:12" x14ac:dyDescent="0.25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</row>
    <row r="108" spans="1:12" x14ac:dyDescent="0.25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</row>
    <row r="109" spans="1:12" x14ac:dyDescent="0.25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</row>
    <row r="110" spans="1:12" x14ac:dyDescent="0.25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</row>
    <row r="111" spans="1:12" x14ac:dyDescent="0.25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</row>
    <row r="112" spans="1:12" x14ac:dyDescent="0.25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</row>
    <row r="113" spans="1:12" x14ac:dyDescent="0.25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</row>
    <row r="114" spans="1:12" x14ac:dyDescent="0.25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</row>
    <row r="115" spans="1:12" x14ac:dyDescent="0.25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</row>
    <row r="116" spans="1:12" x14ac:dyDescent="0.25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</row>
    <row r="117" spans="1:12" x14ac:dyDescent="0.25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</row>
    <row r="118" spans="1:12" x14ac:dyDescent="0.25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</row>
    <row r="119" spans="1:12" x14ac:dyDescent="0.25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</row>
    <row r="120" spans="1:12" x14ac:dyDescent="0.25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</row>
    <row r="121" spans="1:12" x14ac:dyDescent="0.25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</row>
    <row r="122" spans="1:12" x14ac:dyDescent="0.25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</row>
    <row r="123" spans="1:12" x14ac:dyDescent="0.25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</row>
    <row r="124" spans="1:12" x14ac:dyDescent="0.25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</row>
    <row r="125" spans="1:12" x14ac:dyDescent="0.25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</row>
    <row r="126" spans="1:12" x14ac:dyDescent="0.25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</row>
    <row r="127" spans="1:12" x14ac:dyDescent="0.25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</row>
    <row r="128" spans="1:12" x14ac:dyDescent="0.25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</row>
    <row r="129" spans="1:12" x14ac:dyDescent="0.25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</row>
    <row r="130" spans="1:12" x14ac:dyDescent="0.25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</row>
    <row r="131" spans="1:12" x14ac:dyDescent="0.25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</row>
    <row r="132" spans="1:12" x14ac:dyDescent="0.25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</row>
    <row r="133" spans="1:12" x14ac:dyDescent="0.25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</row>
    <row r="134" spans="1:12" x14ac:dyDescent="0.25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</row>
    <row r="135" spans="1:12" x14ac:dyDescent="0.25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</row>
    <row r="136" spans="1:12" x14ac:dyDescent="0.25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</row>
    <row r="137" spans="1:12" x14ac:dyDescent="0.25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</row>
    <row r="138" spans="1:12" x14ac:dyDescent="0.25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</row>
    <row r="139" spans="1:12" x14ac:dyDescent="0.25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</row>
    <row r="140" spans="1:12" x14ac:dyDescent="0.25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</row>
    <row r="141" spans="1:12" x14ac:dyDescent="0.25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</row>
    <row r="142" spans="1:12" x14ac:dyDescent="0.25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</row>
    <row r="143" spans="1:12" x14ac:dyDescent="0.25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</row>
    <row r="144" spans="1:12" x14ac:dyDescent="0.25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</row>
    <row r="145" spans="1:12" x14ac:dyDescent="0.25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</row>
    <row r="146" spans="1:12" x14ac:dyDescent="0.25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</row>
    <row r="147" spans="1:12" x14ac:dyDescent="0.25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</row>
    <row r="148" spans="1:12" x14ac:dyDescent="0.25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</row>
    <row r="149" spans="1:12" x14ac:dyDescent="0.25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</row>
    <row r="150" spans="1:12" x14ac:dyDescent="0.25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</row>
    <row r="151" spans="1:12" x14ac:dyDescent="0.25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</row>
    <row r="152" spans="1:12" x14ac:dyDescent="0.25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</row>
    <row r="153" spans="1:12" x14ac:dyDescent="0.25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</row>
    <row r="154" spans="1:12" x14ac:dyDescent="0.25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</row>
    <row r="155" spans="1:12" x14ac:dyDescent="0.25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</row>
    <row r="156" spans="1:12" x14ac:dyDescent="0.25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</row>
    <row r="157" spans="1:12" x14ac:dyDescent="0.25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</row>
    <row r="158" spans="1:12" x14ac:dyDescent="0.25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</row>
    <row r="159" spans="1:12" x14ac:dyDescent="0.25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</row>
    <row r="160" spans="1:12" x14ac:dyDescent="0.25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</row>
    <row r="161" spans="1:12" x14ac:dyDescent="0.25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</row>
    <row r="162" spans="1:12" x14ac:dyDescent="0.25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</row>
    <row r="163" spans="1:12" x14ac:dyDescent="0.25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</row>
    <row r="164" spans="1:12" x14ac:dyDescent="0.25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</row>
    <row r="165" spans="1:12" x14ac:dyDescent="0.25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</row>
    <row r="166" spans="1:12" x14ac:dyDescent="0.25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</row>
    <row r="167" spans="1:12" x14ac:dyDescent="0.25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</row>
    <row r="168" spans="1:12" x14ac:dyDescent="0.25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</row>
    <row r="169" spans="1:12" x14ac:dyDescent="0.25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</row>
    <row r="170" spans="1:12" x14ac:dyDescent="0.25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</row>
    <row r="171" spans="1:12" x14ac:dyDescent="0.25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</row>
    <row r="172" spans="1:12" x14ac:dyDescent="0.25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</row>
    <row r="173" spans="1:12" x14ac:dyDescent="0.25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</row>
    <row r="174" spans="1:12" x14ac:dyDescent="0.25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</row>
    <row r="175" spans="1:12" x14ac:dyDescent="0.25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</row>
    <row r="176" spans="1:12" x14ac:dyDescent="0.25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</row>
    <row r="177" spans="1:12" x14ac:dyDescent="0.25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</row>
    <row r="178" spans="1:12" x14ac:dyDescent="0.25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</row>
    <row r="179" spans="1:12" x14ac:dyDescent="0.25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</row>
    <row r="180" spans="1:12" x14ac:dyDescent="0.25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</row>
    <row r="181" spans="1:12" x14ac:dyDescent="0.25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</row>
    <row r="182" spans="1:12" x14ac:dyDescent="0.25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</row>
    <row r="183" spans="1:12" x14ac:dyDescent="0.25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</row>
    <row r="184" spans="1:12" x14ac:dyDescent="0.25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</row>
    <row r="185" spans="1:12" x14ac:dyDescent="0.25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</row>
    <row r="186" spans="1:12" x14ac:dyDescent="0.25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</row>
    <row r="187" spans="1:12" x14ac:dyDescent="0.25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</row>
    <row r="188" spans="1:12" x14ac:dyDescent="0.25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</row>
    <row r="189" spans="1:12" x14ac:dyDescent="0.25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</row>
    <row r="190" spans="1:12" x14ac:dyDescent="0.25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</row>
    <row r="191" spans="1:12" x14ac:dyDescent="0.25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</row>
    <row r="192" spans="1:12" x14ac:dyDescent="0.25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</row>
    <row r="193" spans="1:12" x14ac:dyDescent="0.25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</row>
    <row r="194" spans="1:12" x14ac:dyDescent="0.25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</row>
    <row r="195" spans="1:12" x14ac:dyDescent="0.25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</row>
    <row r="196" spans="1:12" x14ac:dyDescent="0.25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</row>
    <row r="197" spans="1:12" x14ac:dyDescent="0.25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</row>
    <row r="198" spans="1:12" x14ac:dyDescent="0.25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</row>
    <row r="199" spans="1:12" x14ac:dyDescent="0.25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</row>
    <row r="200" spans="1:12" x14ac:dyDescent="0.25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</row>
    <row r="201" spans="1:12" x14ac:dyDescent="0.25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</row>
    <row r="202" spans="1:12" x14ac:dyDescent="0.25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</row>
    <row r="203" spans="1:12" x14ac:dyDescent="0.25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</row>
    <row r="204" spans="1:12" x14ac:dyDescent="0.25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</row>
    <row r="205" spans="1:12" x14ac:dyDescent="0.25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</row>
    <row r="206" spans="1:12" x14ac:dyDescent="0.25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</row>
    <row r="207" spans="1:12" x14ac:dyDescent="0.25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</row>
    <row r="208" spans="1:12" x14ac:dyDescent="0.25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</row>
    <row r="209" spans="1:12" x14ac:dyDescent="0.25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</row>
    <row r="210" spans="1:12" x14ac:dyDescent="0.25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</row>
    <row r="211" spans="1:12" x14ac:dyDescent="0.25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</row>
    <row r="212" spans="1:12" x14ac:dyDescent="0.25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</row>
    <row r="213" spans="1:12" x14ac:dyDescent="0.25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</row>
    <row r="214" spans="1:12" x14ac:dyDescent="0.25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</row>
    <row r="215" spans="1:12" x14ac:dyDescent="0.25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</row>
    <row r="216" spans="1:12" x14ac:dyDescent="0.25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</row>
    <row r="217" spans="1:12" x14ac:dyDescent="0.25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</row>
    <row r="218" spans="1:12" x14ac:dyDescent="0.25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</row>
    <row r="219" spans="1:12" x14ac:dyDescent="0.25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</row>
    <row r="220" spans="1:12" x14ac:dyDescent="0.25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</row>
    <row r="221" spans="1:12" x14ac:dyDescent="0.25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</row>
    <row r="222" spans="1:12" x14ac:dyDescent="0.25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</row>
    <row r="223" spans="1:12" x14ac:dyDescent="0.25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</row>
    <row r="224" spans="1:12" x14ac:dyDescent="0.25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</row>
    <row r="225" spans="1:12" x14ac:dyDescent="0.25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</row>
    <row r="226" spans="1:12" x14ac:dyDescent="0.25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</row>
    <row r="227" spans="1:12" x14ac:dyDescent="0.25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</row>
    <row r="228" spans="1:12" x14ac:dyDescent="0.25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</row>
    <row r="229" spans="1:12" x14ac:dyDescent="0.25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</row>
    <row r="230" spans="1:12" x14ac:dyDescent="0.25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</row>
    <row r="231" spans="1:12" x14ac:dyDescent="0.25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</row>
    <row r="232" spans="1:12" x14ac:dyDescent="0.25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</row>
    <row r="233" spans="1:12" x14ac:dyDescent="0.25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</row>
    <row r="234" spans="1:12" x14ac:dyDescent="0.25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</row>
    <row r="235" spans="1:12" x14ac:dyDescent="0.25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</row>
    <row r="236" spans="1:12" x14ac:dyDescent="0.25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</row>
    <row r="237" spans="1:12" x14ac:dyDescent="0.25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</row>
    <row r="238" spans="1:12" x14ac:dyDescent="0.25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</row>
    <row r="239" spans="1:12" x14ac:dyDescent="0.25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</row>
    <row r="240" spans="1:12" x14ac:dyDescent="0.25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</row>
    <row r="241" spans="1:12" x14ac:dyDescent="0.25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</row>
    <row r="242" spans="1:12" x14ac:dyDescent="0.25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</row>
    <row r="243" spans="1:12" x14ac:dyDescent="0.25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</row>
    <row r="244" spans="1:12" x14ac:dyDescent="0.25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</row>
    <row r="245" spans="1:12" x14ac:dyDescent="0.25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</row>
    <row r="246" spans="1:12" x14ac:dyDescent="0.25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</row>
    <row r="247" spans="1:12" x14ac:dyDescent="0.25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</row>
    <row r="248" spans="1:12" x14ac:dyDescent="0.25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</row>
    <row r="249" spans="1:12" x14ac:dyDescent="0.25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</row>
    <row r="250" spans="1:12" x14ac:dyDescent="0.25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</row>
    <row r="251" spans="1:12" x14ac:dyDescent="0.25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</row>
    <row r="252" spans="1:12" x14ac:dyDescent="0.25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</row>
    <row r="253" spans="1:12" x14ac:dyDescent="0.25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</row>
    <row r="254" spans="1:12" x14ac:dyDescent="0.25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</row>
    <row r="255" spans="1:12" x14ac:dyDescent="0.25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</row>
    <row r="256" spans="1:12" x14ac:dyDescent="0.25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</row>
    <row r="257" spans="1:12" x14ac:dyDescent="0.25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</row>
    <row r="258" spans="1:12" x14ac:dyDescent="0.25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</row>
    <row r="259" spans="1:12" x14ac:dyDescent="0.25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</row>
    <row r="260" spans="1:12" x14ac:dyDescent="0.25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</row>
    <row r="261" spans="1:12" x14ac:dyDescent="0.25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</row>
    <row r="262" spans="1:12" x14ac:dyDescent="0.25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</row>
    <row r="263" spans="1:12" x14ac:dyDescent="0.25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</row>
    <row r="264" spans="1:12" x14ac:dyDescent="0.25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</row>
    <row r="265" spans="1:12" x14ac:dyDescent="0.25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</row>
    <row r="266" spans="1:12" x14ac:dyDescent="0.25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</row>
    <row r="267" spans="1:12" x14ac:dyDescent="0.25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</row>
    <row r="268" spans="1:12" x14ac:dyDescent="0.25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</row>
    <row r="269" spans="1:12" x14ac:dyDescent="0.25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</row>
    <row r="270" spans="1:12" x14ac:dyDescent="0.25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</row>
    <row r="271" spans="1:12" x14ac:dyDescent="0.25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</row>
    <row r="272" spans="1:12" x14ac:dyDescent="0.25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</row>
    <row r="273" spans="1:12" x14ac:dyDescent="0.25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</row>
    <row r="274" spans="1:12" x14ac:dyDescent="0.25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</row>
    <row r="275" spans="1:12" x14ac:dyDescent="0.25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</row>
    <row r="276" spans="1:12" x14ac:dyDescent="0.25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</row>
    <row r="277" spans="1:12" x14ac:dyDescent="0.25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</row>
    <row r="278" spans="1:12" x14ac:dyDescent="0.25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</row>
    <row r="279" spans="1:12" x14ac:dyDescent="0.25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</row>
    <row r="280" spans="1:12" x14ac:dyDescent="0.25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</row>
    <row r="281" spans="1:12" x14ac:dyDescent="0.25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</row>
    <row r="282" spans="1:12" x14ac:dyDescent="0.25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</row>
    <row r="283" spans="1:12" x14ac:dyDescent="0.25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</row>
    <row r="284" spans="1:12" x14ac:dyDescent="0.25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</row>
    <row r="285" spans="1:12" x14ac:dyDescent="0.25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</row>
    <row r="286" spans="1:12" x14ac:dyDescent="0.25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</row>
    <row r="287" spans="1:12" x14ac:dyDescent="0.25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</row>
    <row r="288" spans="1:12" x14ac:dyDescent="0.25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</row>
    <row r="289" spans="1:12" x14ac:dyDescent="0.25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</row>
    <row r="290" spans="1:12" x14ac:dyDescent="0.25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</row>
    <row r="291" spans="1:12" x14ac:dyDescent="0.25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</row>
    <row r="292" spans="1:12" x14ac:dyDescent="0.25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</row>
    <row r="293" spans="1:12" x14ac:dyDescent="0.25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</row>
    <row r="294" spans="1:12" x14ac:dyDescent="0.25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</row>
    <row r="295" spans="1:12" x14ac:dyDescent="0.25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</row>
    <row r="296" spans="1:12" x14ac:dyDescent="0.25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</row>
    <row r="297" spans="1:12" x14ac:dyDescent="0.25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</row>
    <row r="298" spans="1:12" x14ac:dyDescent="0.25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</row>
    <row r="299" spans="1:12" x14ac:dyDescent="0.25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</row>
    <row r="300" spans="1:12" x14ac:dyDescent="0.25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</row>
    <row r="301" spans="1:12" x14ac:dyDescent="0.25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</row>
    <row r="302" spans="1:12" x14ac:dyDescent="0.25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</row>
    <row r="303" spans="1:12" x14ac:dyDescent="0.25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</row>
    <row r="304" spans="1:12" x14ac:dyDescent="0.25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</row>
    <row r="305" spans="1:12" x14ac:dyDescent="0.25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</row>
    <row r="306" spans="1:12" x14ac:dyDescent="0.25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</row>
    <row r="307" spans="1:12" x14ac:dyDescent="0.25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</row>
    <row r="308" spans="1:12" x14ac:dyDescent="0.25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</row>
    <row r="309" spans="1:12" x14ac:dyDescent="0.25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</row>
    <row r="310" spans="1:12" x14ac:dyDescent="0.25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</row>
    <row r="311" spans="1:12" x14ac:dyDescent="0.25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</row>
    <row r="312" spans="1:12" x14ac:dyDescent="0.25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</row>
    <row r="313" spans="1:12" x14ac:dyDescent="0.25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</row>
    <row r="314" spans="1:12" x14ac:dyDescent="0.25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</row>
    <row r="315" spans="1:12" x14ac:dyDescent="0.25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</row>
    <row r="316" spans="1:12" x14ac:dyDescent="0.25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</row>
    <row r="317" spans="1:12" x14ac:dyDescent="0.25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</row>
    <row r="318" spans="1:12" x14ac:dyDescent="0.25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</row>
    <row r="319" spans="1:12" x14ac:dyDescent="0.25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</row>
    <row r="320" spans="1:12" x14ac:dyDescent="0.25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</row>
    <row r="321" spans="1:12" x14ac:dyDescent="0.25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</row>
    <row r="322" spans="1:12" x14ac:dyDescent="0.25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</row>
    <row r="323" spans="1:12" x14ac:dyDescent="0.25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</row>
    <row r="324" spans="1:12" x14ac:dyDescent="0.25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</row>
    <row r="325" spans="1:12" x14ac:dyDescent="0.25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</row>
    <row r="326" spans="1:12" x14ac:dyDescent="0.25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</row>
    <row r="327" spans="1:12" x14ac:dyDescent="0.25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</row>
    <row r="328" spans="1:12" x14ac:dyDescent="0.25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</row>
    <row r="329" spans="1:12" x14ac:dyDescent="0.25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</row>
    <row r="330" spans="1:12" x14ac:dyDescent="0.25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</row>
    <row r="331" spans="1:12" x14ac:dyDescent="0.25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</row>
    <row r="332" spans="1:12" x14ac:dyDescent="0.25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</row>
    <row r="333" spans="1:12" x14ac:dyDescent="0.25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</row>
    <row r="334" spans="1:12" x14ac:dyDescent="0.25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</row>
    <row r="335" spans="1:12" x14ac:dyDescent="0.25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</row>
    <row r="336" spans="1:12" x14ac:dyDescent="0.25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</row>
    <row r="337" spans="1:12" x14ac:dyDescent="0.25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</row>
    <row r="338" spans="1:12" x14ac:dyDescent="0.25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</row>
    <row r="339" spans="1:12" x14ac:dyDescent="0.25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</row>
    <row r="340" spans="1:12" x14ac:dyDescent="0.25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</row>
    <row r="341" spans="1:12" x14ac:dyDescent="0.25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</row>
    <row r="342" spans="1:12" x14ac:dyDescent="0.25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</row>
    <row r="343" spans="1:12" x14ac:dyDescent="0.25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</row>
    <row r="344" spans="1:12" x14ac:dyDescent="0.25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</row>
    <row r="345" spans="1:12" x14ac:dyDescent="0.25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</row>
    <row r="346" spans="1:12" x14ac:dyDescent="0.25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</row>
    <row r="347" spans="1:12" x14ac:dyDescent="0.25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</row>
    <row r="348" spans="1:12" x14ac:dyDescent="0.25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</row>
    <row r="349" spans="1:12" x14ac:dyDescent="0.25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</row>
    <row r="350" spans="1:12" x14ac:dyDescent="0.25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</row>
    <row r="351" spans="1:12" x14ac:dyDescent="0.25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</row>
    <row r="352" spans="1:12" x14ac:dyDescent="0.25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</row>
    <row r="353" spans="1:12" x14ac:dyDescent="0.25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</row>
    <row r="354" spans="1:12" x14ac:dyDescent="0.25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</row>
    <row r="355" spans="1:12" x14ac:dyDescent="0.25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</row>
    <row r="356" spans="1:12" x14ac:dyDescent="0.25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</row>
    <row r="357" spans="1:12" x14ac:dyDescent="0.25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</row>
    <row r="358" spans="1:12" x14ac:dyDescent="0.25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</row>
    <row r="359" spans="1:12" x14ac:dyDescent="0.25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</row>
    <row r="360" spans="1:12" x14ac:dyDescent="0.25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</row>
    <row r="361" spans="1:12" x14ac:dyDescent="0.25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</row>
    <row r="362" spans="1:12" x14ac:dyDescent="0.25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</row>
    <row r="363" spans="1:12" x14ac:dyDescent="0.25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</row>
    <row r="364" spans="1:12" x14ac:dyDescent="0.25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</row>
    <row r="365" spans="1:12" x14ac:dyDescent="0.25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</row>
    <row r="366" spans="1:12" x14ac:dyDescent="0.25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</row>
    <row r="367" spans="1:12" x14ac:dyDescent="0.25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</row>
    <row r="368" spans="1:12" x14ac:dyDescent="0.25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</row>
    <row r="369" spans="1:12" x14ac:dyDescent="0.25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</row>
    <row r="370" spans="1:12" x14ac:dyDescent="0.25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</row>
    <row r="371" spans="1:12" x14ac:dyDescent="0.25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</row>
    <row r="372" spans="1:12" x14ac:dyDescent="0.25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</row>
    <row r="373" spans="1:12" x14ac:dyDescent="0.25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</row>
    <row r="374" spans="1:12" x14ac:dyDescent="0.25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</row>
    <row r="375" spans="1:12" x14ac:dyDescent="0.25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</row>
    <row r="376" spans="1:12" x14ac:dyDescent="0.25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</row>
    <row r="377" spans="1:12" x14ac:dyDescent="0.25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</row>
    <row r="378" spans="1:12" x14ac:dyDescent="0.25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</row>
    <row r="379" spans="1:12" x14ac:dyDescent="0.25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</row>
    <row r="380" spans="1:12" x14ac:dyDescent="0.25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</row>
    <row r="381" spans="1:12" x14ac:dyDescent="0.25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</row>
    <row r="382" spans="1:12" x14ac:dyDescent="0.25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</row>
    <row r="383" spans="1:12" x14ac:dyDescent="0.25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</row>
    <row r="384" spans="1:12" x14ac:dyDescent="0.25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</row>
    <row r="385" spans="1:12" x14ac:dyDescent="0.25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</row>
    <row r="386" spans="1:12" x14ac:dyDescent="0.25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</row>
    <row r="387" spans="1:12" x14ac:dyDescent="0.25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</row>
    <row r="388" spans="1:12" x14ac:dyDescent="0.25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</row>
    <row r="389" spans="1:12" x14ac:dyDescent="0.25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</row>
    <row r="390" spans="1:12" x14ac:dyDescent="0.25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</row>
    <row r="391" spans="1:12" x14ac:dyDescent="0.25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</row>
    <row r="392" spans="1:12" x14ac:dyDescent="0.25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</row>
    <row r="393" spans="1:12" x14ac:dyDescent="0.25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</row>
    <row r="394" spans="1:12" x14ac:dyDescent="0.25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</row>
    <row r="395" spans="1:12" x14ac:dyDescent="0.25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</row>
    <row r="396" spans="1:12" x14ac:dyDescent="0.25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</row>
    <row r="397" spans="1:12" x14ac:dyDescent="0.25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</row>
    <row r="398" spans="1:12" x14ac:dyDescent="0.25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</row>
    <row r="399" spans="1:12" x14ac:dyDescent="0.25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</row>
    <row r="400" spans="1:12" x14ac:dyDescent="0.25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</row>
    <row r="401" spans="1:12" x14ac:dyDescent="0.25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</row>
    <row r="402" spans="1:12" x14ac:dyDescent="0.25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</row>
    <row r="403" spans="1:12" x14ac:dyDescent="0.25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</row>
    <row r="404" spans="1:12" x14ac:dyDescent="0.25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</row>
    <row r="405" spans="1:12" x14ac:dyDescent="0.25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</row>
    <row r="406" spans="1:12" x14ac:dyDescent="0.25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</row>
    <row r="407" spans="1:12" x14ac:dyDescent="0.25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</row>
    <row r="408" spans="1:12" x14ac:dyDescent="0.25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</row>
    <row r="409" spans="1:12" x14ac:dyDescent="0.25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</row>
    <row r="410" spans="1:12" x14ac:dyDescent="0.25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</row>
    <row r="411" spans="1:12" x14ac:dyDescent="0.25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</row>
    <row r="412" spans="1:12" x14ac:dyDescent="0.25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</row>
    <row r="413" spans="1:12" x14ac:dyDescent="0.25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</row>
    <row r="414" spans="1:12" x14ac:dyDescent="0.25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</row>
    <row r="415" spans="1:12" x14ac:dyDescent="0.25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</row>
    <row r="416" spans="1:12" x14ac:dyDescent="0.25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</row>
    <row r="417" spans="1:12" x14ac:dyDescent="0.25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</row>
    <row r="418" spans="1:12" x14ac:dyDescent="0.25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</row>
    <row r="419" spans="1:12" x14ac:dyDescent="0.25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</row>
    <row r="420" spans="1:12" x14ac:dyDescent="0.25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</row>
    <row r="421" spans="1:12" x14ac:dyDescent="0.25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</row>
    <row r="422" spans="1:12" x14ac:dyDescent="0.25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</row>
    <row r="423" spans="1:12" x14ac:dyDescent="0.25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</row>
    <row r="424" spans="1:12" x14ac:dyDescent="0.25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</row>
    <row r="425" spans="1:12" x14ac:dyDescent="0.25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</row>
    <row r="426" spans="1:12" x14ac:dyDescent="0.25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</row>
    <row r="427" spans="1:12" x14ac:dyDescent="0.25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</row>
    <row r="428" spans="1:12" x14ac:dyDescent="0.25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</row>
    <row r="429" spans="1:12" x14ac:dyDescent="0.25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</row>
    <row r="430" spans="1:12" x14ac:dyDescent="0.25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</row>
    <row r="431" spans="1:12" x14ac:dyDescent="0.25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</row>
    <row r="432" spans="1:12" x14ac:dyDescent="0.25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</row>
    <row r="433" spans="1:12" x14ac:dyDescent="0.25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</row>
    <row r="434" spans="1:12" x14ac:dyDescent="0.25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</row>
    <row r="435" spans="1:12" x14ac:dyDescent="0.25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</row>
    <row r="436" spans="1:12" x14ac:dyDescent="0.25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</row>
    <row r="437" spans="1:12" x14ac:dyDescent="0.25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</row>
    <row r="438" spans="1:12" x14ac:dyDescent="0.25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</row>
    <row r="439" spans="1:12" x14ac:dyDescent="0.25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</row>
    <row r="440" spans="1:12" x14ac:dyDescent="0.25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</row>
    <row r="441" spans="1:12" x14ac:dyDescent="0.25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</row>
    <row r="442" spans="1:12" x14ac:dyDescent="0.25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</row>
    <row r="443" spans="1:12" x14ac:dyDescent="0.25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</row>
    <row r="444" spans="1:12" x14ac:dyDescent="0.25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</row>
    <row r="445" spans="1:12" x14ac:dyDescent="0.25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</row>
    <row r="446" spans="1:12" x14ac:dyDescent="0.25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</row>
    <row r="447" spans="1:12" x14ac:dyDescent="0.25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</row>
    <row r="448" spans="1:12" x14ac:dyDescent="0.25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</row>
    <row r="449" spans="1:12" x14ac:dyDescent="0.25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</row>
    <row r="450" spans="1:12" x14ac:dyDescent="0.25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</row>
    <row r="451" spans="1:12" x14ac:dyDescent="0.25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</row>
    <row r="452" spans="1:12" x14ac:dyDescent="0.25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</row>
    <row r="453" spans="1:12" x14ac:dyDescent="0.25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</row>
    <row r="454" spans="1:12" x14ac:dyDescent="0.25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</row>
    <row r="455" spans="1:12" x14ac:dyDescent="0.25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</row>
    <row r="456" spans="1:12" x14ac:dyDescent="0.25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</row>
    <row r="457" spans="1:12" x14ac:dyDescent="0.25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</row>
    <row r="458" spans="1:12" x14ac:dyDescent="0.25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</row>
    <row r="459" spans="1:12" x14ac:dyDescent="0.25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</row>
    <row r="460" spans="1:12" x14ac:dyDescent="0.25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</row>
    <row r="461" spans="1:12" x14ac:dyDescent="0.25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</row>
    <row r="462" spans="1:12" x14ac:dyDescent="0.25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</row>
    <row r="463" spans="1:12" x14ac:dyDescent="0.25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</row>
    <row r="464" spans="1:12" x14ac:dyDescent="0.25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</row>
    <row r="465" spans="1:12" x14ac:dyDescent="0.25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</row>
    <row r="466" spans="1:12" x14ac:dyDescent="0.25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</row>
    <row r="467" spans="1:12" x14ac:dyDescent="0.25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</row>
    <row r="468" spans="1:12" x14ac:dyDescent="0.25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</row>
    <row r="469" spans="1:12" x14ac:dyDescent="0.25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</row>
    <row r="470" spans="1:12" x14ac:dyDescent="0.25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</row>
    <row r="471" spans="1:12" x14ac:dyDescent="0.25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</row>
    <row r="472" spans="1:12" x14ac:dyDescent="0.25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</row>
    <row r="473" spans="1:12" x14ac:dyDescent="0.25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</row>
    <row r="474" spans="1:12" x14ac:dyDescent="0.25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</row>
    <row r="475" spans="1:12" x14ac:dyDescent="0.25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</row>
    <row r="476" spans="1:12" x14ac:dyDescent="0.25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</row>
    <row r="477" spans="1:12" x14ac:dyDescent="0.25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</row>
    <row r="478" spans="1:12" x14ac:dyDescent="0.25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</row>
    <row r="479" spans="1:12" x14ac:dyDescent="0.25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</row>
    <row r="480" spans="1:12" x14ac:dyDescent="0.25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</row>
    <row r="481" spans="1:12" x14ac:dyDescent="0.25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</row>
    <row r="482" spans="1:12" x14ac:dyDescent="0.25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</row>
    <row r="483" spans="1:12" x14ac:dyDescent="0.25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</row>
    <row r="484" spans="1:12" x14ac:dyDescent="0.25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</row>
    <row r="485" spans="1:12" x14ac:dyDescent="0.25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</row>
    <row r="486" spans="1:12" x14ac:dyDescent="0.25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</row>
    <row r="487" spans="1:12" x14ac:dyDescent="0.25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</row>
    <row r="488" spans="1:12" x14ac:dyDescent="0.25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</row>
    <row r="489" spans="1:12" x14ac:dyDescent="0.25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</row>
    <row r="490" spans="1:12" x14ac:dyDescent="0.25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</row>
    <row r="491" spans="1:12" x14ac:dyDescent="0.25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</row>
    <row r="492" spans="1:12" x14ac:dyDescent="0.25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</row>
    <row r="493" spans="1:12" x14ac:dyDescent="0.25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</row>
    <row r="494" spans="1:12" x14ac:dyDescent="0.25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</row>
    <row r="495" spans="1:12" x14ac:dyDescent="0.25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</row>
    <row r="496" spans="1:12" x14ac:dyDescent="0.25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</row>
    <row r="497" spans="1:12" x14ac:dyDescent="0.25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</row>
    <row r="498" spans="1:12" x14ac:dyDescent="0.25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</row>
    <row r="499" spans="1:12" x14ac:dyDescent="0.25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</row>
    <row r="500" spans="1:12" x14ac:dyDescent="0.25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</row>
    <row r="501" spans="1:12" x14ac:dyDescent="0.25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</row>
    <row r="502" spans="1:12" x14ac:dyDescent="0.25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</row>
    <row r="503" spans="1:12" x14ac:dyDescent="0.25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</row>
    <row r="504" spans="1:12" x14ac:dyDescent="0.25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</row>
    <row r="505" spans="1:12" x14ac:dyDescent="0.25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</row>
    <row r="506" spans="1:12" x14ac:dyDescent="0.25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</row>
    <row r="507" spans="1:12" x14ac:dyDescent="0.25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</row>
    <row r="508" spans="1:12" x14ac:dyDescent="0.25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</row>
    <row r="509" spans="1:12" x14ac:dyDescent="0.25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</row>
    <row r="510" spans="1:12" x14ac:dyDescent="0.25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</row>
    <row r="511" spans="1:12" x14ac:dyDescent="0.25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</row>
    <row r="512" spans="1:12" x14ac:dyDescent="0.25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</row>
    <row r="513" spans="1:12" x14ac:dyDescent="0.25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</row>
    <row r="514" spans="1:12" x14ac:dyDescent="0.25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2" x14ac:dyDescent="0.25">
      <c r="A515" s="21"/>
      <c r="B515" s="22"/>
      <c r="C515" s="60"/>
      <c r="I515" s="60"/>
      <c r="J515" s="58"/>
      <c r="K515" s="57"/>
      <c r="L515" s="59"/>
    </row>
    <row r="516" spans="1:12" x14ac:dyDescent="0.25">
      <c r="A516" s="21"/>
      <c r="B516" s="22"/>
      <c r="C516" s="60"/>
      <c r="I516" s="60"/>
      <c r="J516" s="58"/>
      <c r="K516" s="57"/>
      <c r="L516" s="59"/>
    </row>
    <row r="517" spans="1:12" x14ac:dyDescent="0.25">
      <c r="A517" s="21"/>
      <c r="B517" s="22"/>
      <c r="C517" s="60"/>
      <c r="I517" s="60"/>
      <c r="J517" s="58"/>
      <c r="K517" s="57"/>
      <c r="L517" s="59"/>
    </row>
    <row r="518" spans="1:12" x14ac:dyDescent="0.25">
      <c r="A518" s="21"/>
      <c r="B518" s="22"/>
      <c r="C518" s="60"/>
      <c r="I518" s="60"/>
      <c r="J518" s="58"/>
      <c r="K518" s="57"/>
      <c r="L518" s="59"/>
    </row>
    <row r="519" spans="1:12" x14ac:dyDescent="0.25">
      <c r="A519" s="21"/>
      <c r="B519" s="22"/>
      <c r="C519" s="60"/>
      <c r="I519" s="60"/>
      <c r="J519" s="58"/>
      <c r="K519" s="57"/>
      <c r="L519" s="59"/>
    </row>
    <row r="520" spans="1:12" x14ac:dyDescent="0.25">
      <c r="A520" s="21"/>
      <c r="B520" s="22"/>
      <c r="C520" s="60"/>
      <c r="I520" s="60"/>
      <c r="J520" s="58"/>
      <c r="K520" s="57"/>
      <c r="L520" s="59"/>
    </row>
    <row r="521" spans="1:12" x14ac:dyDescent="0.25">
      <c r="A521" s="21"/>
      <c r="B521" s="22"/>
      <c r="C521" s="60"/>
      <c r="I521" s="60"/>
      <c r="J521" s="58"/>
      <c r="K521" s="57"/>
      <c r="L521" s="59"/>
    </row>
    <row r="522" spans="1:12" x14ac:dyDescent="0.25">
      <c r="A522" s="21"/>
      <c r="B522" s="22"/>
      <c r="C522" s="60"/>
      <c r="I522" s="60"/>
      <c r="J522" s="58"/>
      <c r="K522" s="57"/>
      <c r="L522" s="59"/>
    </row>
    <row r="523" spans="1:12" x14ac:dyDescent="0.25">
      <c r="A523" s="21"/>
      <c r="B523" s="22"/>
      <c r="C523" s="60"/>
      <c r="I523" s="60"/>
      <c r="J523" s="58"/>
      <c r="K523" s="57"/>
      <c r="L523" s="59"/>
    </row>
    <row r="524" spans="1:12" x14ac:dyDescent="0.25">
      <c r="A524" s="21"/>
      <c r="B524" s="22"/>
      <c r="C524" s="60"/>
      <c r="I524" s="60"/>
    </row>
    <row r="525" spans="1:12" x14ac:dyDescent="0.25">
      <c r="A525" s="21"/>
      <c r="B525" s="22"/>
      <c r="C525" s="60"/>
      <c r="I525" s="60"/>
    </row>
    <row r="526" spans="1:12" x14ac:dyDescent="0.25">
      <c r="A526" s="21"/>
      <c r="B526" s="22"/>
      <c r="C526" s="60"/>
      <c r="I526" s="60"/>
    </row>
    <row r="527" spans="1:12" x14ac:dyDescent="0.25">
      <c r="A527" s="21"/>
      <c r="B527" s="22"/>
      <c r="C527" s="60"/>
      <c r="I527" s="60"/>
    </row>
    <row r="528" spans="1:12" x14ac:dyDescent="0.25">
      <c r="A528" s="21"/>
      <c r="B528" s="22"/>
      <c r="C528" s="60"/>
      <c r="I528" s="60"/>
    </row>
    <row r="529" spans="1:9" x14ac:dyDescent="0.25">
      <c r="A529" s="21"/>
      <c r="B529" s="22"/>
      <c r="C529" s="60"/>
      <c r="I529" s="60"/>
    </row>
    <row r="530" spans="1:9" x14ac:dyDescent="0.25">
      <c r="A530" s="21"/>
      <c r="B530" s="22"/>
      <c r="C530" s="60"/>
      <c r="I530" s="60"/>
    </row>
    <row r="531" spans="1:9" x14ac:dyDescent="0.25">
      <c r="A531" s="21"/>
      <c r="B531" s="22"/>
      <c r="C531" s="60"/>
      <c r="I531" s="60"/>
    </row>
    <row r="532" spans="1:9" x14ac:dyDescent="0.25">
      <c r="A532" s="21"/>
      <c r="B532" s="22"/>
      <c r="C532" s="60"/>
      <c r="I532" s="60"/>
    </row>
    <row r="533" spans="1:9" x14ac:dyDescent="0.25">
      <c r="A533" s="21"/>
      <c r="B533" s="22"/>
      <c r="C533" s="60"/>
      <c r="I533" s="60"/>
    </row>
    <row r="534" spans="1:9" x14ac:dyDescent="0.25">
      <c r="A534" s="21"/>
      <c r="B534" s="22"/>
      <c r="C534" s="60"/>
      <c r="I534" s="60"/>
    </row>
    <row r="535" spans="1:9" x14ac:dyDescent="0.25">
      <c r="A535" s="21"/>
      <c r="B535" s="22"/>
      <c r="C535" s="60"/>
      <c r="I535" s="60"/>
    </row>
    <row r="536" spans="1:9" x14ac:dyDescent="0.25">
      <c r="A536" s="21"/>
      <c r="B536" s="22"/>
      <c r="C536" s="60"/>
      <c r="I536" s="60"/>
    </row>
    <row r="537" spans="1:9" x14ac:dyDescent="0.25">
      <c r="A537" s="21"/>
      <c r="B537" s="22"/>
      <c r="C537" s="60"/>
      <c r="I537" s="60"/>
    </row>
    <row r="538" spans="1:9" x14ac:dyDescent="0.25">
      <c r="A538" s="21"/>
      <c r="B538" s="22"/>
      <c r="C538" s="60"/>
      <c r="I538" s="60"/>
    </row>
    <row r="539" spans="1:9" x14ac:dyDescent="0.25">
      <c r="A539" s="21"/>
      <c r="B539" s="22"/>
      <c r="C539" s="60"/>
      <c r="I539" s="60"/>
    </row>
    <row r="540" spans="1:9" x14ac:dyDescent="0.25">
      <c r="A540" s="21"/>
      <c r="B540" s="22"/>
      <c r="C540" s="60"/>
      <c r="I540" s="60"/>
    </row>
    <row r="541" spans="1:9" x14ac:dyDescent="0.25">
      <c r="A541" s="21"/>
      <c r="B541" s="22"/>
      <c r="C541" s="60"/>
      <c r="I541" s="60"/>
    </row>
    <row r="542" spans="1:9" x14ac:dyDescent="0.25">
      <c r="A542" s="21"/>
      <c r="B542" s="22"/>
      <c r="C542" s="60"/>
      <c r="I542" s="60"/>
    </row>
    <row r="543" spans="1:9" x14ac:dyDescent="0.25">
      <c r="A543" s="21"/>
      <c r="B543" s="22"/>
      <c r="C543" s="60"/>
      <c r="I543" s="60"/>
    </row>
    <row r="544" spans="1:9" x14ac:dyDescent="0.25">
      <c r="A544" s="21"/>
      <c r="B544" s="22"/>
      <c r="C544" s="60"/>
      <c r="I544" s="60"/>
    </row>
    <row r="545" spans="1:9" x14ac:dyDescent="0.25">
      <c r="A545" s="21"/>
      <c r="B545" s="22"/>
      <c r="C545" s="60"/>
      <c r="I545" s="60"/>
    </row>
    <row r="546" spans="1:9" x14ac:dyDescent="0.25">
      <c r="A546" s="21"/>
      <c r="B546" s="22"/>
      <c r="C546" s="60"/>
      <c r="I546" s="60"/>
    </row>
    <row r="547" spans="1:9" x14ac:dyDescent="0.25">
      <c r="A547" s="21"/>
      <c r="B547" s="22"/>
      <c r="C547" s="60"/>
      <c r="I547" s="60"/>
    </row>
    <row r="548" spans="1:9" x14ac:dyDescent="0.25">
      <c r="A548" s="21"/>
      <c r="B548" s="22"/>
      <c r="C548" s="60"/>
      <c r="I548" s="60"/>
    </row>
    <row r="549" spans="1:9" x14ac:dyDescent="0.25">
      <c r="A549" s="21"/>
      <c r="B549" s="22"/>
      <c r="C549" s="60"/>
      <c r="I549" s="60"/>
    </row>
    <row r="550" spans="1:9" x14ac:dyDescent="0.25">
      <c r="A550" s="21"/>
      <c r="B550" s="22"/>
      <c r="C550" s="60"/>
      <c r="I550" s="60"/>
    </row>
    <row r="551" spans="1:9" x14ac:dyDescent="0.25">
      <c r="A551" s="21"/>
      <c r="B551" s="22"/>
      <c r="C551" s="60"/>
      <c r="I551" s="60"/>
    </row>
    <row r="552" spans="1:9" x14ac:dyDescent="0.25">
      <c r="A552" s="21"/>
      <c r="B552" s="22"/>
      <c r="C552" s="60"/>
      <c r="I552" s="60"/>
    </row>
    <row r="553" spans="1:9" x14ac:dyDescent="0.25">
      <c r="A553" s="21"/>
      <c r="B553" s="22"/>
      <c r="C553" s="60"/>
      <c r="I553" s="60"/>
    </row>
    <row r="554" spans="1:9" x14ac:dyDescent="0.25">
      <c r="A554" s="21"/>
      <c r="B554" s="22"/>
      <c r="C554" s="60"/>
      <c r="I554" s="60"/>
    </row>
    <row r="555" spans="1:9" x14ac:dyDescent="0.25">
      <c r="A555" s="21"/>
      <c r="B555" s="22"/>
      <c r="C555" s="60"/>
      <c r="I555" s="60"/>
    </row>
    <row r="556" spans="1:9" x14ac:dyDescent="0.25">
      <c r="A556" s="21"/>
      <c r="B556" s="22"/>
      <c r="C556" s="60"/>
      <c r="I556" s="60"/>
    </row>
    <row r="557" spans="1:9" x14ac:dyDescent="0.25">
      <c r="A557" s="21"/>
      <c r="B557" s="22"/>
      <c r="C557" s="60"/>
      <c r="I557" s="60"/>
    </row>
    <row r="558" spans="1:9" x14ac:dyDescent="0.25">
      <c r="A558" s="21"/>
      <c r="B558" s="22"/>
      <c r="C558" s="60"/>
      <c r="I558" s="60"/>
    </row>
    <row r="559" spans="1:9" x14ac:dyDescent="0.25">
      <c r="A559" s="21"/>
      <c r="B559" s="22"/>
      <c r="C559" s="60"/>
      <c r="I559" s="60"/>
    </row>
    <row r="560" spans="1:9" x14ac:dyDescent="0.25">
      <c r="A560" s="21"/>
      <c r="B560" s="22"/>
      <c r="C560" s="60"/>
      <c r="I560" s="60"/>
    </row>
    <row r="561" spans="1:9" x14ac:dyDescent="0.25">
      <c r="A561" s="21"/>
      <c r="B561" s="22"/>
      <c r="C561" s="60"/>
      <c r="I561" s="60"/>
    </row>
    <row r="562" spans="1:9" x14ac:dyDescent="0.25">
      <c r="A562" s="21"/>
      <c r="B562" s="22"/>
      <c r="C562" s="60"/>
      <c r="I562" s="60"/>
    </row>
    <row r="563" spans="1:9" x14ac:dyDescent="0.25">
      <c r="A563" s="21"/>
      <c r="B563" s="22"/>
      <c r="C563" s="60"/>
      <c r="I563" s="60"/>
    </row>
    <row r="564" spans="1:9" x14ac:dyDescent="0.25">
      <c r="A564" s="21"/>
      <c r="B564" s="22"/>
      <c r="C564" s="60"/>
      <c r="I564" s="60"/>
    </row>
    <row r="565" spans="1:9" x14ac:dyDescent="0.25">
      <c r="A565" s="21"/>
      <c r="B565" s="22"/>
      <c r="C565" s="60"/>
      <c r="I565" s="60"/>
    </row>
    <row r="566" spans="1:9" x14ac:dyDescent="0.25">
      <c r="A566" s="21"/>
      <c r="B566" s="22"/>
      <c r="C566" s="60"/>
      <c r="I566" s="60"/>
    </row>
    <row r="567" spans="1:9" x14ac:dyDescent="0.25">
      <c r="A567" s="21"/>
      <c r="B567" s="22"/>
      <c r="C567" s="60"/>
      <c r="I567" s="60"/>
    </row>
    <row r="568" spans="1:9" x14ac:dyDescent="0.25">
      <c r="A568" s="21"/>
      <c r="B568" s="22"/>
      <c r="C568" s="60"/>
      <c r="I568" s="60"/>
    </row>
    <row r="569" spans="1:9" x14ac:dyDescent="0.25">
      <c r="A569" s="21"/>
      <c r="B569" s="22"/>
      <c r="C569" s="60"/>
      <c r="I569" s="60"/>
    </row>
    <row r="570" spans="1:9" x14ac:dyDescent="0.25">
      <c r="A570" s="21"/>
      <c r="B570" s="22"/>
      <c r="C570" s="60"/>
      <c r="I570" s="60"/>
    </row>
    <row r="571" spans="1:9" x14ac:dyDescent="0.25">
      <c r="A571" s="21"/>
      <c r="B571" s="22"/>
      <c r="C571" s="60"/>
      <c r="I571" s="60"/>
    </row>
    <row r="572" spans="1:9" x14ac:dyDescent="0.25">
      <c r="A572" s="21"/>
      <c r="B572" s="22"/>
      <c r="C572" s="60"/>
      <c r="I572" s="60"/>
    </row>
    <row r="573" spans="1:9" x14ac:dyDescent="0.25">
      <c r="A573" s="21"/>
      <c r="B573" s="22"/>
      <c r="C573" s="60"/>
      <c r="I573" s="60"/>
    </row>
    <row r="574" spans="1:9" x14ac:dyDescent="0.25">
      <c r="A574" s="21"/>
      <c r="B574" s="22"/>
      <c r="C574" s="60"/>
      <c r="I574" s="60"/>
    </row>
    <row r="575" spans="1:9" x14ac:dyDescent="0.25">
      <c r="A575" s="21"/>
      <c r="B575" s="22"/>
      <c r="C575" s="60"/>
      <c r="I575" s="60"/>
    </row>
    <row r="576" spans="1:9" x14ac:dyDescent="0.25">
      <c r="A576" s="21"/>
      <c r="B576" s="22"/>
      <c r="C576" s="60"/>
      <c r="I576" s="60"/>
    </row>
    <row r="577" spans="1:9" x14ac:dyDescent="0.25">
      <c r="A577" s="21"/>
      <c r="B577" s="22"/>
      <c r="C577" s="60"/>
      <c r="I577" s="60"/>
    </row>
    <row r="578" spans="1:9" x14ac:dyDescent="0.25">
      <c r="A578" s="21"/>
      <c r="B578" s="22"/>
      <c r="C578" s="60"/>
      <c r="I578" s="60"/>
    </row>
    <row r="579" spans="1:9" x14ac:dyDescent="0.25">
      <c r="A579" s="21"/>
      <c r="B579" s="22"/>
      <c r="C579" s="60"/>
      <c r="I579" s="60"/>
    </row>
    <row r="580" spans="1:9" x14ac:dyDescent="0.25">
      <c r="A580" s="21"/>
      <c r="B580" s="22"/>
      <c r="C580" s="60"/>
      <c r="I580" s="60"/>
    </row>
    <row r="581" spans="1:9" x14ac:dyDescent="0.25">
      <c r="A581" s="21"/>
      <c r="B581" s="22"/>
      <c r="C581" s="60"/>
      <c r="I581" s="60"/>
    </row>
    <row r="582" spans="1:9" x14ac:dyDescent="0.25">
      <c r="A582" s="21"/>
      <c r="B582" s="22"/>
      <c r="C582" s="60"/>
      <c r="I582" s="60"/>
    </row>
    <row r="583" spans="1:9" x14ac:dyDescent="0.25">
      <c r="A583" s="21"/>
      <c r="B583" s="22"/>
      <c r="C583" s="60"/>
      <c r="I583" s="60"/>
    </row>
    <row r="584" spans="1:9" x14ac:dyDescent="0.25">
      <c r="A584" s="21"/>
      <c r="B584" s="22"/>
      <c r="C584" s="60"/>
      <c r="I584" s="60"/>
    </row>
    <row r="585" spans="1:9" x14ac:dyDescent="0.25">
      <c r="A585" s="21"/>
      <c r="B585" s="22"/>
      <c r="C585" s="60"/>
      <c r="I585" s="60"/>
    </row>
    <row r="586" spans="1:9" x14ac:dyDescent="0.25">
      <c r="A586" s="21"/>
      <c r="B586" s="22"/>
      <c r="C586" s="60"/>
      <c r="I586" s="60"/>
    </row>
    <row r="587" spans="1:9" x14ac:dyDescent="0.25">
      <c r="A587" s="21"/>
      <c r="B587" s="22"/>
      <c r="C587" s="60"/>
      <c r="I587" s="60"/>
    </row>
    <row r="588" spans="1:9" x14ac:dyDescent="0.25">
      <c r="A588" s="21"/>
      <c r="B588" s="22"/>
      <c r="C588" s="60"/>
      <c r="I588" s="60"/>
    </row>
    <row r="589" spans="1:9" x14ac:dyDescent="0.25">
      <c r="A589" s="21"/>
      <c r="B589" s="22"/>
      <c r="C589" s="60"/>
      <c r="I589" s="60"/>
    </row>
    <row r="590" spans="1:9" x14ac:dyDescent="0.25">
      <c r="A590" s="21"/>
      <c r="B590" s="22"/>
      <c r="C590" s="60"/>
      <c r="I590" s="60"/>
    </row>
    <row r="591" spans="1:9" x14ac:dyDescent="0.25">
      <c r="A591" s="21"/>
      <c r="B591" s="22"/>
      <c r="C591" s="60"/>
      <c r="I591" s="60"/>
    </row>
    <row r="592" spans="1:9" x14ac:dyDescent="0.25">
      <c r="A592" s="21"/>
      <c r="B592" s="22"/>
      <c r="C592" s="60"/>
      <c r="I592" s="60"/>
    </row>
    <row r="593" spans="1:9" x14ac:dyDescent="0.25">
      <c r="A593" s="21"/>
      <c r="B593" s="22"/>
      <c r="C593" s="60"/>
      <c r="I593" s="60"/>
    </row>
    <row r="594" spans="1:9" x14ac:dyDescent="0.25">
      <c r="A594" s="21"/>
      <c r="B594" s="22"/>
      <c r="C594" s="60"/>
      <c r="I594" s="60"/>
    </row>
    <row r="595" spans="1:9" x14ac:dyDescent="0.25">
      <c r="A595" s="21"/>
      <c r="B595" s="22"/>
      <c r="C595" s="60"/>
      <c r="I595" s="60"/>
    </row>
    <row r="596" spans="1:9" x14ac:dyDescent="0.25">
      <c r="A596" s="21"/>
      <c r="B596" s="22"/>
      <c r="C596" s="60"/>
      <c r="I596" s="60"/>
    </row>
    <row r="597" spans="1:9" x14ac:dyDescent="0.25">
      <c r="A597" s="21"/>
      <c r="B597" s="22"/>
      <c r="C597" s="60"/>
      <c r="I597" s="60"/>
    </row>
    <row r="598" spans="1:9" x14ac:dyDescent="0.25">
      <c r="A598" s="21"/>
      <c r="B598" s="22"/>
      <c r="C598" s="60"/>
      <c r="I598" s="60"/>
    </row>
    <row r="599" spans="1:9" x14ac:dyDescent="0.25">
      <c r="A599" s="21"/>
      <c r="B599" s="22"/>
      <c r="C599" s="60"/>
      <c r="I599" s="60"/>
    </row>
    <row r="600" spans="1:9" x14ac:dyDescent="0.25">
      <c r="A600" s="21"/>
      <c r="B600" s="22"/>
      <c r="C600" s="60"/>
      <c r="I600" s="60"/>
    </row>
    <row r="601" spans="1:9" x14ac:dyDescent="0.25">
      <c r="A601" s="21"/>
      <c r="B601" s="22"/>
      <c r="C601" s="60"/>
      <c r="I601" s="60"/>
    </row>
    <row r="602" spans="1:9" x14ac:dyDescent="0.25">
      <c r="A602" s="21"/>
      <c r="B602" s="22"/>
      <c r="C602" s="60"/>
      <c r="I602" s="60"/>
    </row>
    <row r="603" spans="1:9" x14ac:dyDescent="0.25">
      <c r="A603" s="21"/>
      <c r="B603" s="22"/>
      <c r="C603" s="60"/>
      <c r="I603" s="60"/>
    </row>
    <row r="604" spans="1:9" x14ac:dyDescent="0.25">
      <c r="A604" s="21"/>
      <c r="B604" s="22"/>
      <c r="C604" s="60"/>
      <c r="I604" s="60"/>
    </row>
    <row r="605" spans="1:9" x14ac:dyDescent="0.25">
      <c r="A605" s="21"/>
      <c r="B605" s="22"/>
      <c r="C605" s="60"/>
      <c r="I605" s="60"/>
    </row>
    <row r="606" spans="1:9" x14ac:dyDescent="0.25">
      <c r="A606" s="21"/>
      <c r="B606" s="22"/>
      <c r="C606" s="60"/>
      <c r="I606" s="60"/>
    </row>
    <row r="607" spans="1:9" x14ac:dyDescent="0.25">
      <c r="A607" s="21"/>
      <c r="B607" s="22"/>
      <c r="C607" s="60"/>
      <c r="I607" s="60"/>
    </row>
    <row r="608" spans="1:9" x14ac:dyDescent="0.25">
      <c r="A608" s="21"/>
      <c r="B608" s="22"/>
      <c r="C608" s="60"/>
      <c r="I608" s="60"/>
    </row>
    <row r="609" spans="1:9" x14ac:dyDescent="0.25">
      <c r="A609" s="21"/>
      <c r="B609" s="22"/>
      <c r="C609" s="60"/>
      <c r="I609" s="60"/>
    </row>
    <row r="610" spans="1:9" x14ac:dyDescent="0.25">
      <c r="A610" s="21"/>
      <c r="B610" s="22"/>
      <c r="C610" s="60"/>
      <c r="I610" s="60"/>
    </row>
    <row r="611" spans="1:9" x14ac:dyDescent="0.25">
      <c r="A611" s="21"/>
      <c r="B611" s="22"/>
      <c r="C611" s="60"/>
      <c r="I611" s="60"/>
    </row>
    <row r="612" spans="1:9" x14ac:dyDescent="0.25">
      <c r="A612" s="21"/>
      <c r="B612" s="22"/>
      <c r="C612" s="60"/>
      <c r="I612" s="60"/>
    </row>
    <row r="613" spans="1:9" x14ac:dyDescent="0.25">
      <c r="A613" s="21"/>
      <c r="B613" s="22"/>
      <c r="C613" s="60"/>
      <c r="I613" s="60"/>
    </row>
    <row r="614" spans="1:9" x14ac:dyDescent="0.25">
      <c r="A614" s="21"/>
      <c r="B614" s="22"/>
      <c r="C614" s="60"/>
      <c r="I614" s="60"/>
    </row>
    <row r="615" spans="1:9" x14ac:dyDescent="0.25">
      <c r="A615" s="21"/>
      <c r="B615" s="22"/>
      <c r="C615" s="60"/>
      <c r="I615" s="60"/>
    </row>
    <row r="616" spans="1:9" x14ac:dyDescent="0.25">
      <c r="A616" s="21"/>
      <c r="B616" s="22"/>
      <c r="C616" s="60"/>
      <c r="I616" s="60"/>
    </row>
    <row r="617" spans="1:9" x14ac:dyDescent="0.25">
      <c r="A617" s="21"/>
      <c r="B617" s="22"/>
      <c r="C617" s="60"/>
      <c r="I617" s="60"/>
    </row>
    <row r="618" spans="1:9" x14ac:dyDescent="0.25">
      <c r="A618" s="21"/>
      <c r="B618" s="22"/>
      <c r="C618" s="60"/>
      <c r="I618" s="60"/>
    </row>
    <row r="619" spans="1:9" x14ac:dyDescent="0.25">
      <c r="A619" s="21"/>
      <c r="B619" s="22"/>
      <c r="C619" s="60"/>
      <c r="I619" s="60"/>
    </row>
    <row r="620" spans="1:9" x14ac:dyDescent="0.25">
      <c r="A620" s="21"/>
      <c r="B620" s="22"/>
      <c r="C620" s="60"/>
      <c r="I620" s="60"/>
    </row>
    <row r="621" spans="1:9" x14ac:dyDescent="0.25">
      <c r="A621" s="21"/>
      <c r="B621" s="22"/>
      <c r="C621" s="60"/>
      <c r="I621" s="60"/>
    </row>
    <row r="622" spans="1:9" x14ac:dyDescent="0.25">
      <c r="A622" s="21"/>
      <c r="B622" s="22"/>
      <c r="C622" s="60"/>
      <c r="I622" s="60"/>
    </row>
    <row r="623" spans="1:9" x14ac:dyDescent="0.25">
      <c r="A623" s="21"/>
      <c r="B623" s="22"/>
      <c r="C623" s="60"/>
      <c r="I623" s="60"/>
    </row>
    <row r="624" spans="1:9" x14ac:dyDescent="0.25">
      <c r="A624" s="21"/>
      <c r="B624" s="22"/>
      <c r="C624" s="60"/>
      <c r="I624" s="60"/>
    </row>
    <row r="625" spans="1:9" x14ac:dyDescent="0.25">
      <c r="A625" s="21"/>
      <c r="B625" s="22"/>
      <c r="C625" s="60"/>
      <c r="I625" s="60"/>
    </row>
    <row r="626" spans="1:9" x14ac:dyDescent="0.25">
      <c r="A626" s="21"/>
      <c r="B626" s="22"/>
      <c r="C626" s="60"/>
      <c r="I626" s="60"/>
    </row>
    <row r="627" spans="1:9" x14ac:dyDescent="0.25">
      <c r="A627" s="21"/>
      <c r="B627" s="22"/>
      <c r="C627" s="60"/>
      <c r="I627" s="60"/>
    </row>
    <row r="628" spans="1:9" x14ac:dyDescent="0.25">
      <c r="A628" s="21"/>
      <c r="B628" s="22"/>
      <c r="C628" s="60"/>
      <c r="I628" s="60"/>
    </row>
    <row r="629" spans="1:9" x14ac:dyDescent="0.25">
      <c r="A629" s="21"/>
      <c r="B629" s="22"/>
      <c r="C629" s="60"/>
      <c r="I629" s="60"/>
    </row>
    <row r="630" spans="1:9" x14ac:dyDescent="0.25">
      <c r="A630" s="21"/>
      <c r="B630" s="22"/>
      <c r="C630" s="60"/>
      <c r="I630" s="60"/>
    </row>
    <row r="631" spans="1:9" x14ac:dyDescent="0.25">
      <c r="A631" s="21"/>
      <c r="B631" s="22"/>
      <c r="C631" s="60"/>
      <c r="I631" s="60"/>
    </row>
    <row r="632" spans="1:9" x14ac:dyDescent="0.25">
      <c r="A632" s="21"/>
      <c r="B632" s="22"/>
      <c r="C632" s="60"/>
      <c r="I632" s="60"/>
    </row>
    <row r="633" spans="1:9" x14ac:dyDescent="0.25">
      <c r="A633" s="21"/>
      <c r="B633" s="22"/>
      <c r="C633" s="60"/>
      <c r="I633" s="60"/>
    </row>
    <row r="634" spans="1:9" x14ac:dyDescent="0.25">
      <c r="A634" s="21"/>
      <c r="B634" s="22"/>
      <c r="C634" s="60"/>
      <c r="I634" s="60"/>
    </row>
    <row r="635" spans="1:9" x14ac:dyDescent="0.25">
      <c r="A635" s="21"/>
      <c r="B635" s="22"/>
      <c r="C635" s="60"/>
      <c r="I635" s="60"/>
    </row>
    <row r="636" spans="1:9" x14ac:dyDescent="0.25">
      <c r="A636" s="21"/>
      <c r="B636" s="22"/>
      <c r="C636" s="60"/>
      <c r="I636" s="60"/>
    </row>
    <row r="637" spans="1:9" x14ac:dyDescent="0.25">
      <c r="A637" s="21"/>
      <c r="B637" s="22"/>
      <c r="C637" s="60"/>
      <c r="I637" s="60"/>
    </row>
    <row r="638" spans="1:9" x14ac:dyDescent="0.25">
      <c r="A638" s="21"/>
      <c r="B638" s="22"/>
      <c r="C638" s="60"/>
      <c r="I638" s="60"/>
    </row>
    <row r="639" spans="1:9" x14ac:dyDescent="0.25">
      <c r="A639" s="21"/>
      <c r="B639" s="22"/>
      <c r="C639" s="60"/>
      <c r="I639" s="60"/>
    </row>
    <row r="640" spans="1:9" x14ac:dyDescent="0.25">
      <c r="A640" s="21"/>
      <c r="B640" s="22"/>
      <c r="C640" s="60"/>
      <c r="I640" s="60"/>
    </row>
    <row r="641" spans="1:9" x14ac:dyDescent="0.25">
      <c r="A641" s="21"/>
      <c r="B641" s="22"/>
      <c r="C641" s="60"/>
      <c r="I641" s="60"/>
    </row>
    <row r="642" spans="1:9" x14ac:dyDescent="0.25">
      <c r="A642" s="21"/>
      <c r="B642" s="22"/>
      <c r="C642" s="60"/>
      <c r="I642" s="60"/>
    </row>
    <row r="643" spans="1:9" x14ac:dyDescent="0.25">
      <c r="A643" s="21"/>
      <c r="B643" s="22"/>
      <c r="C643" s="60"/>
      <c r="I643" s="60"/>
    </row>
    <row r="644" spans="1:9" x14ac:dyDescent="0.25">
      <c r="A644" s="21"/>
      <c r="B644" s="22"/>
      <c r="C644" s="60"/>
      <c r="I644" s="60"/>
    </row>
    <row r="645" spans="1:9" x14ac:dyDescent="0.25">
      <c r="A645" s="21"/>
      <c r="B645" s="22"/>
      <c r="C645" s="60"/>
      <c r="I645" s="60"/>
    </row>
    <row r="646" spans="1:9" x14ac:dyDescent="0.25">
      <c r="A646" s="21"/>
      <c r="B646" s="22"/>
      <c r="C646" s="60"/>
      <c r="I646" s="60"/>
    </row>
    <row r="647" spans="1:9" x14ac:dyDescent="0.25">
      <c r="A647" s="21"/>
      <c r="I647" s="60"/>
    </row>
    <row r="648" spans="1:9" x14ac:dyDescent="0.25">
      <c r="A648" s="21"/>
      <c r="I648" s="60"/>
    </row>
    <row r="649" spans="1:9" x14ac:dyDescent="0.25">
      <c r="A649" s="21"/>
      <c r="I649" s="60"/>
    </row>
    <row r="650" spans="1:9" x14ac:dyDescent="0.25">
      <c r="A650" s="21"/>
      <c r="I650" s="60"/>
    </row>
    <row r="651" spans="1:9" x14ac:dyDescent="0.25">
      <c r="A651" s="21"/>
      <c r="I651" s="60"/>
    </row>
    <row r="652" spans="1:9" x14ac:dyDescent="0.25">
      <c r="A652" s="21"/>
      <c r="I652" s="60"/>
    </row>
    <row r="653" spans="1:9" x14ac:dyDescent="0.25">
      <c r="A653" s="21"/>
      <c r="I653" s="60"/>
    </row>
    <row r="654" spans="1:9" x14ac:dyDescent="0.25">
      <c r="A654" s="21"/>
      <c r="I654" s="60"/>
    </row>
    <row r="655" spans="1:9" x14ac:dyDescent="0.25">
      <c r="A655" s="21"/>
      <c r="I655" s="60"/>
    </row>
    <row r="656" spans="1:9" x14ac:dyDescent="0.25">
      <c r="A656" s="21"/>
      <c r="I656" s="60"/>
    </row>
    <row r="657" spans="1:9" x14ac:dyDescent="0.25">
      <c r="A657" s="21"/>
      <c r="I657" s="60"/>
    </row>
    <row r="658" spans="1:9" x14ac:dyDescent="0.25">
      <c r="A658" s="21"/>
      <c r="I658" s="60"/>
    </row>
    <row r="659" spans="1:9" x14ac:dyDescent="0.25">
      <c r="A659" s="21"/>
      <c r="I659" s="60"/>
    </row>
    <row r="660" spans="1:9" x14ac:dyDescent="0.25">
      <c r="A660" s="21"/>
      <c r="I660" s="60"/>
    </row>
    <row r="661" spans="1:9" x14ac:dyDescent="0.25">
      <c r="A661" s="21"/>
      <c r="I661" s="60"/>
    </row>
    <row r="662" spans="1:9" x14ac:dyDescent="0.25">
      <c r="A662" s="21"/>
      <c r="I662" s="60"/>
    </row>
    <row r="663" spans="1:9" x14ac:dyDescent="0.25">
      <c r="A663" s="21"/>
      <c r="I663" s="60"/>
    </row>
    <row r="664" spans="1:9" x14ac:dyDescent="0.25">
      <c r="A664" s="21"/>
      <c r="I664" s="60"/>
    </row>
    <row r="665" spans="1:9" x14ac:dyDescent="0.25">
      <c r="A665" s="21"/>
      <c r="I665" s="60"/>
    </row>
    <row r="666" spans="1:9" x14ac:dyDescent="0.25">
      <c r="A666" s="21"/>
      <c r="I666" s="60"/>
    </row>
    <row r="667" spans="1:9" x14ac:dyDescent="0.25">
      <c r="A667" s="21"/>
      <c r="I667" s="60"/>
    </row>
    <row r="668" spans="1:9" x14ac:dyDescent="0.25">
      <c r="A668" s="21"/>
      <c r="I668" s="60"/>
    </row>
    <row r="669" spans="1:9" x14ac:dyDescent="0.25">
      <c r="A669" s="21"/>
      <c r="I669" s="60"/>
    </row>
    <row r="670" spans="1:9" x14ac:dyDescent="0.25">
      <c r="A670" s="21"/>
      <c r="I670" s="60"/>
    </row>
    <row r="671" spans="1:9" x14ac:dyDescent="0.25">
      <c r="A671" s="21"/>
      <c r="I671" s="60"/>
    </row>
    <row r="672" spans="1:9" x14ac:dyDescent="0.25">
      <c r="A672" s="21"/>
      <c r="I672" s="60"/>
    </row>
    <row r="673" spans="1:9" x14ac:dyDescent="0.25">
      <c r="A673" s="21"/>
      <c r="I673" s="60"/>
    </row>
    <row r="674" spans="1:9" x14ac:dyDescent="0.25">
      <c r="A674" s="21"/>
      <c r="I674" s="60"/>
    </row>
    <row r="675" spans="1:9" x14ac:dyDescent="0.25">
      <c r="A675" s="21"/>
      <c r="I675" s="60"/>
    </row>
    <row r="676" spans="1:9" x14ac:dyDescent="0.25">
      <c r="A676" s="21"/>
      <c r="I676" s="60"/>
    </row>
    <row r="677" spans="1:9" x14ac:dyDescent="0.25">
      <c r="A677" s="21"/>
      <c r="I677" s="60"/>
    </row>
    <row r="678" spans="1:9" x14ac:dyDescent="0.25">
      <c r="A678" s="21"/>
      <c r="I678" s="60"/>
    </row>
    <row r="679" spans="1:9" x14ac:dyDescent="0.25">
      <c r="A679" s="21"/>
      <c r="I679" s="60"/>
    </row>
    <row r="680" spans="1:9" x14ac:dyDescent="0.25">
      <c r="A680" s="21"/>
      <c r="I680" s="60"/>
    </row>
    <row r="681" spans="1:9" x14ac:dyDescent="0.25">
      <c r="A681" s="21"/>
      <c r="I681" s="60"/>
    </row>
    <row r="682" spans="1:9" x14ac:dyDescent="0.25">
      <c r="A682" s="21"/>
      <c r="I682" s="60"/>
    </row>
    <row r="683" spans="1:9" x14ac:dyDescent="0.25">
      <c r="A683" s="21"/>
      <c r="I683" s="60"/>
    </row>
    <row r="684" spans="1:9" x14ac:dyDescent="0.25">
      <c r="A684" s="21"/>
      <c r="I684" s="60"/>
    </row>
    <row r="685" spans="1:9" x14ac:dyDescent="0.25">
      <c r="A685" s="21"/>
      <c r="I685" s="60"/>
    </row>
    <row r="686" spans="1:9" x14ac:dyDescent="0.25">
      <c r="A686" s="21"/>
      <c r="I686" s="60"/>
    </row>
    <row r="687" spans="1:9" x14ac:dyDescent="0.25">
      <c r="A687" s="21"/>
      <c r="I687" s="60"/>
    </row>
    <row r="688" spans="1:9" x14ac:dyDescent="0.25">
      <c r="A688" s="21"/>
      <c r="I688" s="60"/>
    </row>
    <row r="689" spans="1:9" x14ac:dyDescent="0.25">
      <c r="A689" s="21"/>
      <c r="I689" s="60"/>
    </row>
    <row r="690" spans="1:9" x14ac:dyDescent="0.25">
      <c r="A690" s="21"/>
      <c r="I690" s="60"/>
    </row>
    <row r="691" spans="1:9" x14ac:dyDescent="0.25">
      <c r="A691" s="21"/>
      <c r="I691" s="60"/>
    </row>
    <row r="692" spans="1:9" x14ac:dyDescent="0.25">
      <c r="A692" s="21"/>
      <c r="I692" s="60"/>
    </row>
    <row r="693" spans="1:9" x14ac:dyDescent="0.25">
      <c r="A693" s="21"/>
      <c r="I693" s="60"/>
    </row>
    <row r="694" spans="1:9" x14ac:dyDescent="0.25">
      <c r="A694" s="21"/>
      <c r="I694" s="60"/>
    </row>
    <row r="695" spans="1:9" x14ac:dyDescent="0.25">
      <c r="A695" s="21"/>
      <c r="I695" s="60"/>
    </row>
    <row r="696" spans="1:9" x14ac:dyDescent="0.25">
      <c r="A696" s="21"/>
      <c r="I696" s="60"/>
    </row>
    <row r="697" spans="1:9" x14ac:dyDescent="0.25">
      <c r="A697" s="21"/>
      <c r="I697" s="60"/>
    </row>
    <row r="698" spans="1:9" x14ac:dyDescent="0.25">
      <c r="A698" s="21"/>
      <c r="I698" s="60"/>
    </row>
    <row r="699" spans="1:9" x14ac:dyDescent="0.25">
      <c r="A699" s="21"/>
      <c r="I699" s="60"/>
    </row>
    <row r="700" spans="1:9" x14ac:dyDescent="0.25">
      <c r="A700" s="21"/>
      <c r="I700" s="60"/>
    </row>
    <row r="701" spans="1:9" x14ac:dyDescent="0.25">
      <c r="A701" s="21"/>
      <c r="I701" s="60"/>
    </row>
    <row r="702" spans="1:9" x14ac:dyDescent="0.25">
      <c r="A702" s="21"/>
      <c r="I702" s="60"/>
    </row>
    <row r="703" spans="1:9" x14ac:dyDescent="0.25">
      <c r="A703" s="21"/>
      <c r="I703" s="60"/>
    </row>
    <row r="704" spans="1:9" x14ac:dyDescent="0.25">
      <c r="A704" s="21"/>
      <c r="I704" s="60"/>
    </row>
    <row r="705" spans="1:9" x14ac:dyDescent="0.25">
      <c r="A705" s="21"/>
      <c r="I705" s="60"/>
    </row>
    <row r="706" spans="1:9" x14ac:dyDescent="0.25">
      <c r="A706" s="21"/>
      <c r="I706" s="60"/>
    </row>
    <row r="707" spans="1:9" x14ac:dyDescent="0.25">
      <c r="A707" s="21"/>
      <c r="I707" s="60"/>
    </row>
    <row r="708" spans="1:9" x14ac:dyDescent="0.25">
      <c r="A708" s="21"/>
      <c r="I708" s="60"/>
    </row>
    <row r="709" spans="1:9" x14ac:dyDescent="0.25">
      <c r="A709" s="21"/>
      <c r="I709" s="60"/>
    </row>
    <row r="710" spans="1:9" x14ac:dyDescent="0.25">
      <c r="A710" s="21"/>
      <c r="I710" s="60"/>
    </row>
    <row r="711" spans="1:9" x14ac:dyDescent="0.25">
      <c r="A711" s="21"/>
      <c r="I711" s="60"/>
    </row>
    <row r="712" spans="1:9" x14ac:dyDescent="0.25">
      <c r="A712" s="21"/>
      <c r="I712" s="60"/>
    </row>
    <row r="713" spans="1:9" x14ac:dyDescent="0.25">
      <c r="A713" s="21"/>
      <c r="I713" s="60"/>
    </row>
    <row r="714" spans="1:9" x14ac:dyDescent="0.25">
      <c r="A714" s="21"/>
      <c r="I714" s="60"/>
    </row>
    <row r="715" spans="1:9" x14ac:dyDescent="0.25">
      <c r="A715" s="21"/>
      <c r="I715" s="60"/>
    </row>
    <row r="716" spans="1:9" x14ac:dyDescent="0.25">
      <c r="A716" s="21"/>
      <c r="I716" s="60"/>
    </row>
    <row r="717" spans="1:9" x14ac:dyDescent="0.25">
      <c r="A717" s="21"/>
      <c r="I717" s="60"/>
    </row>
    <row r="718" spans="1:9" x14ac:dyDescent="0.25">
      <c r="A718" s="21"/>
      <c r="I718" s="60"/>
    </row>
    <row r="719" spans="1:9" x14ac:dyDescent="0.25">
      <c r="A719" s="21"/>
      <c r="I719" s="60"/>
    </row>
    <row r="720" spans="1:9" x14ac:dyDescent="0.25">
      <c r="A720" s="21"/>
      <c r="I720" s="60"/>
    </row>
    <row r="721" spans="1:9" x14ac:dyDescent="0.25">
      <c r="A721" s="21"/>
      <c r="I721" s="60"/>
    </row>
    <row r="722" spans="1:9" x14ac:dyDescent="0.25">
      <c r="A722" s="21"/>
      <c r="I722" s="60"/>
    </row>
    <row r="723" spans="1:9" x14ac:dyDescent="0.25">
      <c r="A723" s="21"/>
      <c r="I723" s="60"/>
    </row>
    <row r="724" spans="1:9" x14ac:dyDescent="0.25">
      <c r="A724" s="21"/>
      <c r="I724" s="60"/>
    </row>
    <row r="725" spans="1:9" x14ac:dyDescent="0.25">
      <c r="A725" s="21"/>
      <c r="I725" s="60"/>
    </row>
    <row r="726" spans="1:9" x14ac:dyDescent="0.25">
      <c r="A726" s="21"/>
      <c r="I726" s="60"/>
    </row>
    <row r="727" spans="1:9" x14ac:dyDescent="0.25">
      <c r="A727" s="21"/>
      <c r="I727" s="60"/>
    </row>
    <row r="728" spans="1:9" x14ac:dyDescent="0.25">
      <c r="A728" s="21"/>
      <c r="I728" s="60"/>
    </row>
    <row r="729" spans="1:9" x14ac:dyDescent="0.25">
      <c r="A729" s="21"/>
      <c r="I729" s="60"/>
    </row>
    <row r="730" spans="1:9" x14ac:dyDescent="0.25">
      <c r="A730" s="21"/>
      <c r="I730" s="60"/>
    </row>
    <row r="731" spans="1:9" x14ac:dyDescent="0.25">
      <c r="A731" s="21"/>
      <c r="I731" s="60"/>
    </row>
    <row r="732" spans="1:9" x14ac:dyDescent="0.25">
      <c r="A732" s="21"/>
      <c r="I732" s="60"/>
    </row>
    <row r="733" spans="1:9" x14ac:dyDescent="0.25">
      <c r="A733" s="21"/>
      <c r="I733" s="60"/>
    </row>
    <row r="734" spans="1:9" x14ac:dyDescent="0.25">
      <c r="A734" s="21"/>
      <c r="I734" s="60"/>
    </row>
    <row r="735" spans="1:9" x14ac:dyDescent="0.25">
      <c r="A735" s="21"/>
      <c r="I735" s="60"/>
    </row>
    <row r="736" spans="1:9" x14ac:dyDescent="0.25">
      <c r="A736" s="21"/>
      <c r="I736" s="60"/>
    </row>
    <row r="737" spans="1:9" x14ac:dyDescent="0.25">
      <c r="A737" s="21"/>
      <c r="I737" s="60"/>
    </row>
    <row r="738" spans="1:9" x14ac:dyDescent="0.25">
      <c r="A738" s="21"/>
      <c r="I738" s="60"/>
    </row>
    <row r="739" spans="1:9" x14ac:dyDescent="0.25">
      <c r="A739" s="21"/>
      <c r="I739" s="60"/>
    </row>
    <row r="740" spans="1:9" x14ac:dyDescent="0.25">
      <c r="A740" s="21"/>
      <c r="I740" s="60"/>
    </row>
    <row r="741" spans="1:9" x14ac:dyDescent="0.25">
      <c r="A741" s="21"/>
      <c r="I741" s="60"/>
    </row>
    <row r="742" spans="1:9" x14ac:dyDescent="0.25">
      <c r="A742" s="21"/>
      <c r="I742" s="60"/>
    </row>
    <row r="743" spans="1:9" x14ac:dyDescent="0.25">
      <c r="A743" s="21"/>
      <c r="I743" s="60"/>
    </row>
    <row r="744" spans="1:9" x14ac:dyDescent="0.25">
      <c r="A744" s="21"/>
      <c r="I744" s="60"/>
    </row>
    <row r="745" spans="1:9" x14ac:dyDescent="0.25">
      <c r="A745" s="21"/>
      <c r="I745" s="60"/>
    </row>
    <row r="746" spans="1:9" x14ac:dyDescent="0.25">
      <c r="A746" s="21"/>
      <c r="I746" s="60"/>
    </row>
    <row r="747" spans="1:9" x14ac:dyDescent="0.25">
      <c r="A747" s="21"/>
      <c r="I747" s="60"/>
    </row>
    <row r="748" spans="1:9" x14ac:dyDescent="0.25">
      <c r="A748" s="21"/>
      <c r="I748" s="60"/>
    </row>
    <row r="749" spans="1:9" x14ac:dyDescent="0.25">
      <c r="A749" s="21"/>
      <c r="I749" s="60"/>
    </row>
    <row r="750" spans="1:9" x14ac:dyDescent="0.25">
      <c r="A750" s="21"/>
      <c r="I750" s="60"/>
    </row>
    <row r="751" spans="1:9" x14ac:dyDescent="0.25">
      <c r="A751" s="21"/>
      <c r="I751" s="60"/>
    </row>
    <row r="752" spans="1:9" x14ac:dyDescent="0.25">
      <c r="A752" s="21"/>
      <c r="I752" s="60"/>
    </row>
    <row r="753" spans="1:9" x14ac:dyDescent="0.25">
      <c r="A753" s="21"/>
      <c r="I753" s="60"/>
    </row>
    <row r="754" spans="1:9" x14ac:dyDescent="0.25">
      <c r="A754" s="21"/>
      <c r="I754" s="60"/>
    </row>
    <row r="755" spans="1:9" x14ac:dyDescent="0.25">
      <c r="A755" s="21"/>
      <c r="I755" s="60"/>
    </row>
    <row r="756" spans="1:9" x14ac:dyDescent="0.25">
      <c r="A756" s="21"/>
      <c r="I756" s="60"/>
    </row>
    <row r="757" spans="1:9" x14ac:dyDescent="0.25">
      <c r="A757" s="21"/>
      <c r="I757" s="60"/>
    </row>
    <row r="758" spans="1:9" x14ac:dyDescent="0.25">
      <c r="A758" s="21"/>
      <c r="I758" s="60"/>
    </row>
    <row r="759" spans="1:9" x14ac:dyDescent="0.25">
      <c r="A759" s="21"/>
      <c r="I759" s="60"/>
    </row>
    <row r="760" spans="1:9" x14ac:dyDescent="0.25">
      <c r="A760" s="21"/>
      <c r="I760" s="60"/>
    </row>
    <row r="761" spans="1:9" x14ac:dyDescent="0.25">
      <c r="A761" s="21"/>
      <c r="I761" s="60"/>
    </row>
    <row r="762" spans="1:9" x14ac:dyDescent="0.25">
      <c r="A762" s="21"/>
      <c r="I762" s="60"/>
    </row>
    <row r="763" spans="1:9" x14ac:dyDescent="0.25">
      <c r="A763" s="21"/>
      <c r="I763" s="60"/>
    </row>
    <row r="764" spans="1:9" x14ac:dyDescent="0.25">
      <c r="A764" s="21"/>
      <c r="I764" s="60"/>
    </row>
    <row r="765" spans="1:9" x14ac:dyDescent="0.25">
      <c r="A765" s="21"/>
      <c r="I765" s="60"/>
    </row>
    <row r="766" spans="1:9" x14ac:dyDescent="0.25">
      <c r="A766" s="21"/>
      <c r="I766" s="60"/>
    </row>
    <row r="767" spans="1:9" x14ac:dyDescent="0.25">
      <c r="A767" s="21"/>
      <c r="I767" s="60"/>
    </row>
    <row r="768" spans="1:9" x14ac:dyDescent="0.25">
      <c r="A768" s="21"/>
      <c r="I768" s="60"/>
    </row>
    <row r="769" spans="1:9" x14ac:dyDescent="0.25">
      <c r="A769" s="21"/>
      <c r="I769" s="60"/>
    </row>
    <row r="770" spans="1:9" x14ac:dyDescent="0.25">
      <c r="A770" s="21"/>
      <c r="I770" s="60"/>
    </row>
    <row r="771" spans="1:9" x14ac:dyDescent="0.25">
      <c r="A771" s="21"/>
      <c r="I771" s="60"/>
    </row>
    <row r="772" spans="1:9" x14ac:dyDescent="0.25">
      <c r="A772" s="21"/>
      <c r="I772" s="60"/>
    </row>
    <row r="773" spans="1:9" x14ac:dyDescent="0.25">
      <c r="A773" s="21"/>
      <c r="I773" s="60"/>
    </row>
    <row r="774" spans="1:9" x14ac:dyDescent="0.25">
      <c r="A774" s="21"/>
      <c r="I774" s="60"/>
    </row>
    <row r="775" spans="1:9" x14ac:dyDescent="0.25">
      <c r="A775" s="21"/>
      <c r="I775" s="60"/>
    </row>
    <row r="776" spans="1:9" x14ac:dyDescent="0.25">
      <c r="A776" s="21"/>
      <c r="I776" s="60"/>
    </row>
    <row r="777" spans="1:9" x14ac:dyDescent="0.25">
      <c r="A777" s="21"/>
      <c r="I777" s="60"/>
    </row>
    <row r="778" spans="1:9" x14ac:dyDescent="0.25">
      <c r="A778" s="21"/>
      <c r="I778" s="60"/>
    </row>
    <row r="779" spans="1:9" x14ac:dyDescent="0.25">
      <c r="A779" s="21"/>
      <c r="I779" s="60"/>
    </row>
    <row r="780" spans="1:9" x14ac:dyDescent="0.25">
      <c r="A780" s="21"/>
      <c r="I780" s="60"/>
    </row>
    <row r="781" spans="1:9" x14ac:dyDescent="0.25">
      <c r="A781" s="21"/>
      <c r="I781" s="60"/>
    </row>
    <row r="782" spans="1:9" x14ac:dyDescent="0.25">
      <c r="A782" s="21"/>
      <c r="I782" s="60"/>
    </row>
    <row r="783" spans="1:9" x14ac:dyDescent="0.25">
      <c r="A783" s="21"/>
      <c r="I783" s="60"/>
    </row>
    <row r="784" spans="1:9" x14ac:dyDescent="0.25">
      <c r="A784" s="21"/>
      <c r="I784" s="60"/>
    </row>
    <row r="785" spans="1:9" x14ac:dyDescent="0.25">
      <c r="A785" s="21"/>
      <c r="I785" s="60"/>
    </row>
    <row r="786" spans="1:9" x14ac:dyDescent="0.25">
      <c r="A786" s="21"/>
      <c r="I786" s="60"/>
    </row>
    <row r="787" spans="1:9" x14ac:dyDescent="0.25">
      <c r="A787" s="21"/>
      <c r="I787" s="60"/>
    </row>
    <row r="788" spans="1:9" x14ac:dyDescent="0.25">
      <c r="A788" s="21"/>
      <c r="I788" s="60"/>
    </row>
    <row r="789" spans="1:9" x14ac:dyDescent="0.25">
      <c r="A789" s="21"/>
      <c r="I789" s="60"/>
    </row>
    <row r="790" spans="1:9" x14ac:dyDescent="0.25">
      <c r="A790" s="21"/>
      <c r="I790" s="60"/>
    </row>
    <row r="791" spans="1:9" x14ac:dyDescent="0.25">
      <c r="A791" s="21"/>
      <c r="I791" s="60"/>
    </row>
    <row r="792" spans="1:9" x14ac:dyDescent="0.25">
      <c r="A792" s="21"/>
      <c r="I792" s="60"/>
    </row>
    <row r="793" spans="1:9" x14ac:dyDescent="0.25">
      <c r="A793" s="21"/>
      <c r="I793" s="60"/>
    </row>
    <row r="794" spans="1:9" x14ac:dyDescent="0.25">
      <c r="A794" s="21"/>
      <c r="I794" s="60"/>
    </row>
    <row r="795" spans="1:9" x14ac:dyDescent="0.25">
      <c r="A795" s="21"/>
      <c r="I795" s="60"/>
    </row>
    <row r="796" spans="1:9" x14ac:dyDescent="0.25">
      <c r="A796" s="21"/>
      <c r="I796" s="60"/>
    </row>
    <row r="797" spans="1:9" x14ac:dyDescent="0.25">
      <c r="A797" s="21"/>
      <c r="I797" s="60"/>
    </row>
    <row r="798" spans="1:9" x14ac:dyDescent="0.25">
      <c r="A798" s="21"/>
      <c r="I798" s="60"/>
    </row>
    <row r="799" spans="1:9" x14ac:dyDescent="0.25">
      <c r="A799" s="21"/>
      <c r="I799" s="60"/>
    </row>
    <row r="800" spans="1:9" x14ac:dyDescent="0.25">
      <c r="A800" s="21"/>
      <c r="I800" s="60"/>
    </row>
    <row r="801" spans="1:9" x14ac:dyDescent="0.25">
      <c r="A801" s="21"/>
      <c r="I801" s="60"/>
    </row>
    <row r="802" spans="1:9" x14ac:dyDescent="0.25">
      <c r="I802" s="60"/>
    </row>
    <row r="803" spans="1:9" x14ac:dyDescent="0.25">
      <c r="I803" s="60"/>
    </row>
    <row r="804" spans="1:9" x14ac:dyDescent="0.25">
      <c r="I804" s="60"/>
    </row>
    <row r="805" spans="1:9" x14ac:dyDescent="0.25">
      <c r="I805" s="60"/>
    </row>
    <row r="806" spans="1:9" x14ac:dyDescent="0.25">
      <c r="I806" s="60"/>
    </row>
    <row r="807" spans="1:9" x14ac:dyDescent="0.25">
      <c r="I807" s="60"/>
    </row>
    <row r="808" spans="1:9" x14ac:dyDescent="0.25">
      <c r="I808" s="60"/>
    </row>
    <row r="809" spans="1:9" x14ac:dyDescent="0.25">
      <c r="I809" s="60"/>
    </row>
    <row r="810" spans="1:9" x14ac:dyDescent="0.25">
      <c r="I810" s="60"/>
    </row>
    <row r="811" spans="1:9" x14ac:dyDescent="0.25">
      <c r="I811" s="60"/>
    </row>
    <row r="812" spans="1:9" x14ac:dyDescent="0.25">
      <c r="I812" s="60"/>
    </row>
    <row r="813" spans="1:9" x14ac:dyDescent="0.25">
      <c r="I813" s="60"/>
    </row>
    <row r="814" spans="1:9" x14ac:dyDescent="0.25">
      <c r="I814" s="60"/>
    </row>
    <row r="815" spans="1:9" x14ac:dyDescent="0.25">
      <c r="I815" s="60"/>
    </row>
    <row r="816" spans="1:9" x14ac:dyDescent="0.25">
      <c r="I816" s="60"/>
    </row>
    <row r="817" spans="9:9" x14ac:dyDescent="0.25">
      <c r="I817" s="60"/>
    </row>
    <row r="818" spans="9:9" x14ac:dyDescent="0.25">
      <c r="I818" s="60"/>
    </row>
    <row r="819" spans="9:9" x14ac:dyDescent="0.25">
      <c r="I819" s="60"/>
    </row>
    <row r="820" spans="9:9" x14ac:dyDescent="0.25">
      <c r="I820" s="60"/>
    </row>
    <row r="821" spans="9:9" x14ac:dyDescent="0.25">
      <c r="I821" s="60"/>
    </row>
    <row r="822" spans="9:9" x14ac:dyDescent="0.25">
      <c r="I822" s="60"/>
    </row>
    <row r="823" spans="9:9" x14ac:dyDescent="0.25">
      <c r="I823" s="60"/>
    </row>
    <row r="824" spans="9:9" x14ac:dyDescent="0.25">
      <c r="I824" s="60"/>
    </row>
    <row r="825" spans="9:9" x14ac:dyDescent="0.25">
      <c r="I825" s="60"/>
    </row>
    <row r="826" spans="9:9" x14ac:dyDescent="0.25">
      <c r="I826" s="60"/>
    </row>
    <row r="827" spans="9:9" x14ac:dyDescent="0.25">
      <c r="I827" s="60"/>
    </row>
    <row r="828" spans="9:9" x14ac:dyDescent="0.25">
      <c r="I828" s="60"/>
    </row>
    <row r="829" spans="9:9" x14ac:dyDescent="0.25">
      <c r="I829" s="60"/>
    </row>
    <row r="830" spans="9:9" x14ac:dyDescent="0.25">
      <c r="I830" s="60"/>
    </row>
    <row r="831" spans="9:9" x14ac:dyDescent="0.25">
      <c r="I831" s="60"/>
    </row>
    <row r="832" spans="9:9" x14ac:dyDescent="0.25">
      <c r="I832" s="60"/>
    </row>
    <row r="833" spans="9:9" x14ac:dyDescent="0.25">
      <c r="I833" s="60"/>
    </row>
    <row r="834" spans="9:9" x14ac:dyDescent="0.25">
      <c r="I834" s="60"/>
    </row>
    <row r="835" spans="9:9" x14ac:dyDescent="0.25">
      <c r="I835" s="60"/>
    </row>
    <row r="836" spans="9:9" x14ac:dyDescent="0.25">
      <c r="I836" s="60"/>
    </row>
    <row r="837" spans="9:9" x14ac:dyDescent="0.25">
      <c r="I837" s="60"/>
    </row>
    <row r="838" spans="9:9" x14ac:dyDescent="0.25">
      <c r="I838" s="60"/>
    </row>
    <row r="839" spans="9:9" x14ac:dyDescent="0.25">
      <c r="I839" s="60"/>
    </row>
    <row r="840" spans="9:9" x14ac:dyDescent="0.25">
      <c r="I840" s="60"/>
    </row>
    <row r="841" spans="9:9" x14ac:dyDescent="0.25">
      <c r="I841" s="60"/>
    </row>
    <row r="842" spans="9:9" x14ac:dyDescent="0.25">
      <c r="I842" s="60"/>
    </row>
    <row r="843" spans="9:9" x14ac:dyDescent="0.25">
      <c r="I843" s="60"/>
    </row>
    <row r="844" spans="9:9" x14ac:dyDescent="0.25">
      <c r="I844" s="60"/>
    </row>
    <row r="845" spans="9:9" x14ac:dyDescent="0.25">
      <c r="I845" s="60"/>
    </row>
    <row r="846" spans="9:9" x14ac:dyDescent="0.25">
      <c r="I846" s="60"/>
    </row>
    <row r="847" spans="9:9" x14ac:dyDescent="0.25">
      <c r="I847" s="60"/>
    </row>
    <row r="848" spans="9:9" x14ac:dyDescent="0.25">
      <c r="I848" s="60"/>
    </row>
    <row r="849" spans="9:9" x14ac:dyDescent="0.25">
      <c r="I849" s="60"/>
    </row>
    <row r="850" spans="9:9" x14ac:dyDescent="0.25">
      <c r="I850" s="60"/>
    </row>
    <row r="851" spans="9:9" x14ac:dyDescent="0.25">
      <c r="I851" s="60"/>
    </row>
    <row r="852" spans="9:9" x14ac:dyDescent="0.25">
      <c r="I852" s="60"/>
    </row>
    <row r="853" spans="9:9" x14ac:dyDescent="0.25">
      <c r="I853" s="60"/>
    </row>
    <row r="854" spans="9:9" x14ac:dyDescent="0.25">
      <c r="I854" s="60"/>
    </row>
    <row r="855" spans="9:9" x14ac:dyDescent="0.25">
      <c r="I855" s="60"/>
    </row>
    <row r="856" spans="9:9" x14ac:dyDescent="0.25">
      <c r="I856" s="60"/>
    </row>
    <row r="857" spans="9:9" x14ac:dyDescent="0.25">
      <c r="I857" s="60"/>
    </row>
    <row r="858" spans="9:9" x14ac:dyDescent="0.25">
      <c r="I858" s="60"/>
    </row>
    <row r="859" spans="9:9" x14ac:dyDescent="0.25">
      <c r="I859" s="60"/>
    </row>
    <row r="860" spans="9:9" x14ac:dyDescent="0.25">
      <c r="I860" s="60"/>
    </row>
    <row r="861" spans="9:9" x14ac:dyDescent="0.25">
      <c r="I861" s="60"/>
    </row>
    <row r="862" spans="9:9" x14ac:dyDescent="0.25">
      <c r="I862" s="60"/>
    </row>
    <row r="863" spans="9:9" x14ac:dyDescent="0.25">
      <c r="I863" s="60"/>
    </row>
    <row r="864" spans="9:9" x14ac:dyDescent="0.25">
      <c r="I864" s="60"/>
    </row>
    <row r="865" spans="9:9" x14ac:dyDescent="0.25">
      <c r="I865" s="60"/>
    </row>
    <row r="866" spans="9:9" x14ac:dyDescent="0.25">
      <c r="I866" s="60"/>
    </row>
    <row r="867" spans="9:9" x14ac:dyDescent="0.25">
      <c r="I867" s="60"/>
    </row>
    <row r="868" spans="9:9" x14ac:dyDescent="0.25">
      <c r="I868" s="60"/>
    </row>
    <row r="869" spans="9:9" x14ac:dyDescent="0.25">
      <c r="I869" s="60"/>
    </row>
    <row r="870" spans="9:9" x14ac:dyDescent="0.25">
      <c r="I870" s="60"/>
    </row>
    <row r="871" spans="9:9" x14ac:dyDescent="0.25">
      <c r="I871" s="60"/>
    </row>
    <row r="872" spans="9:9" x14ac:dyDescent="0.25">
      <c r="I872" s="60"/>
    </row>
    <row r="873" spans="9:9" x14ac:dyDescent="0.25">
      <c r="I873" s="60"/>
    </row>
    <row r="874" spans="9:9" x14ac:dyDescent="0.25">
      <c r="I874" s="60"/>
    </row>
    <row r="875" spans="9:9" x14ac:dyDescent="0.25">
      <c r="I875" s="60"/>
    </row>
    <row r="876" spans="9:9" x14ac:dyDescent="0.25">
      <c r="I876" s="60"/>
    </row>
    <row r="877" spans="9:9" x14ac:dyDescent="0.25">
      <c r="I877" s="60"/>
    </row>
    <row r="878" spans="9:9" x14ac:dyDescent="0.25">
      <c r="I878" s="60"/>
    </row>
    <row r="879" spans="9:9" x14ac:dyDescent="0.25">
      <c r="I879" s="60"/>
    </row>
    <row r="880" spans="9:9" x14ac:dyDescent="0.25">
      <c r="I880" s="60"/>
    </row>
    <row r="881" spans="9:9" x14ac:dyDescent="0.25">
      <c r="I881" s="60"/>
    </row>
    <row r="882" spans="9:9" x14ac:dyDescent="0.25">
      <c r="I882" s="60"/>
    </row>
    <row r="883" spans="9:9" x14ac:dyDescent="0.25">
      <c r="I883" s="60"/>
    </row>
    <row r="884" spans="9:9" x14ac:dyDescent="0.25">
      <c r="I884" s="60"/>
    </row>
    <row r="885" spans="9:9" x14ac:dyDescent="0.25">
      <c r="I885" s="60"/>
    </row>
    <row r="886" spans="9:9" x14ac:dyDescent="0.25">
      <c r="I886" s="60"/>
    </row>
    <row r="887" spans="9:9" x14ac:dyDescent="0.25">
      <c r="I887" s="60"/>
    </row>
    <row r="888" spans="9:9" x14ac:dyDescent="0.25">
      <c r="I888" s="60"/>
    </row>
    <row r="889" spans="9:9" x14ac:dyDescent="0.25">
      <c r="I889" s="60"/>
    </row>
    <row r="890" spans="9:9" x14ac:dyDescent="0.25">
      <c r="I890" s="60"/>
    </row>
    <row r="891" spans="9:9" x14ac:dyDescent="0.25">
      <c r="I891" s="60"/>
    </row>
    <row r="892" spans="9:9" x14ac:dyDescent="0.25">
      <c r="I892" s="60"/>
    </row>
    <row r="893" spans="9:9" x14ac:dyDescent="0.25">
      <c r="I893" s="60"/>
    </row>
    <row r="894" spans="9:9" x14ac:dyDescent="0.25">
      <c r="I894" s="60"/>
    </row>
    <row r="895" spans="9:9" x14ac:dyDescent="0.25">
      <c r="I895" s="60"/>
    </row>
    <row r="896" spans="9:9" x14ac:dyDescent="0.25">
      <c r="I896" s="60"/>
    </row>
    <row r="897" spans="9:9" x14ac:dyDescent="0.25">
      <c r="I897" s="60"/>
    </row>
    <row r="898" spans="9:9" x14ac:dyDescent="0.25">
      <c r="I898" s="60"/>
    </row>
    <row r="899" spans="9:9" x14ac:dyDescent="0.25">
      <c r="I899" s="60"/>
    </row>
    <row r="900" spans="9:9" x14ac:dyDescent="0.25">
      <c r="I900" s="60"/>
    </row>
    <row r="901" spans="9:9" x14ac:dyDescent="0.25">
      <c r="I901" s="60"/>
    </row>
    <row r="902" spans="9:9" x14ac:dyDescent="0.25">
      <c r="I902" s="60"/>
    </row>
    <row r="903" spans="9:9" x14ac:dyDescent="0.25">
      <c r="I903" s="60"/>
    </row>
    <row r="904" spans="9:9" x14ac:dyDescent="0.25">
      <c r="I904" s="60"/>
    </row>
    <row r="905" spans="9:9" x14ac:dyDescent="0.25">
      <c r="I905" s="60"/>
    </row>
    <row r="906" spans="9:9" x14ac:dyDescent="0.25">
      <c r="I906" s="60"/>
    </row>
    <row r="907" spans="9:9" x14ac:dyDescent="0.25">
      <c r="I907" s="60"/>
    </row>
    <row r="908" spans="9:9" x14ac:dyDescent="0.25">
      <c r="I908" s="60"/>
    </row>
    <row r="909" spans="9:9" x14ac:dyDescent="0.25">
      <c r="I909" s="60"/>
    </row>
    <row r="910" spans="9:9" x14ac:dyDescent="0.25">
      <c r="I910" s="60"/>
    </row>
    <row r="911" spans="9:9" x14ac:dyDescent="0.25">
      <c r="I911" s="60"/>
    </row>
    <row r="912" spans="9:9" x14ac:dyDescent="0.25">
      <c r="I912" s="60"/>
    </row>
    <row r="913" spans="9:9" x14ac:dyDescent="0.25">
      <c r="I913" s="60"/>
    </row>
    <row r="914" spans="9:9" x14ac:dyDescent="0.25">
      <c r="I914" s="60"/>
    </row>
    <row r="915" spans="9:9" x14ac:dyDescent="0.25">
      <c r="I915" s="60"/>
    </row>
    <row r="916" spans="9:9" x14ac:dyDescent="0.25">
      <c r="I916" s="60"/>
    </row>
    <row r="917" spans="9:9" x14ac:dyDescent="0.25">
      <c r="I917" s="60"/>
    </row>
    <row r="918" spans="9:9" x14ac:dyDescent="0.25">
      <c r="I918" s="60"/>
    </row>
    <row r="919" spans="9:9" x14ac:dyDescent="0.25">
      <c r="I919" s="60"/>
    </row>
    <row r="920" spans="9:9" x14ac:dyDescent="0.25">
      <c r="I920" s="60"/>
    </row>
    <row r="921" spans="9:9" x14ac:dyDescent="0.25">
      <c r="I921" s="60"/>
    </row>
    <row r="922" spans="9:9" x14ac:dyDescent="0.25">
      <c r="I922" s="60"/>
    </row>
    <row r="923" spans="9:9" x14ac:dyDescent="0.25">
      <c r="I923" s="60"/>
    </row>
    <row r="924" spans="9:9" x14ac:dyDescent="0.25">
      <c r="I924" s="60"/>
    </row>
    <row r="925" spans="9:9" x14ac:dyDescent="0.25">
      <c r="I925" s="60"/>
    </row>
    <row r="926" spans="9:9" x14ac:dyDescent="0.25">
      <c r="I926" s="60"/>
    </row>
    <row r="927" spans="9:9" x14ac:dyDescent="0.25">
      <c r="I927" s="60"/>
    </row>
    <row r="928" spans="9:9" x14ac:dyDescent="0.25">
      <c r="I928" s="60"/>
    </row>
    <row r="929" spans="9:9" x14ac:dyDescent="0.25">
      <c r="I929" s="60"/>
    </row>
    <row r="930" spans="9:9" x14ac:dyDescent="0.25">
      <c r="I930" s="60"/>
    </row>
    <row r="931" spans="9:9" x14ac:dyDescent="0.25">
      <c r="I931" s="60"/>
    </row>
    <row r="932" spans="9:9" x14ac:dyDescent="0.25">
      <c r="I932" s="60"/>
    </row>
    <row r="933" spans="9:9" x14ac:dyDescent="0.25">
      <c r="I933" s="60"/>
    </row>
    <row r="934" spans="9:9" x14ac:dyDescent="0.25">
      <c r="I934" s="60"/>
    </row>
    <row r="935" spans="9:9" x14ac:dyDescent="0.25">
      <c r="I935" s="60"/>
    </row>
    <row r="936" spans="9:9" x14ac:dyDescent="0.25">
      <c r="I936" s="60"/>
    </row>
    <row r="937" spans="9:9" x14ac:dyDescent="0.25">
      <c r="I937" s="60"/>
    </row>
    <row r="938" spans="9:9" x14ac:dyDescent="0.25">
      <c r="I938" s="60"/>
    </row>
    <row r="939" spans="9:9" x14ac:dyDescent="0.25">
      <c r="I939" s="60"/>
    </row>
    <row r="940" spans="9:9" x14ac:dyDescent="0.25">
      <c r="I940" s="60"/>
    </row>
    <row r="941" spans="9:9" x14ac:dyDescent="0.25">
      <c r="I941" s="60"/>
    </row>
    <row r="942" spans="9:9" x14ac:dyDescent="0.25">
      <c r="I942" s="60"/>
    </row>
    <row r="943" spans="9:9" x14ac:dyDescent="0.25">
      <c r="I943" s="60"/>
    </row>
    <row r="944" spans="9:9" x14ac:dyDescent="0.25">
      <c r="I944" s="60"/>
    </row>
    <row r="945" spans="9:9" x14ac:dyDescent="0.25">
      <c r="I945" s="60"/>
    </row>
    <row r="946" spans="9:9" x14ac:dyDescent="0.25">
      <c r="I946" s="60"/>
    </row>
    <row r="947" spans="9:9" x14ac:dyDescent="0.25">
      <c r="I947" s="60"/>
    </row>
    <row r="948" spans="9:9" x14ac:dyDescent="0.25">
      <c r="I948" s="60"/>
    </row>
    <row r="949" spans="9:9" x14ac:dyDescent="0.25">
      <c r="I949" s="60"/>
    </row>
    <row r="950" spans="9:9" x14ac:dyDescent="0.25">
      <c r="I950" s="60"/>
    </row>
    <row r="951" spans="9:9" x14ac:dyDescent="0.25">
      <c r="I951" s="60"/>
    </row>
    <row r="952" spans="9:9" x14ac:dyDescent="0.25">
      <c r="I952" s="60"/>
    </row>
    <row r="953" spans="9:9" x14ac:dyDescent="0.25">
      <c r="I953" s="60"/>
    </row>
    <row r="954" spans="9:9" x14ac:dyDescent="0.25">
      <c r="I954" s="60"/>
    </row>
    <row r="955" spans="9:9" x14ac:dyDescent="0.25">
      <c r="I955" s="60"/>
    </row>
    <row r="956" spans="9:9" x14ac:dyDescent="0.25">
      <c r="I956" s="60"/>
    </row>
    <row r="957" spans="9:9" x14ac:dyDescent="0.25">
      <c r="I957" s="60"/>
    </row>
    <row r="958" spans="9:9" x14ac:dyDescent="0.25">
      <c r="I958" s="60"/>
    </row>
    <row r="959" spans="9:9" x14ac:dyDescent="0.25">
      <c r="I959" s="60"/>
    </row>
    <row r="960" spans="9:9" x14ac:dyDescent="0.25">
      <c r="I960" s="60"/>
    </row>
    <row r="961" spans="9:9" x14ac:dyDescent="0.25">
      <c r="I961" s="60"/>
    </row>
    <row r="962" spans="9:9" x14ac:dyDescent="0.25">
      <c r="I962" s="60"/>
    </row>
    <row r="963" spans="9:9" x14ac:dyDescent="0.25">
      <c r="I963" s="60"/>
    </row>
    <row r="964" spans="9:9" x14ac:dyDescent="0.25">
      <c r="I964" s="60"/>
    </row>
    <row r="965" spans="9:9" x14ac:dyDescent="0.25">
      <c r="I965" s="60"/>
    </row>
    <row r="966" spans="9:9" x14ac:dyDescent="0.25">
      <c r="I966" s="60"/>
    </row>
    <row r="967" spans="9:9" x14ac:dyDescent="0.25">
      <c r="I967" s="60"/>
    </row>
    <row r="968" spans="9:9" x14ac:dyDescent="0.25">
      <c r="I968" s="60"/>
    </row>
    <row r="969" spans="9:9" x14ac:dyDescent="0.25">
      <c r="I969" s="60"/>
    </row>
    <row r="970" spans="9:9" x14ac:dyDescent="0.25">
      <c r="I970" s="60"/>
    </row>
    <row r="971" spans="9:9" x14ac:dyDescent="0.25">
      <c r="I971" s="60"/>
    </row>
    <row r="972" spans="9:9" x14ac:dyDescent="0.25">
      <c r="I972" s="60"/>
    </row>
    <row r="973" spans="9:9" x14ac:dyDescent="0.25">
      <c r="I973" s="60"/>
    </row>
    <row r="974" spans="9:9" x14ac:dyDescent="0.25">
      <c r="I974" s="60"/>
    </row>
    <row r="975" spans="9:9" x14ac:dyDescent="0.25">
      <c r="I975" s="60"/>
    </row>
    <row r="976" spans="9:9" x14ac:dyDescent="0.25">
      <c r="I976" s="60"/>
    </row>
    <row r="977" spans="9:9" x14ac:dyDescent="0.25">
      <c r="I977" s="60"/>
    </row>
    <row r="978" spans="9:9" x14ac:dyDescent="0.25">
      <c r="I978" s="60"/>
    </row>
    <row r="979" spans="9:9" x14ac:dyDescent="0.25">
      <c r="I979" s="60"/>
    </row>
    <row r="980" spans="9:9" x14ac:dyDescent="0.25">
      <c r="I980" s="60"/>
    </row>
    <row r="981" spans="9:9" x14ac:dyDescent="0.25">
      <c r="I981" s="60"/>
    </row>
    <row r="982" spans="9:9" x14ac:dyDescent="0.25">
      <c r="I982" s="60"/>
    </row>
    <row r="983" spans="9:9" x14ac:dyDescent="0.25">
      <c r="I983" s="60"/>
    </row>
    <row r="984" spans="9:9" x14ac:dyDescent="0.25">
      <c r="I984" s="60"/>
    </row>
    <row r="985" spans="9:9" x14ac:dyDescent="0.25">
      <c r="I985" s="60"/>
    </row>
    <row r="986" spans="9:9" x14ac:dyDescent="0.25">
      <c r="I986" s="60"/>
    </row>
    <row r="987" spans="9:9" x14ac:dyDescent="0.25">
      <c r="I987" s="60"/>
    </row>
    <row r="988" spans="9:9" x14ac:dyDescent="0.25">
      <c r="I988" s="60"/>
    </row>
    <row r="989" spans="9:9" x14ac:dyDescent="0.25">
      <c r="I989" s="60"/>
    </row>
    <row r="990" spans="9:9" x14ac:dyDescent="0.25">
      <c r="I990" s="60"/>
    </row>
    <row r="991" spans="9:9" x14ac:dyDescent="0.25">
      <c r="I991" s="60"/>
    </row>
    <row r="992" spans="9:9" x14ac:dyDescent="0.25">
      <c r="I992" s="60"/>
    </row>
    <row r="993" spans="9:9" x14ac:dyDescent="0.25">
      <c r="I993" s="60"/>
    </row>
    <row r="994" spans="9:9" x14ac:dyDescent="0.25">
      <c r="I994" s="60"/>
    </row>
    <row r="995" spans="9:9" x14ac:dyDescent="0.25">
      <c r="I995" s="60"/>
    </row>
    <row r="996" spans="9:9" x14ac:dyDescent="0.25">
      <c r="I996" s="60"/>
    </row>
    <row r="997" spans="9:9" x14ac:dyDescent="0.25">
      <c r="I997" s="60"/>
    </row>
    <row r="998" spans="9:9" x14ac:dyDescent="0.25">
      <c r="I998" s="60"/>
    </row>
    <row r="999" spans="9:9" x14ac:dyDescent="0.25">
      <c r="I999" s="60"/>
    </row>
    <row r="1000" spans="9:9" x14ac:dyDescent="0.25">
      <c r="I1000" s="60"/>
    </row>
    <row r="1001" spans="9:9" x14ac:dyDescent="0.25">
      <c r="I1001" s="60"/>
    </row>
    <row r="1002" spans="9:9" x14ac:dyDescent="0.25">
      <c r="I1002" s="60"/>
    </row>
    <row r="1003" spans="9:9" x14ac:dyDescent="0.25">
      <c r="I1003" s="60"/>
    </row>
    <row r="1004" spans="9:9" x14ac:dyDescent="0.25">
      <c r="I1004" s="60"/>
    </row>
    <row r="1005" spans="9:9" x14ac:dyDescent="0.25">
      <c r="I1005" s="60"/>
    </row>
    <row r="1006" spans="9:9" x14ac:dyDescent="0.25">
      <c r="I1006" s="60"/>
    </row>
    <row r="1007" spans="9:9" x14ac:dyDescent="0.25">
      <c r="I1007" s="60"/>
    </row>
    <row r="1008" spans="9:9" x14ac:dyDescent="0.25">
      <c r="I1008" s="60"/>
    </row>
    <row r="1009" spans="9:9" x14ac:dyDescent="0.25">
      <c r="I1009" s="60"/>
    </row>
    <row r="1010" spans="9:9" x14ac:dyDescent="0.25">
      <c r="I1010" s="60"/>
    </row>
    <row r="1011" spans="9:9" x14ac:dyDescent="0.25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abSelected="1" workbookViewId="0">
      <selection activeCell="K16" sqref="K16"/>
    </sheetView>
  </sheetViews>
  <sheetFormatPr defaultRowHeight="15" x14ac:dyDescent="0.25"/>
  <cols>
    <col min="1" max="1" width="9.5703125" bestFit="1" customWidth="1"/>
    <col min="2" max="2" width="9.28515625" bestFit="1" customWidth="1"/>
    <col min="4" max="4" width="10.140625" bestFit="1" customWidth="1"/>
    <col min="9" max="9" width="9.85546875" customWidth="1"/>
    <col min="257" max="257" width="9.5703125" bestFit="1" customWidth="1"/>
    <col min="258" max="258" width="9.28515625" bestFit="1" customWidth="1"/>
    <col min="260" max="260" width="10.140625" bestFit="1" customWidth="1"/>
    <col min="265" max="265" width="9.85546875" customWidth="1"/>
    <col min="513" max="513" width="9.5703125" bestFit="1" customWidth="1"/>
    <col min="514" max="514" width="9.28515625" bestFit="1" customWidth="1"/>
    <col min="516" max="516" width="10.140625" bestFit="1" customWidth="1"/>
    <col min="521" max="521" width="9.85546875" customWidth="1"/>
    <col min="769" max="769" width="9.5703125" bestFit="1" customWidth="1"/>
    <col min="770" max="770" width="9.28515625" bestFit="1" customWidth="1"/>
    <col min="772" max="772" width="10.140625" bestFit="1" customWidth="1"/>
    <col min="777" max="777" width="9.85546875" customWidth="1"/>
    <col min="1025" max="1025" width="9.5703125" bestFit="1" customWidth="1"/>
    <col min="1026" max="1026" width="9.28515625" bestFit="1" customWidth="1"/>
    <col min="1028" max="1028" width="10.140625" bestFit="1" customWidth="1"/>
    <col min="1033" max="1033" width="9.85546875" customWidth="1"/>
    <col min="1281" max="1281" width="9.5703125" bestFit="1" customWidth="1"/>
    <col min="1282" max="1282" width="9.28515625" bestFit="1" customWidth="1"/>
    <col min="1284" max="1284" width="10.140625" bestFit="1" customWidth="1"/>
    <col min="1289" max="1289" width="9.85546875" customWidth="1"/>
    <col min="1537" max="1537" width="9.5703125" bestFit="1" customWidth="1"/>
    <col min="1538" max="1538" width="9.28515625" bestFit="1" customWidth="1"/>
    <col min="1540" max="1540" width="10.140625" bestFit="1" customWidth="1"/>
    <col min="1545" max="1545" width="9.85546875" customWidth="1"/>
    <col min="1793" max="1793" width="9.5703125" bestFit="1" customWidth="1"/>
    <col min="1794" max="1794" width="9.28515625" bestFit="1" customWidth="1"/>
    <col min="1796" max="1796" width="10.140625" bestFit="1" customWidth="1"/>
    <col min="1801" max="1801" width="9.85546875" customWidth="1"/>
    <col min="2049" max="2049" width="9.5703125" bestFit="1" customWidth="1"/>
    <col min="2050" max="2050" width="9.28515625" bestFit="1" customWidth="1"/>
    <col min="2052" max="2052" width="10.140625" bestFit="1" customWidth="1"/>
    <col min="2057" max="2057" width="9.85546875" customWidth="1"/>
    <col min="2305" max="2305" width="9.5703125" bestFit="1" customWidth="1"/>
    <col min="2306" max="2306" width="9.28515625" bestFit="1" customWidth="1"/>
    <col min="2308" max="2308" width="10.140625" bestFit="1" customWidth="1"/>
    <col min="2313" max="2313" width="9.85546875" customWidth="1"/>
    <col min="2561" max="2561" width="9.5703125" bestFit="1" customWidth="1"/>
    <col min="2562" max="2562" width="9.28515625" bestFit="1" customWidth="1"/>
    <col min="2564" max="2564" width="10.140625" bestFit="1" customWidth="1"/>
    <col min="2569" max="2569" width="9.85546875" customWidth="1"/>
    <col min="2817" max="2817" width="9.5703125" bestFit="1" customWidth="1"/>
    <col min="2818" max="2818" width="9.28515625" bestFit="1" customWidth="1"/>
    <col min="2820" max="2820" width="10.140625" bestFit="1" customWidth="1"/>
    <col min="2825" max="2825" width="9.85546875" customWidth="1"/>
    <col min="3073" max="3073" width="9.5703125" bestFit="1" customWidth="1"/>
    <col min="3074" max="3074" width="9.28515625" bestFit="1" customWidth="1"/>
    <col min="3076" max="3076" width="10.140625" bestFit="1" customWidth="1"/>
    <col min="3081" max="3081" width="9.85546875" customWidth="1"/>
    <col min="3329" max="3329" width="9.5703125" bestFit="1" customWidth="1"/>
    <col min="3330" max="3330" width="9.28515625" bestFit="1" customWidth="1"/>
    <col min="3332" max="3332" width="10.140625" bestFit="1" customWidth="1"/>
    <col min="3337" max="3337" width="9.85546875" customWidth="1"/>
    <col min="3585" max="3585" width="9.5703125" bestFit="1" customWidth="1"/>
    <col min="3586" max="3586" width="9.28515625" bestFit="1" customWidth="1"/>
    <col min="3588" max="3588" width="10.140625" bestFit="1" customWidth="1"/>
    <col min="3593" max="3593" width="9.85546875" customWidth="1"/>
    <col min="3841" max="3841" width="9.5703125" bestFit="1" customWidth="1"/>
    <col min="3842" max="3842" width="9.28515625" bestFit="1" customWidth="1"/>
    <col min="3844" max="3844" width="10.140625" bestFit="1" customWidth="1"/>
    <col min="3849" max="3849" width="9.85546875" customWidth="1"/>
    <col min="4097" max="4097" width="9.5703125" bestFit="1" customWidth="1"/>
    <col min="4098" max="4098" width="9.28515625" bestFit="1" customWidth="1"/>
    <col min="4100" max="4100" width="10.140625" bestFit="1" customWidth="1"/>
    <col min="4105" max="4105" width="9.85546875" customWidth="1"/>
    <col min="4353" max="4353" width="9.5703125" bestFit="1" customWidth="1"/>
    <col min="4354" max="4354" width="9.28515625" bestFit="1" customWidth="1"/>
    <col min="4356" max="4356" width="10.140625" bestFit="1" customWidth="1"/>
    <col min="4361" max="4361" width="9.85546875" customWidth="1"/>
    <col min="4609" max="4609" width="9.5703125" bestFit="1" customWidth="1"/>
    <col min="4610" max="4610" width="9.28515625" bestFit="1" customWidth="1"/>
    <col min="4612" max="4612" width="10.140625" bestFit="1" customWidth="1"/>
    <col min="4617" max="4617" width="9.85546875" customWidth="1"/>
    <col min="4865" max="4865" width="9.5703125" bestFit="1" customWidth="1"/>
    <col min="4866" max="4866" width="9.28515625" bestFit="1" customWidth="1"/>
    <col min="4868" max="4868" width="10.140625" bestFit="1" customWidth="1"/>
    <col min="4873" max="4873" width="9.85546875" customWidth="1"/>
    <col min="5121" max="5121" width="9.5703125" bestFit="1" customWidth="1"/>
    <col min="5122" max="5122" width="9.28515625" bestFit="1" customWidth="1"/>
    <col min="5124" max="5124" width="10.140625" bestFit="1" customWidth="1"/>
    <col min="5129" max="5129" width="9.85546875" customWidth="1"/>
    <col min="5377" max="5377" width="9.5703125" bestFit="1" customWidth="1"/>
    <col min="5378" max="5378" width="9.28515625" bestFit="1" customWidth="1"/>
    <col min="5380" max="5380" width="10.140625" bestFit="1" customWidth="1"/>
    <col min="5385" max="5385" width="9.85546875" customWidth="1"/>
    <col min="5633" max="5633" width="9.5703125" bestFit="1" customWidth="1"/>
    <col min="5634" max="5634" width="9.28515625" bestFit="1" customWidth="1"/>
    <col min="5636" max="5636" width="10.140625" bestFit="1" customWidth="1"/>
    <col min="5641" max="5641" width="9.85546875" customWidth="1"/>
    <col min="5889" max="5889" width="9.5703125" bestFit="1" customWidth="1"/>
    <col min="5890" max="5890" width="9.28515625" bestFit="1" customWidth="1"/>
    <col min="5892" max="5892" width="10.140625" bestFit="1" customWidth="1"/>
    <col min="5897" max="5897" width="9.85546875" customWidth="1"/>
    <col min="6145" max="6145" width="9.5703125" bestFit="1" customWidth="1"/>
    <col min="6146" max="6146" width="9.28515625" bestFit="1" customWidth="1"/>
    <col min="6148" max="6148" width="10.140625" bestFit="1" customWidth="1"/>
    <col min="6153" max="6153" width="9.85546875" customWidth="1"/>
    <col min="6401" max="6401" width="9.5703125" bestFit="1" customWidth="1"/>
    <col min="6402" max="6402" width="9.28515625" bestFit="1" customWidth="1"/>
    <col min="6404" max="6404" width="10.140625" bestFit="1" customWidth="1"/>
    <col min="6409" max="6409" width="9.85546875" customWidth="1"/>
    <col min="6657" max="6657" width="9.5703125" bestFit="1" customWidth="1"/>
    <col min="6658" max="6658" width="9.28515625" bestFit="1" customWidth="1"/>
    <col min="6660" max="6660" width="10.140625" bestFit="1" customWidth="1"/>
    <col min="6665" max="6665" width="9.85546875" customWidth="1"/>
    <col min="6913" max="6913" width="9.5703125" bestFit="1" customWidth="1"/>
    <col min="6914" max="6914" width="9.28515625" bestFit="1" customWidth="1"/>
    <col min="6916" max="6916" width="10.140625" bestFit="1" customWidth="1"/>
    <col min="6921" max="6921" width="9.85546875" customWidth="1"/>
    <col min="7169" max="7169" width="9.5703125" bestFit="1" customWidth="1"/>
    <col min="7170" max="7170" width="9.28515625" bestFit="1" customWidth="1"/>
    <col min="7172" max="7172" width="10.140625" bestFit="1" customWidth="1"/>
    <col min="7177" max="7177" width="9.85546875" customWidth="1"/>
    <col min="7425" max="7425" width="9.5703125" bestFit="1" customWidth="1"/>
    <col min="7426" max="7426" width="9.28515625" bestFit="1" customWidth="1"/>
    <col min="7428" max="7428" width="10.140625" bestFit="1" customWidth="1"/>
    <col min="7433" max="7433" width="9.85546875" customWidth="1"/>
    <col min="7681" max="7681" width="9.5703125" bestFit="1" customWidth="1"/>
    <col min="7682" max="7682" width="9.28515625" bestFit="1" customWidth="1"/>
    <col min="7684" max="7684" width="10.140625" bestFit="1" customWidth="1"/>
    <col min="7689" max="7689" width="9.85546875" customWidth="1"/>
    <col min="7937" max="7937" width="9.5703125" bestFit="1" customWidth="1"/>
    <col min="7938" max="7938" width="9.28515625" bestFit="1" customWidth="1"/>
    <col min="7940" max="7940" width="10.140625" bestFit="1" customWidth="1"/>
    <col min="7945" max="7945" width="9.85546875" customWidth="1"/>
    <col min="8193" max="8193" width="9.5703125" bestFit="1" customWidth="1"/>
    <col min="8194" max="8194" width="9.28515625" bestFit="1" customWidth="1"/>
    <col min="8196" max="8196" width="10.140625" bestFit="1" customWidth="1"/>
    <col min="8201" max="8201" width="9.85546875" customWidth="1"/>
    <col min="8449" max="8449" width="9.5703125" bestFit="1" customWidth="1"/>
    <col min="8450" max="8450" width="9.28515625" bestFit="1" customWidth="1"/>
    <col min="8452" max="8452" width="10.140625" bestFit="1" customWidth="1"/>
    <col min="8457" max="8457" width="9.85546875" customWidth="1"/>
    <col min="8705" max="8705" width="9.5703125" bestFit="1" customWidth="1"/>
    <col min="8706" max="8706" width="9.28515625" bestFit="1" customWidth="1"/>
    <col min="8708" max="8708" width="10.140625" bestFit="1" customWidth="1"/>
    <col min="8713" max="8713" width="9.85546875" customWidth="1"/>
    <col min="8961" max="8961" width="9.5703125" bestFit="1" customWidth="1"/>
    <col min="8962" max="8962" width="9.28515625" bestFit="1" customWidth="1"/>
    <col min="8964" max="8964" width="10.140625" bestFit="1" customWidth="1"/>
    <col min="8969" max="8969" width="9.85546875" customWidth="1"/>
    <col min="9217" max="9217" width="9.5703125" bestFit="1" customWidth="1"/>
    <col min="9218" max="9218" width="9.28515625" bestFit="1" customWidth="1"/>
    <col min="9220" max="9220" width="10.140625" bestFit="1" customWidth="1"/>
    <col min="9225" max="9225" width="9.85546875" customWidth="1"/>
    <col min="9473" max="9473" width="9.5703125" bestFit="1" customWidth="1"/>
    <col min="9474" max="9474" width="9.28515625" bestFit="1" customWidth="1"/>
    <col min="9476" max="9476" width="10.140625" bestFit="1" customWidth="1"/>
    <col min="9481" max="9481" width="9.85546875" customWidth="1"/>
    <col min="9729" max="9729" width="9.5703125" bestFit="1" customWidth="1"/>
    <col min="9730" max="9730" width="9.28515625" bestFit="1" customWidth="1"/>
    <col min="9732" max="9732" width="10.140625" bestFit="1" customWidth="1"/>
    <col min="9737" max="9737" width="9.85546875" customWidth="1"/>
    <col min="9985" max="9985" width="9.5703125" bestFit="1" customWidth="1"/>
    <col min="9986" max="9986" width="9.28515625" bestFit="1" customWidth="1"/>
    <col min="9988" max="9988" width="10.140625" bestFit="1" customWidth="1"/>
    <col min="9993" max="9993" width="9.85546875" customWidth="1"/>
    <col min="10241" max="10241" width="9.5703125" bestFit="1" customWidth="1"/>
    <col min="10242" max="10242" width="9.28515625" bestFit="1" customWidth="1"/>
    <col min="10244" max="10244" width="10.140625" bestFit="1" customWidth="1"/>
    <col min="10249" max="10249" width="9.85546875" customWidth="1"/>
    <col min="10497" max="10497" width="9.5703125" bestFit="1" customWidth="1"/>
    <col min="10498" max="10498" width="9.28515625" bestFit="1" customWidth="1"/>
    <col min="10500" max="10500" width="10.140625" bestFit="1" customWidth="1"/>
    <col min="10505" max="10505" width="9.85546875" customWidth="1"/>
    <col min="10753" max="10753" width="9.5703125" bestFit="1" customWidth="1"/>
    <col min="10754" max="10754" width="9.28515625" bestFit="1" customWidth="1"/>
    <col min="10756" max="10756" width="10.140625" bestFit="1" customWidth="1"/>
    <col min="10761" max="10761" width="9.85546875" customWidth="1"/>
    <col min="11009" max="11009" width="9.5703125" bestFit="1" customWidth="1"/>
    <col min="11010" max="11010" width="9.28515625" bestFit="1" customWidth="1"/>
    <col min="11012" max="11012" width="10.140625" bestFit="1" customWidth="1"/>
    <col min="11017" max="11017" width="9.85546875" customWidth="1"/>
    <col min="11265" max="11265" width="9.5703125" bestFit="1" customWidth="1"/>
    <col min="11266" max="11266" width="9.28515625" bestFit="1" customWidth="1"/>
    <col min="11268" max="11268" width="10.140625" bestFit="1" customWidth="1"/>
    <col min="11273" max="11273" width="9.85546875" customWidth="1"/>
    <col min="11521" max="11521" width="9.5703125" bestFit="1" customWidth="1"/>
    <col min="11522" max="11522" width="9.28515625" bestFit="1" customWidth="1"/>
    <col min="11524" max="11524" width="10.140625" bestFit="1" customWidth="1"/>
    <col min="11529" max="11529" width="9.85546875" customWidth="1"/>
    <col min="11777" max="11777" width="9.5703125" bestFit="1" customWidth="1"/>
    <col min="11778" max="11778" width="9.28515625" bestFit="1" customWidth="1"/>
    <col min="11780" max="11780" width="10.140625" bestFit="1" customWidth="1"/>
    <col min="11785" max="11785" width="9.85546875" customWidth="1"/>
    <col min="12033" max="12033" width="9.5703125" bestFit="1" customWidth="1"/>
    <col min="12034" max="12034" width="9.28515625" bestFit="1" customWidth="1"/>
    <col min="12036" max="12036" width="10.140625" bestFit="1" customWidth="1"/>
    <col min="12041" max="12041" width="9.85546875" customWidth="1"/>
    <col min="12289" max="12289" width="9.5703125" bestFit="1" customWidth="1"/>
    <col min="12290" max="12290" width="9.28515625" bestFit="1" customWidth="1"/>
    <col min="12292" max="12292" width="10.140625" bestFit="1" customWidth="1"/>
    <col min="12297" max="12297" width="9.85546875" customWidth="1"/>
    <col min="12545" max="12545" width="9.5703125" bestFit="1" customWidth="1"/>
    <col min="12546" max="12546" width="9.28515625" bestFit="1" customWidth="1"/>
    <col min="12548" max="12548" width="10.140625" bestFit="1" customWidth="1"/>
    <col min="12553" max="12553" width="9.85546875" customWidth="1"/>
    <col min="12801" max="12801" width="9.5703125" bestFit="1" customWidth="1"/>
    <col min="12802" max="12802" width="9.28515625" bestFit="1" customWidth="1"/>
    <col min="12804" max="12804" width="10.140625" bestFit="1" customWidth="1"/>
    <col min="12809" max="12809" width="9.85546875" customWidth="1"/>
    <col min="13057" max="13057" width="9.5703125" bestFit="1" customWidth="1"/>
    <col min="13058" max="13058" width="9.28515625" bestFit="1" customWidth="1"/>
    <col min="13060" max="13060" width="10.140625" bestFit="1" customWidth="1"/>
    <col min="13065" max="13065" width="9.85546875" customWidth="1"/>
    <col min="13313" max="13313" width="9.5703125" bestFit="1" customWidth="1"/>
    <col min="13314" max="13314" width="9.28515625" bestFit="1" customWidth="1"/>
    <col min="13316" max="13316" width="10.140625" bestFit="1" customWidth="1"/>
    <col min="13321" max="13321" width="9.85546875" customWidth="1"/>
    <col min="13569" max="13569" width="9.5703125" bestFit="1" customWidth="1"/>
    <col min="13570" max="13570" width="9.28515625" bestFit="1" customWidth="1"/>
    <col min="13572" max="13572" width="10.140625" bestFit="1" customWidth="1"/>
    <col min="13577" max="13577" width="9.85546875" customWidth="1"/>
    <col min="13825" max="13825" width="9.5703125" bestFit="1" customWidth="1"/>
    <col min="13826" max="13826" width="9.28515625" bestFit="1" customWidth="1"/>
    <col min="13828" max="13828" width="10.140625" bestFit="1" customWidth="1"/>
    <col min="13833" max="13833" width="9.85546875" customWidth="1"/>
    <col min="14081" max="14081" width="9.5703125" bestFit="1" customWidth="1"/>
    <col min="14082" max="14082" width="9.28515625" bestFit="1" customWidth="1"/>
    <col min="14084" max="14084" width="10.140625" bestFit="1" customWidth="1"/>
    <col min="14089" max="14089" width="9.85546875" customWidth="1"/>
    <col min="14337" max="14337" width="9.5703125" bestFit="1" customWidth="1"/>
    <col min="14338" max="14338" width="9.28515625" bestFit="1" customWidth="1"/>
    <col min="14340" max="14340" width="10.140625" bestFit="1" customWidth="1"/>
    <col min="14345" max="14345" width="9.85546875" customWidth="1"/>
    <col min="14593" max="14593" width="9.5703125" bestFit="1" customWidth="1"/>
    <col min="14594" max="14594" width="9.28515625" bestFit="1" customWidth="1"/>
    <col min="14596" max="14596" width="10.140625" bestFit="1" customWidth="1"/>
    <col min="14601" max="14601" width="9.85546875" customWidth="1"/>
    <col min="14849" max="14849" width="9.5703125" bestFit="1" customWidth="1"/>
    <col min="14850" max="14850" width="9.28515625" bestFit="1" customWidth="1"/>
    <col min="14852" max="14852" width="10.140625" bestFit="1" customWidth="1"/>
    <col min="14857" max="14857" width="9.85546875" customWidth="1"/>
    <col min="15105" max="15105" width="9.5703125" bestFit="1" customWidth="1"/>
    <col min="15106" max="15106" width="9.28515625" bestFit="1" customWidth="1"/>
    <col min="15108" max="15108" width="10.140625" bestFit="1" customWidth="1"/>
    <col min="15113" max="15113" width="9.85546875" customWidth="1"/>
    <col min="15361" max="15361" width="9.5703125" bestFit="1" customWidth="1"/>
    <col min="15362" max="15362" width="9.28515625" bestFit="1" customWidth="1"/>
    <col min="15364" max="15364" width="10.140625" bestFit="1" customWidth="1"/>
    <col min="15369" max="15369" width="9.85546875" customWidth="1"/>
    <col min="15617" max="15617" width="9.5703125" bestFit="1" customWidth="1"/>
    <col min="15618" max="15618" width="9.28515625" bestFit="1" customWidth="1"/>
    <col min="15620" max="15620" width="10.140625" bestFit="1" customWidth="1"/>
    <col min="15625" max="15625" width="9.85546875" customWidth="1"/>
    <col min="15873" max="15873" width="9.5703125" bestFit="1" customWidth="1"/>
    <col min="15874" max="15874" width="9.28515625" bestFit="1" customWidth="1"/>
    <col min="15876" max="15876" width="10.140625" bestFit="1" customWidth="1"/>
    <col min="15881" max="15881" width="9.85546875" customWidth="1"/>
    <col min="16129" max="16129" width="9.5703125" bestFit="1" customWidth="1"/>
    <col min="16130" max="16130" width="9.28515625" bestFit="1" customWidth="1"/>
    <col min="16132" max="16132" width="10.140625" bestFit="1" customWidth="1"/>
    <col min="16137" max="16137" width="9.85546875" customWidth="1"/>
  </cols>
  <sheetData>
    <row r="1" spans="1:15" ht="16.5" x14ac:dyDescent="0.25">
      <c r="A1" s="95" t="s">
        <v>688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5" ht="7.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9" x14ac:dyDescent="0.25">
      <c r="A3" s="74" t="s">
        <v>15</v>
      </c>
      <c r="B3" s="74" t="s">
        <v>689</v>
      </c>
      <c r="C3" s="74" t="s">
        <v>690</v>
      </c>
      <c r="D3" s="74" t="s">
        <v>691</v>
      </c>
      <c r="E3" s="27"/>
      <c r="F3" s="27"/>
      <c r="G3" s="27"/>
      <c r="H3" s="75" t="s">
        <v>690</v>
      </c>
      <c r="I3" s="74" t="s">
        <v>689</v>
      </c>
      <c r="K3" s="75" t="s">
        <v>692</v>
      </c>
      <c r="L3" s="74" t="s">
        <v>689</v>
      </c>
      <c r="M3" s="27"/>
      <c r="N3" s="27"/>
      <c r="O3" s="27"/>
    </row>
    <row r="4" spans="1:15" x14ac:dyDescent="0.25">
      <c r="A4" s="61">
        <v>40185</v>
      </c>
      <c r="B4" s="62">
        <v>50</v>
      </c>
      <c r="C4" s="27">
        <f>MONTH(A4)</f>
        <v>1</v>
      </c>
      <c r="D4" s="27">
        <f>WEEKDAY(A4)</f>
        <v>5</v>
      </c>
      <c r="E4" s="27"/>
      <c r="F4" s="27"/>
      <c r="G4" s="27"/>
      <c r="H4" s="76">
        <v>1</v>
      </c>
      <c r="I4" s="76">
        <f>SUMIF($C$4:$C$55,H4,$B$4:$B$55)</f>
        <v>245</v>
      </c>
      <c r="K4" s="76">
        <v>1</v>
      </c>
      <c r="L4" s="76">
        <f>SUMIF($D$4:$D$55,K4,$B$4:$B$55)</f>
        <v>156</v>
      </c>
      <c r="M4" s="27"/>
      <c r="N4" s="27"/>
      <c r="O4" s="27"/>
    </row>
    <row r="5" spans="1:15" x14ac:dyDescent="0.25">
      <c r="A5" s="61">
        <v>40186</v>
      </c>
      <c r="B5" s="62">
        <v>39</v>
      </c>
      <c r="C5" s="27">
        <f t="shared" ref="C5:C55" si="0">MONTH(A5)</f>
        <v>1</v>
      </c>
      <c r="D5" s="27">
        <f t="shared" ref="D5:D55" si="1">WEEKDAY(A5)</f>
        <v>6</v>
      </c>
      <c r="E5" s="27"/>
      <c r="F5" s="27"/>
      <c r="G5" s="27"/>
      <c r="H5" s="76">
        <v>2</v>
      </c>
      <c r="I5" s="76">
        <f t="shared" ref="I5:I11" si="2">SUMIF($C$4:$C$55,H5,$B$4:$B$55)</f>
        <v>280</v>
      </c>
      <c r="K5" s="76">
        <v>2</v>
      </c>
      <c r="L5" s="76">
        <f t="shared" ref="L5:L10" si="3">SUMIF($D$4:$D$55,K5,$B$4:$B$55)</f>
        <v>465</v>
      </c>
      <c r="M5" s="27"/>
      <c r="N5" s="27"/>
      <c r="O5" s="27"/>
    </row>
    <row r="6" spans="1:15" x14ac:dyDescent="0.25">
      <c r="A6" s="61">
        <v>40189</v>
      </c>
      <c r="B6" s="62">
        <v>61</v>
      </c>
      <c r="C6" s="27">
        <f t="shared" si="0"/>
        <v>1</v>
      </c>
      <c r="D6" s="27">
        <f t="shared" si="1"/>
        <v>2</v>
      </c>
      <c r="E6" s="27"/>
      <c r="F6" s="27"/>
      <c r="G6" s="27"/>
      <c r="H6" s="76">
        <v>3</v>
      </c>
      <c r="I6" s="76">
        <f t="shared" si="2"/>
        <v>278</v>
      </c>
      <c r="K6" s="76">
        <v>3</v>
      </c>
      <c r="L6" s="76">
        <f t="shared" si="3"/>
        <v>340</v>
      </c>
      <c r="M6" s="27"/>
      <c r="N6" s="27"/>
      <c r="O6" s="27"/>
    </row>
    <row r="7" spans="1:15" x14ac:dyDescent="0.25">
      <c r="A7" s="61">
        <v>40194</v>
      </c>
      <c r="B7" s="62">
        <v>30</v>
      </c>
      <c r="C7" s="27">
        <f t="shared" si="0"/>
        <v>1</v>
      </c>
      <c r="D7" s="27">
        <f t="shared" si="1"/>
        <v>7</v>
      </c>
      <c r="E7" s="27"/>
      <c r="F7" s="27"/>
      <c r="G7" s="27"/>
      <c r="H7" s="76">
        <v>4</v>
      </c>
      <c r="I7" s="76">
        <f t="shared" si="2"/>
        <v>249</v>
      </c>
      <c r="K7" s="76">
        <v>4</v>
      </c>
      <c r="L7" s="76">
        <f t="shared" si="3"/>
        <v>125</v>
      </c>
      <c r="M7" s="27"/>
      <c r="N7" s="27"/>
      <c r="O7" s="27"/>
    </row>
    <row r="8" spans="1:15" x14ac:dyDescent="0.25">
      <c r="A8" s="61">
        <v>40201</v>
      </c>
      <c r="B8" s="62">
        <v>31</v>
      </c>
      <c r="C8" s="27">
        <f t="shared" si="0"/>
        <v>1</v>
      </c>
      <c r="D8" s="27">
        <f t="shared" si="1"/>
        <v>7</v>
      </c>
      <c r="E8" s="27"/>
      <c r="F8" s="27"/>
      <c r="G8" s="27"/>
      <c r="H8" s="76">
        <v>5</v>
      </c>
      <c r="I8" s="76">
        <f t="shared" si="2"/>
        <v>349</v>
      </c>
      <c r="K8" s="76">
        <v>5</v>
      </c>
      <c r="L8" s="76">
        <f t="shared" si="3"/>
        <v>553</v>
      </c>
      <c r="M8" s="27"/>
      <c r="N8" s="27"/>
      <c r="O8" s="27"/>
    </row>
    <row r="9" spans="1:15" x14ac:dyDescent="0.25">
      <c r="A9" s="61">
        <v>40204</v>
      </c>
      <c r="B9" s="62">
        <v>34</v>
      </c>
      <c r="C9" s="27">
        <f t="shared" si="0"/>
        <v>1</v>
      </c>
      <c r="D9" s="27">
        <f t="shared" si="1"/>
        <v>3</v>
      </c>
      <c r="E9" s="27"/>
      <c r="F9" s="27"/>
      <c r="G9" s="27"/>
      <c r="H9" s="76">
        <v>6</v>
      </c>
      <c r="I9" s="76">
        <f t="shared" si="2"/>
        <v>262</v>
      </c>
      <c r="K9" s="76">
        <v>6</v>
      </c>
      <c r="L9" s="76">
        <f t="shared" si="3"/>
        <v>359</v>
      </c>
      <c r="M9" s="27"/>
      <c r="N9" s="27"/>
      <c r="O9" s="27"/>
    </row>
    <row r="10" spans="1:15" x14ac:dyDescent="0.25">
      <c r="A10" s="61">
        <v>40214</v>
      </c>
      <c r="B10" s="62">
        <v>25</v>
      </c>
      <c r="C10" s="27">
        <f t="shared" si="0"/>
        <v>2</v>
      </c>
      <c r="D10" s="27">
        <f t="shared" si="1"/>
        <v>6</v>
      </c>
      <c r="E10" s="27"/>
      <c r="F10" s="27"/>
      <c r="G10" s="27"/>
      <c r="H10" s="76">
        <v>7</v>
      </c>
      <c r="I10" s="76">
        <f t="shared" si="2"/>
        <v>275</v>
      </c>
      <c r="K10" s="76">
        <v>7</v>
      </c>
      <c r="L10" s="76">
        <f t="shared" si="3"/>
        <v>408</v>
      </c>
      <c r="M10" s="27"/>
    </row>
    <row r="11" spans="1:15" x14ac:dyDescent="0.25">
      <c r="A11" s="61">
        <v>40220</v>
      </c>
      <c r="B11" s="62">
        <v>53</v>
      </c>
      <c r="C11" s="27">
        <f t="shared" si="0"/>
        <v>2</v>
      </c>
      <c r="D11" s="27">
        <f t="shared" si="1"/>
        <v>5</v>
      </c>
      <c r="E11" s="27"/>
      <c r="F11" s="27"/>
      <c r="G11" s="27"/>
      <c r="H11" s="76">
        <v>8</v>
      </c>
      <c r="I11" s="76">
        <f t="shared" si="2"/>
        <v>468</v>
      </c>
      <c r="K11" s="27"/>
      <c r="L11" s="27"/>
      <c r="M11" s="27"/>
    </row>
    <row r="12" spans="1:15" x14ac:dyDescent="0.25">
      <c r="A12" s="61">
        <v>40226</v>
      </c>
      <c r="B12" s="62">
        <v>57</v>
      </c>
      <c r="C12" s="27">
        <f t="shared" si="0"/>
        <v>2</v>
      </c>
      <c r="D12" s="27">
        <f t="shared" si="1"/>
        <v>4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 x14ac:dyDescent="0.25">
      <c r="A13" s="61">
        <v>40229</v>
      </c>
      <c r="B13" s="62">
        <v>40</v>
      </c>
      <c r="C13" s="27">
        <f t="shared" si="0"/>
        <v>2</v>
      </c>
      <c r="D13" s="27">
        <f t="shared" si="1"/>
        <v>7</v>
      </c>
      <c r="E13" s="27"/>
      <c r="F13" s="27"/>
      <c r="G13" s="27"/>
      <c r="H13" s="27"/>
      <c r="K13" s="27"/>
      <c r="L13" s="27"/>
      <c r="M13" s="27"/>
    </row>
    <row r="14" spans="1:15" x14ac:dyDescent="0.25">
      <c r="A14" s="61">
        <v>40231</v>
      </c>
      <c r="B14" s="62">
        <v>72</v>
      </c>
      <c r="C14" s="27">
        <f t="shared" si="0"/>
        <v>2</v>
      </c>
      <c r="D14" s="27">
        <f t="shared" si="1"/>
        <v>2</v>
      </c>
      <c r="E14" s="27"/>
      <c r="F14" s="27"/>
      <c r="G14" s="27"/>
      <c r="H14" s="27"/>
      <c r="K14" s="27"/>
      <c r="L14" s="27"/>
      <c r="M14" s="27"/>
    </row>
    <row r="15" spans="1:15" x14ac:dyDescent="0.25">
      <c r="A15" s="61">
        <v>40235</v>
      </c>
      <c r="B15" s="62">
        <v>33</v>
      </c>
      <c r="C15" s="27">
        <f t="shared" si="0"/>
        <v>2</v>
      </c>
      <c r="D15" s="27">
        <f t="shared" si="1"/>
        <v>6</v>
      </c>
      <c r="E15" s="27"/>
      <c r="F15" s="27"/>
      <c r="G15" s="27"/>
      <c r="H15" s="27"/>
      <c r="K15" s="27"/>
      <c r="L15" s="27"/>
      <c r="M15" s="27"/>
    </row>
    <row r="16" spans="1:15" x14ac:dyDescent="0.25">
      <c r="A16" s="61">
        <v>40240</v>
      </c>
      <c r="B16" s="62">
        <v>28</v>
      </c>
      <c r="C16" s="27">
        <f t="shared" si="0"/>
        <v>3</v>
      </c>
      <c r="D16" s="27">
        <f t="shared" si="1"/>
        <v>4</v>
      </c>
      <c r="E16" s="27"/>
      <c r="F16" s="27"/>
      <c r="G16" s="27"/>
      <c r="H16" s="27"/>
      <c r="K16" s="27"/>
      <c r="L16" s="27"/>
      <c r="M16" s="27"/>
    </row>
    <row r="17" spans="1:13" x14ac:dyDescent="0.25">
      <c r="A17" s="61">
        <v>40241</v>
      </c>
      <c r="B17" s="62">
        <v>66</v>
      </c>
      <c r="C17" s="27">
        <f t="shared" si="0"/>
        <v>3</v>
      </c>
      <c r="D17" s="27">
        <f t="shared" si="1"/>
        <v>5</v>
      </c>
      <c r="E17" s="27"/>
      <c r="F17" s="27"/>
      <c r="G17" s="27"/>
      <c r="H17" s="27"/>
      <c r="K17" s="27"/>
      <c r="L17" s="27"/>
      <c r="M17" s="27"/>
    </row>
    <row r="18" spans="1:13" x14ac:dyDescent="0.25">
      <c r="A18" s="61">
        <v>40250</v>
      </c>
      <c r="B18" s="62">
        <v>69</v>
      </c>
      <c r="C18" s="27">
        <f t="shared" si="0"/>
        <v>3</v>
      </c>
      <c r="D18" s="27">
        <f t="shared" si="1"/>
        <v>7</v>
      </c>
      <c r="E18" s="27"/>
      <c r="F18" s="27"/>
      <c r="G18" s="27"/>
      <c r="H18" s="27"/>
      <c r="K18" s="27"/>
      <c r="L18" s="27"/>
      <c r="M18" s="27"/>
    </row>
    <row r="19" spans="1:13" x14ac:dyDescent="0.25">
      <c r="A19" s="61">
        <v>40256</v>
      </c>
      <c r="B19" s="62">
        <v>53</v>
      </c>
      <c r="C19" s="27">
        <f t="shared" si="0"/>
        <v>3</v>
      </c>
      <c r="D19" s="27">
        <f t="shared" si="1"/>
        <v>6</v>
      </c>
      <c r="E19" s="27"/>
      <c r="F19" s="27"/>
      <c r="G19" s="27"/>
      <c r="H19" s="27"/>
      <c r="K19" s="27"/>
      <c r="L19" s="27"/>
      <c r="M19" s="27"/>
    </row>
    <row r="20" spans="1:13" x14ac:dyDescent="0.25">
      <c r="A20" s="61">
        <v>40266</v>
      </c>
      <c r="B20" s="62">
        <v>62</v>
      </c>
      <c r="C20" s="27">
        <f t="shared" si="0"/>
        <v>3</v>
      </c>
      <c r="D20" s="27">
        <f t="shared" si="1"/>
        <v>2</v>
      </c>
      <c r="E20" s="27"/>
      <c r="F20" s="27"/>
      <c r="G20" s="27"/>
      <c r="H20" s="27"/>
      <c r="K20" s="27"/>
      <c r="L20" s="27"/>
      <c r="M20" s="27"/>
    </row>
    <row r="21" spans="1:13" x14ac:dyDescent="0.25">
      <c r="A21" s="61">
        <v>40269</v>
      </c>
      <c r="B21" s="62">
        <v>56</v>
      </c>
      <c r="C21" s="27">
        <f t="shared" si="0"/>
        <v>4</v>
      </c>
      <c r="D21" s="27">
        <f t="shared" si="1"/>
        <v>5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 x14ac:dyDescent="0.25">
      <c r="A22" s="61">
        <v>40278</v>
      </c>
      <c r="B22" s="62">
        <v>54</v>
      </c>
      <c r="C22" s="27">
        <f t="shared" si="0"/>
        <v>4</v>
      </c>
      <c r="D22" s="27">
        <f t="shared" si="1"/>
        <v>7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 x14ac:dyDescent="0.25">
      <c r="A23" s="61">
        <v>40287</v>
      </c>
      <c r="B23" s="62">
        <v>47</v>
      </c>
      <c r="C23" s="27">
        <f t="shared" si="0"/>
        <v>4</v>
      </c>
      <c r="D23" s="27">
        <f t="shared" si="1"/>
        <v>2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 x14ac:dyDescent="0.25">
      <c r="A24" s="61">
        <v>40290</v>
      </c>
      <c r="B24" s="62">
        <v>33</v>
      </c>
      <c r="C24" s="27">
        <f t="shared" si="0"/>
        <v>4</v>
      </c>
      <c r="D24" s="27">
        <f t="shared" si="1"/>
        <v>5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5">
      <c r="A25" s="61">
        <v>40295</v>
      </c>
      <c r="B25" s="62">
        <v>59</v>
      </c>
      <c r="C25" s="27">
        <f t="shared" si="0"/>
        <v>4</v>
      </c>
      <c r="D25" s="27">
        <f t="shared" si="1"/>
        <v>3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 x14ac:dyDescent="0.25">
      <c r="A26" s="61">
        <v>40302</v>
      </c>
      <c r="B26" s="62">
        <v>68</v>
      </c>
      <c r="C26" s="27">
        <f t="shared" si="0"/>
        <v>5</v>
      </c>
      <c r="D26" s="27">
        <f t="shared" si="1"/>
        <v>3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 x14ac:dyDescent="0.25">
      <c r="A27" s="61">
        <v>40305</v>
      </c>
      <c r="B27" s="62">
        <v>34</v>
      </c>
      <c r="C27" s="27">
        <f t="shared" si="0"/>
        <v>5</v>
      </c>
      <c r="D27" s="27">
        <f t="shared" si="1"/>
        <v>6</v>
      </c>
      <c r="E27" s="27"/>
      <c r="F27" s="27"/>
      <c r="G27" s="27"/>
      <c r="H27" s="27"/>
      <c r="I27" s="27"/>
      <c r="J27" s="27"/>
      <c r="K27" s="27"/>
      <c r="L27" s="27"/>
    </row>
    <row r="28" spans="1:13" x14ac:dyDescent="0.25">
      <c r="A28" s="61">
        <v>40307</v>
      </c>
      <c r="B28" s="62">
        <v>63</v>
      </c>
      <c r="C28" s="27">
        <f t="shared" si="0"/>
        <v>5</v>
      </c>
      <c r="D28" s="27">
        <f t="shared" si="1"/>
        <v>1</v>
      </c>
      <c r="E28" s="27"/>
      <c r="F28" s="27"/>
      <c r="G28" s="27"/>
      <c r="H28" s="27"/>
      <c r="I28" s="27"/>
      <c r="J28" s="27"/>
      <c r="K28" s="27"/>
      <c r="L28" s="27"/>
    </row>
    <row r="29" spans="1:13" x14ac:dyDescent="0.25">
      <c r="A29" s="61">
        <v>40309</v>
      </c>
      <c r="B29" s="62">
        <v>32</v>
      </c>
      <c r="C29" s="27">
        <f t="shared" si="0"/>
        <v>5</v>
      </c>
      <c r="D29" s="27">
        <f t="shared" si="1"/>
        <v>3</v>
      </c>
      <c r="E29" s="27"/>
      <c r="F29" s="27"/>
      <c r="G29" s="27"/>
      <c r="H29" s="27"/>
      <c r="I29" s="27"/>
      <c r="J29" s="27"/>
      <c r="K29" s="27"/>
      <c r="L29" s="27"/>
    </row>
    <row r="30" spans="1:13" x14ac:dyDescent="0.25">
      <c r="A30" s="61">
        <v>40311</v>
      </c>
      <c r="B30" s="62">
        <v>27</v>
      </c>
      <c r="C30" s="27">
        <f t="shared" si="0"/>
        <v>5</v>
      </c>
      <c r="D30" s="27">
        <f t="shared" si="1"/>
        <v>5</v>
      </c>
      <c r="E30" s="27"/>
      <c r="F30" s="27"/>
      <c r="G30" s="27"/>
      <c r="H30" s="27"/>
      <c r="I30" s="27"/>
      <c r="J30" s="27"/>
      <c r="K30" s="27"/>
      <c r="L30" s="27"/>
    </row>
    <row r="31" spans="1:13" x14ac:dyDescent="0.25">
      <c r="A31" s="61">
        <v>40318</v>
      </c>
      <c r="B31" s="62">
        <v>49</v>
      </c>
      <c r="C31" s="27">
        <f t="shared" si="0"/>
        <v>5</v>
      </c>
      <c r="D31" s="27">
        <f t="shared" si="1"/>
        <v>5</v>
      </c>
      <c r="E31" s="27"/>
      <c r="F31" s="27"/>
      <c r="G31" s="27"/>
      <c r="H31" s="27"/>
      <c r="I31" s="27"/>
      <c r="J31" s="27"/>
      <c r="K31" s="27"/>
      <c r="L31" s="27"/>
    </row>
    <row r="32" spans="1:13" x14ac:dyDescent="0.25">
      <c r="A32" s="61">
        <v>40322</v>
      </c>
      <c r="B32" s="62">
        <v>37</v>
      </c>
      <c r="C32" s="27">
        <f t="shared" si="0"/>
        <v>5</v>
      </c>
      <c r="D32" s="27">
        <f t="shared" si="1"/>
        <v>2</v>
      </c>
      <c r="E32" s="27"/>
      <c r="F32" s="27"/>
      <c r="G32" s="27"/>
      <c r="H32" s="27"/>
      <c r="I32" s="27"/>
      <c r="J32" s="27"/>
      <c r="K32" s="27"/>
      <c r="L32" s="27"/>
    </row>
    <row r="33" spans="1:12" x14ac:dyDescent="0.25">
      <c r="A33" s="61">
        <v>40329</v>
      </c>
      <c r="B33" s="62">
        <v>39</v>
      </c>
      <c r="C33" s="27">
        <f t="shared" si="0"/>
        <v>5</v>
      </c>
      <c r="D33" s="27">
        <f t="shared" si="1"/>
        <v>2</v>
      </c>
      <c r="E33" s="27"/>
      <c r="F33" s="27"/>
      <c r="G33" s="27"/>
      <c r="H33" s="27"/>
      <c r="I33" s="27"/>
      <c r="J33" s="27"/>
      <c r="K33" s="27"/>
      <c r="L33" s="27"/>
    </row>
    <row r="34" spans="1:12" x14ac:dyDescent="0.25">
      <c r="A34" s="61">
        <v>40332</v>
      </c>
      <c r="B34" s="62">
        <v>47</v>
      </c>
      <c r="C34" s="27">
        <f t="shared" si="0"/>
        <v>6</v>
      </c>
      <c r="D34" s="27">
        <f t="shared" si="1"/>
        <v>5</v>
      </c>
      <c r="E34" s="27"/>
      <c r="F34" s="27"/>
      <c r="G34" s="27"/>
      <c r="H34" s="27"/>
      <c r="I34" s="27"/>
      <c r="J34" s="27"/>
      <c r="K34" s="27"/>
      <c r="L34" s="27"/>
    </row>
    <row r="35" spans="1:12" x14ac:dyDescent="0.25">
      <c r="A35" s="61">
        <v>40339</v>
      </c>
      <c r="B35" s="62">
        <v>53</v>
      </c>
      <c r="C35" s="27">
        <f t="shared" si="0"/>
        <v>6</v>
      </c>
      <c r="D35" s="27">
        <f t="shared" si="1"/>
        <v>5</v>
      </c>
      <c r="E35" s="27"/>
      <c r="F35" s="27"/>
      <c r="G35" s="27"/>
      <c r="H35" s="27"/>
      <c r="I35" s="27"/>
      <c r="J35" s="27"/>
      <c r="K35" s="27"/>
      <c r="L35" s="27"/>
    </row>
    <row r="36" spans="1:12" x14ac:dyDescent="0.25">
      <c r="A36" s="61">
        <v>40344</v>
      </c>
      <c r="B36" s="62">
        <v>27</v>
      </c>
      <c r="C36" s="27">
        <f t="shared" si="0"/>
        <v>6</v>
      </c>
      <c r="D36" s="27">
        <f t="shared" si="1"/>
        <v>3</v>
      </c>
      <c r="E36" s="27"/>
      <c r="F36" s="27"/>
      <c r="G36" s="27"/>
      <c r="H36" s="27"/>
      <c r="I36" s="27"/>
      <c r="J36" s="27"/>
      <c r="K36" s="27"/>
      <c r="L36" s="27"/>
    </row>
    <row r="37" spans="1:12" x14ac:dyDescent="0.25">
      <c r="A37" s="61">
        <v>40348</v>
      </c>
      <c r="B37" s="62">
        <v>55</v>
      </c>
      <c r="C37" s="27">
        <f t="shared" si="0"/>
        <v>6</v>
      </c>
      <c r="D37" s="27">
        <f t="shared" si="1"/>
        <v>7</v>
      </c>
      <c r="E37" s="27"/>
      <c r="F37" s="27"/>
      <c r="G37" s="27"/>
      <c r="H37" s="27"/>
      <c r="I37" s="27"/>
      <c r="J37" s="27"/>
      <c r="K37" s="27"/>
      <c r="L37" s="27"/>
    </row>
    <row r="38" spans="1:12" x14ac:dyDescent="0.25">
      <c r="A38" s="61">
        <v>40350</v>
      </c>
      <c r="B38" s="62">
        <v>34</v>
      </c>
      <c r="C38" s="27">
        <f t="shared" si="0"/>
        <v>6</v>
      </c>
      <c r="D38" s="27">
        <f t="shared" si="1"/>
        <v>2</v>
      </c>
      <c r="E38" s="27"/>
      <c r="F38" s="27"/>
      <c r="G38" s="27"/>
      <c r="H38" s="27"/>
      <c r="I38" s="27"/>
      <c r="J38" s="27"/>
      <c r="K38" s="27"/>
      <c r="L38" s="27"/>
    </row>
    <row r="39" spans="1:12" x14ac:dyDescent="0.25">
      <c r="A39" s="61">
        <v>40354</v>
      </c>
      <c r="B39" s="62">
        <v>46</v>
      </c>
      <c r="C39" s="27">
        <f t="shared" si="0"/>
        <v>6</v>
      </c>
      <c r="D39" s="27">
        <f t="shared" si="1"/>
        <v>6</v>
      </c>
      <c r="E39" s="27"/>
      <c r="F39" s="27"/>
      <c r="G39" s="27"/>
      <c r="H39" s="27"/>
      <c r="I39" s="27"/>
      <c r="J39" s="27"/>
      <c r="K39" s="27"/>
      <c r="L39" s="27"/>
    </row>
    <row r="40" spans="1:12" x14ac:dyDescent="0.25">
      <c r="A40" s="61">
        <v>40363</v>
      </c>
      <c r="B40" s="62">
        <v>27</v>
      </c>
      <c r="C40" s="27">
        <f t="shared" si="0"/>
        <v>7</v>
      </c>
      <c r="D40" s="27">
        <f t="shared" si="1"/>
        <v>1</v>
      </c>
      <c r="E40" s="27"/>
      <c r="F40" s="27"/>
      <c r="G40" s="27"/>
      <c r="H40" s="27"/>
      <c r="I40" s="27"/>
      <c r="J40" s="27"/>
      <c r="K40" s="27"/>
      <c r="L40" s="27"/>
    </row>
    <row r="41" spans="1:12" x14ac:dyDescent="0.25">
      <c r="A41" s="61">
        <v>40368</v>
      </c>
      <c r="B41" s="62">
        <v>61</v>
      </c>
      <c r="C41" s="27">
        <f t="shared" si="0"/>
        <v>7</v>
      </c>
      <c r="D41" s="27">
        <f t="shared" si="1"/>
        <v>6</v>
      </c>
      <c r="E41" s="27"/>
      <c r="F41" s="27"/>
      <c r="G41" s="27"/>
      <c r="H41" s="27"/>
      <c r="I41" s="27"/>
      <c r="J41" s="27"/>
      <c r="K41" s="27"/>
      <c r="L41" s="27"/>
    </row>
    <row r="42" spans="1:12" x14ac:dyDescent="0.25">
      <c r="A42" s="61">
        <v>40369</v>
      </c>
      <c r="B42" s="62">
        <v>28</v>
      </c>
      <c r="C42" s="27">
        <f t="shared" si="0"/>
        <v>7</v>
      </c>
      <c r="D42" s="27">
        <f t="shared" si="1"/>
        <v>7</v>
      </c>
      <c r="E42" s="27"/>
      <c r="F42" s="27"/>
      <c r="G42" s="27"/>
      <c r="H42" s="27"/>
      <c r="I42" s="27"/>
      <c r="J42" s="27"/>
      <c r="K42" s="27"/>
      <c r="L42" s="27"/>
    </row>
    <row r="43" spans="1:12" x14ac:dyDescent="0.25">
      <c r="A43" s="61">
        <v>40376</v>
      </c>
      <c r="B43" s="62">
        <v>57</v>
      </c>
      <c r="C43" s="27">
        <f t="shared" si="0"/>
        <v>7</v>
      </c>
      <c r="D43" s="27">
        <f t="shared" si="1"/>
        <v>7</v>
      </c>
      <c r="E43" s="27"/>
      <c r="F43" s="27"/>
      <c r="G43" s="27"/>
      <c r="H43" s="27"/>
      <c r="I43" s="27"/>
      <c r="J43" s="27"/>
      <c r="K43" s="27"/>
      <c r="L43" s="27"/>
    </row>
    <row r="44" spans="1:12" x14ac:dyDescent="0.25">
      <c r="A44" s="61">
        <v>40381</v>
      </c>
      <c r="B44" s="62">
        <v>25</v>
      </c>
      <c r="C44" s="27">
        <f t="shared" si="0"/>
        <v>7</v>
      </c>
      <c r="D44" s="27">
        <f t="shared" si="1"/>
        <v>5</v>
      </c>
      <c r="E44" s="27"/>
      <c r="F44" s="27"/>
      <c r="G44" s="27"/>
      <c r="H44" s="27"/>
      <c r="I44" s="27"/>
      <c r="J44" s="27"/>
      <c r="K44" s="27"/>
      <c r="L44" s="27"/>
    </row>
    <row r="45" spans="1:12" x14ac:dyDescent="0.25">
      <c r="A45" s="61">
        <v>40384</v>
      </c>
      <c r="B45" s="62">
        <v>35</v>
      </c>
      <c r="C45" s="27">
        <f t="shared" si="0"/>
        <v>7</v>
      </c>
      <c r="D45" s="27">
        <f t="shared" si="1"/>
        <v>1</v>
      </c>
      <c r="E45" s="27"/>
      <c r="F45" s="27"/>
      <c r="G45" s="27"/>
      <c r="H45" s="27"/>
      <c r="I45" s="27"/>
      <c r="J45" s="27"/>
      <c r="K45" s="27"/>
      <c r="L45" s="27"/>
    </row>
    <row r="46" spans="1:12" x14ac:dyDescent="0.25">
      <c r="A46" s="61">
        <v>40385</v>
      </c>
      <c r="B46" s="62">
        <v>42</v>
      </c>
      <c r="C46" s="27">
        <f t="shared" si="0"/>
        <v>7</v>
      </c>
      <c r="D46" s="27">
        <f t="shared" si="1"/>
        <v>2</v>
      </c>
      <c r="E46" s="27"/>
      <c r="F46" s="27"/>
      <c r="G46" s="27"/>
      <c r="H46" s="27"/>
      <c r="I46" s="27"/>
      <c r="J46" s="27"/>
      <c r="K46" s="27"/>
      <c r="L46" s="27"/>
    </row>
    <row r="47" spans="1:12" x14ac:dyDescent="0.25">
      <c r="A47" s="61">
        <v>40393</v>
      </c>
      <c r="B47" s="62">
        <v>47</v>
      </c>
      <c r="C47" s="27">
        <f t="shared" si="0"/>
        <v>8</v>
      </c>
      <c r="D47" s="27">
        <f t="shared" si="1"/>
        <v>3</v>
      </c>
      <c r="E47" s="27"/>
      <c r="F47" s="27"/>
      <c r="G47" s="27"/>
      <c r="H47" s="27"/>
      <c r="I47" s="27"/>
      <c r="J47" s="27"/>
      <c r="K47" s="27"/>
      <c r="L47" s="27"/>
    </row>
    <row r="48" spans="1:12" x14ac:dyDescent="0.25">
      <c r="A48" s="61">
        <v>40402</v>
      </c>
      <c r="B48" s="62">
        <v>59</v>
      </c>
      <c r="C48" s="27">
        <f t="shared" si="0"/>
        <v>8</v>
      </c>
      <c r="D48" s="27">
        <f t="shared" si="1"/>
        <v>5</v>
      </c>
      <c r="E48" s="27"/>
      <c r="F48" s="27"/>
      <c r="G48" s="27"/>
      <c r="H48" s="27"/>
      <c r="I48" s="27"/>
      <c r="J48" s="27"/>
      <c r="K48" s="27"/>
      <c r="L48" s="27"/>
    </row>
    <row r="49" spans="1:12" x14ac:dyDescent="0.25">
      <c r="A49" s="61">
        <v>40403</v>
      </c>
      <c r="B49" s="62">
        <v>68</v>
      </c>
      <c r="C49" s="27">
        <f t="shared" si="0"/>
        <v>8</v>
      </c>
      <c r="D49" s="27">
        <f t="shared" si="1"/>
        <v>6</v>
      </c>
      <c r="E49" s="27"/>
      <c r="F49" s="27"/>
      <c r="G49" s="27"/>
      <c r="H49" s="27"/>
      <c r="I49" s="27"/>
      <c r="J49" s="27"/>
      <c r="K49" s="27"/>
      <c r="L49" s="27"/>
    </row>
    <row r="50" spans="1:12" x14ac:dyDescent="0.25">
      <c r="A50" s="61">
        <v>40407</v>
      </c>
      <c r="B50" s="62">
        <v>73</v>
      </c>
      <c r="C50" s="27">
        <f t="shared" si="0"/>
        <v>8</v>
      </c>
      <c r="D50" s="27">
        <f t="shared" si="1"/>
        <v>3</v>
      </c>
      <c r="E50" s="27"/>
      <c r="F50" s="27"/>
      <c r="G50" s="27"/>
      <c r="H50" s="27"/>
      <c r="I50" s="27"/>
      <c r="J50" s="27"/>
      <c r="K50" s="27"/>
      <c r="L50" s="27"/>
    </row>
    <row r="51" spans="1:12" x14ac:dyDescent="0.25">
      <c r="A51" s="61">
        <v>40409</v>
      </c>
      <c r="B51" s="62">
        <v>35</v>
      </c>
      <c r="C51" s="27">
        <f t="shared" si="0"/>
        <v>8</v>
      </c>
      <c r="D51" s="27">
        <f t="shared" si="1"/>
        <v>5</v>
      </c>
      <c r="E51" s="27"/>
      <c r="F51" s="27"/>
      <c r="G51" s="27"/>
      <c r="H51" s="27"/>
      <c r="I51" s="27"/>
      <c r="J51" s="27"/>
      <c r="K51" s="27"/>
      <c r="L51" s="27"/>
    </row>
    <row r="52" spans="1:12" x14ac:dyDescent="0.25">
      <c r="A52" s="61">
        <v>40411</v>
      </c>
      <c r="B52" s="62">
        <v>44</v>
      </c>
      <c r="C52" s="27">
        <f t="shared" si="0"/>
        <v>8</v>
      </c>
      <c r="D52" s="27">
        <f t="shared" si="1"/>
        <v>7</v>
      </c>
      <c r="E52" s="27"/>
      <c r="F52" s="27"/>
      <c r="G52" s="27"/>
      <c r="H52" s="27"/>
      <c r="I52" s="27"/>
      <c r="J52" s="27"/>
      <c r="K52" s="27"/>
      <c r="L52" s="27"/>
    </row>
    <row r="53" spans="1:12" x14ac:dyDescent="0.25">
      <c r="A53" s="61">
        <v>40415</v>
      </c>
      <c r="B53" s="62">
        <v>40</v>
      </c>
      <c r="C53" s="27">
        <f t="shared" si="0"/>
        <v>8</v>
      </c>
      <c r="D53" s="27">
        <f t="shared" si="1"/>
        <v>4</v>
      </c>
      <c r="E53" s="27"/>
      <c r="F53" s="27"/>
      <c r="G53" s="27"/>
      <c r="H53" s="27"/>
      <c r="I53" s="27"/>
      <c r="J53" s="27"/>
      <c r="K53" s="27"/>
      <c r="L53" s="27"/>
    </row>
    <row r="54" spans="1:12" x14ac:dyDescent="0.25">
      <c r="A54" s="61">
        <v>40419</v>
      </c>
      <c r="B54" s="62">
        <v>31</v>
      </c>
      <c r="C54" s="27">
        <f t="shared" si="0"/>
        <v>8</v>
      </c>
      <c r="D54" s="27">
        <f t="shared" si="1"/>
        <v>1</v>
      </c>
      <c r="E54" s="27"/>
      <c r="F54" s="27"/>
      <c r="G54" s="27"/>
      <c r="H54" s="27"/>
      <c r="I54" s="27"/>
      <c r="J54" s="27"/>
      <c r="K54" s="27"/>
      <c r="L54" s="27"/>
    </row>
    <row r="55" spans="1:12" x14ac:dyDescent="0.25">
      <c r="A55" s="61">
        <v>40420</v>
      </c>
      <c r="B55" s="62">
        <v>71</v>
      </c>
      <c r="C55" s="27">
        <f t="shared" si="0"/>
        <v>8</v>
      </c>
      <c r="D55" s="27">
        <f t="shared" si="1"/>
        <v>2</v>
      </c>
      <c r="E55" s="27"/>
      <c r="F55" s="27"/>
      <c r="G55" s="27"/>
      <c r="H55" s="27"/>
      <c r="I55" s="27"/>
      <c r="J55" s="27"/>
      <c r="K55" s="27"/>
      <c r="L55" s="27"/>
    </row>
    <row r="56" spans="1:12" x14ac:dyDescent="0.25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 x14ac:dyDescent="0.25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 x14ac:dyDescent="0.25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 x14ac:dyDescent="0.25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 x14ac:dyDescent="0.25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 x14ac:dyDescent="0.25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 x14ac:dyDescent="0.25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 x14ac:dyDescent="0.25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 x14ac:dyDescent="0.25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 x14ac:dyDescent="0.25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 x14ac:dyDescent="0.25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 x14ac:dyDescent="0.25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 x14ac:dyDescent="0.25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 x14ac:dyDescent="0.25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 x14ac:dyDescent="0.25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 x14ac:dyDescent="0.25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 x14ac:dyDescent="0.25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 x14ac:dyDescent="0.25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 x14ac:dyDescent="0.25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 x14ac:dyDescent="0.25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 x14ac:dyDescent="0.25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 x14ac:dyDescent="0.25">
      <c r="A77" s="34"/>
    </row>
    <row r="78" spans="1:12" x14ac:dyDescent="0.25">
      <c r="A78" s="34"/>
    </row>
    <row r="79" spans="1:12" x14ac:dyDescent="0.25">
      <c r="A79" s="34"/>
    </row>
    <row r="80" spans="1:12" x14ac:dyDescent="0.25">
      <c r="A80" s="34"/>
    </row>
    <row r="81" spans="1:1" x14ac:dyDescent="0.25">
      <c r="A81" s="34"/>
    </row>
    <row r="82" spans="1:1" x14ac:dyDescent="0.25">
      <c r="A82" s="34"/>
    </row>
    <row r="83" spans="1:1" x14ac:dyDescent="0.25">
      <c r="A83" s="34"/>
    </row>
    <row r="84" spans="1:1" x14ac:dyDescent="0.25">
      <c r="A84" s="34"/>
    </row>
    <row r="85" spans="1:1" x14ac:dyDescent="0.25">
      <c r="A85" s="34"/>
    </row>
    <row r="86" spans="1:1" x14ac:dyDescent="0.25">
      <c r="A86" s="34"/>
    </row>
    <row r="87" spans="1:1" x14ac:dyDescent="0.25">
      <c r="A87" s="34"/>
    </row>
    <row r="88" spans="1:1" x14ac:dyDescent="0.25">
      <c r="A88" s="34"/>
    </row>
    <row r="89" spans="1:1" x14ac:dyDescent="0.25">
      <c r="A89" s="34"/>
    </row>
    <row r="90" spans="1:1" x14ac:dyDescent="0.25">
      <c r="A90" s="34"/>
    </row>
    <row r="91" spans="1:1" x14ac:dyDescent="0.25">
      <c r="A91" s="34"/>
    </row>
    <row r="92" spans="1:1" x14ac:dyDescent="0.25">
      <c r="A92" s="34"/>
    </row>
    <row r="93" spans="1:1" x14ac:dyDescent="0.25">
      <c r="A93" s="34"/>
    </row>
    <row r="94" spans="1:1" x14ac:dyDescent="0.25">
      <c r="A94" s="34"/>
    </row>
    <row r="95" spans="1:1" x14ac:dyDescent="0.25">
      <c r="A95" s="34"/>
    </row>
    <row r="96" spans="1:1" x14ac:dyDescent="0.25">
      <c r="A96" s="34"/>
    </row>
    <row r="97" spans="1:1" x14ac:dyDescent="0.25">
      <c r="A97" s="34"/>
    </row>
    <row r="98" spans="1:1" x14ac:dyDescent="0.25">
      <c r="A98" s="34"/>
    </row>
    <row r="99" spans="1:1" x14ac:dyDescent="0.25">
      <c r="A99" s="34"/>
    </row>
    <row r="100" spans="1:1" x14ac:dyDescent="0.25">
      <c r="A100" s="34"/>
    </row>
    <row r="101" spans="1:1" x14ac:dyDescent="0.25">
      <c r="A101" s="34"/>
    </row>
    <row r="102" spans="1:1" x14ac:dyDescent="0.25">
      <c r="A102" s="34"/>
    </row>
    <row r="103" spans="1:1" x14ac:dyDescent="0.25">
      <c r="A103" s="34"/>
    </row>
    <row r="104" spans="1:1" x14ac:dyDescent="0.25">
      <c r="A104" s="34"/>
    </row>
    <row r="105" spans="1:1" x14ac:dyDescent="0.25">
      <c r="A105" s="34"/>
    </row>
    <row r="106" spans="1:1" x14ac:dyDescent="0.25">
      <c r="A106" s="34"/>
    </row>
    <row r="107" spans="1:1" x14ac:dyDescent="0.25">
      <c r="A107" s="34"/>
    </row>
    <row r="108" spans="1:1" x14ac:dyDescent="0.25">
      <c r="A108" s="34"/>
    </row>
    <row r="109" spans="1:1" x14ac:dyDescent="0.25">
      <c r="A109" s="34"/>
    </row>
    <row r="110" spans="1:1" x14ac:dyDescent="0.25">
      <c r="A110" s="34"/>
    </row>
    <row r="111" spans="1:1" x14ac:dyDescent="0.25">
      <c r="A111" s="34"/>
    </row>
    <row r="112" spans="1:1" x14ac:dyDescent="0.25">
      <c r="A112" s="34"/>
    </row>
    <row r="113" spans="1:1" x14ac:dyDescent="0.25">
      <c r="A113" s="3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2015-09-19T18:07:36Z</dcterms:modified>
</cp:coreProperties>
</file>