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3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 " sheetId="8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B4" i="8" l="1"/>
  <c r="B9" i="8"/>
  <c r="B10" i="8"/>
  <c r="B12" i="8" l="1"/>
  <c r="F14" i="8" s="1"/>
  <c r="N5" i="3" l="1"/>
  <c r="N6" i="3"/>
  <c r="N7" i="3"/>
  <c r="N8" i="3"/>
  <c r="N4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 l="1"/>
  <c r="L7" i="2"/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L8" i="2" l="1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M7" i="2" l="1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<sst xmlns="http://schemas.openxmlformats.org/spreadsheetml/2006/main" count="741" uniqueCount="700">
  <si>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</si>
  <si>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</si>
  <si>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</si>
  <si>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</si>
  <si>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</si>
  <si>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</si>
  <si>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</si>
  <si>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</si>
  <si>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</si>
  <si>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</si>
  <si>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</si>
  <si>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</si>
  <si>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</si>
  <si>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</si>
  <si>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</si>
  <si>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</si>
  <si>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</si>
  <si>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</si>
  <si>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</si>
  <si>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</si>
  <si>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</si>
  <si>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</si>
  <si>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</si>
  <si>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</si>
  <si>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</si>
  <si>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</si>
  <si>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</si>
  <si>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</si>
  <si>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</si>
  <si>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</si>
  <si>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</si>
  <si>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</si>
  <si>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</si>
  <si>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</si>
  <si>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</si>
  <si>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</si>
  <si>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</si>
  <si>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</si>
  <si>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</si>
  <si>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</si>
  <si>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</si>
  <si>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</si>
  <si>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</si>
  <si>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</si>
  <si>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</si>
  <si>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</si>
  <si>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</si>
  <si>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</si>
  <si>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</si>
  <si>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</si>
  <si>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</si>
  <si>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</si>
  <si>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</si>
  <si>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</si>
  <si>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</si>
  <si>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</si>
  <si>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</si>
  <si>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</si>
  <si>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</si>
  <si>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</si>
  <si>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</si>
  <si>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</si>
  <si>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</si>
  <si>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</si>
  <si>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</si>
  <si>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</si>
  <si>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</si>
  <si>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</si>
  <si>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</si>
  <si>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</si>
  <si>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</si>
  <si>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</si>
  <si>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</si>
  <si>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</si>
  <si>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</si>
  <si>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</si>
  <si>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</si>
  <si>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</si>
  <si>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</si>
  <si>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</si>
  <si>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</si>
  <si>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</si>
  <si>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</si>
  <si>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</si>
  <si>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</si>
  <si>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</si>
  <si>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</si>
  <si>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</si>
  <si>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</si>
  <si>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</si>
  <si>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</si>
  <si>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</si>
  <si>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</si>
  <si>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</si>
  <si>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</si>
  <si>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</si>
  <si>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</si>
  <si>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</si>
  <si>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</si>
  <si>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</si>
  <si>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</si>
  <si>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</si>
  <si>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</si>
  <si>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</si>
  <si>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</si>
  <si>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</si>
  <si>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</si>
  <si>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</si>
  <si>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</si>
  <si>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</si>
  <si>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</si>
  <si>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</si>
  <si>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</si>
  <si>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</si>
  <si>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</si>
  <si>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</si>
  <si>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</si>
  <si>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</si>
  <si>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</si>
  <si>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</si>
  <si>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</si>
  <si>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</si>
  <si>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</si>
  <si>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</si>
  <si>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</si>
  <si>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</si>
  <si>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</si>
  <si>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</si>
  <si>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</si>
  <si>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</si>
  <si>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</si>
  <si>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</si>
  <si>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</si>
  <si>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</si>
  <si>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</si>
  <si>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</si>
  <si>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</si>
  <si>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</si>
  <si>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</si>
  <si>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</si>
  <si>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</si>
  <si>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</si>
  <si>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</si>
  <si>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</si>
  <si>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</si>
  <si>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</si>
  <si>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</si>
  <si>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</si>
  <si>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</si>
  <si>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</si>
  <si>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</si>
  <si>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</si>
  <si>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</si>
  <si>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</si>
  <si>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</si>
  <si>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</si>
  <si>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</si>
  <si>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</si>
  <si>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</si>
  <si>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</si>
  <si>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</si>
  <si>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</si>
  <si>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</si>
  <si>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</si>
  <si>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</si>
  <si>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</si>
  <si>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</si>
  <si>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</si>
  <si>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</si>
  <si>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</si>
  <si>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</si>
  <si>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</si>
  <si>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</si>
  <si>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</si>
  <si>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</si>
  <si>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</si>
  <si>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</si>
  <si>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</si>
  <si>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</si>
  <si>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</si>
  <si>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</si>
  <si>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</si>
  <si>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</si>
  <si>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</si>
  <si>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</si>
  <si>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</si>
  <si>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</si>
  <si>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</si>
  <si>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</si>
  <si>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</si>
  <si>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</si>
  <si>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</si>
  <si>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</si>
  <si>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</si>
  <si>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</si>
  <si>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</si>
  <si>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</si>
  <si>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</si>
  <si>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</si>
  <si>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</si>
  <si>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</si>
  <si>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</si>
  <si>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</si>
  <si>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</si>
  <si>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</si>
  <si>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</si>
  <si>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</si>
  <si>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</si>
  <si>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</si>
  <si>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</si>
  <si>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</si>
  <si>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</si>
  <si>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</si>
  <si>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</si>
  <si>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</si>
  <si>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</si>
  <si>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</si>
  <si>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</si>
  <si>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</si>
  <si>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</si>
  <si>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</si>
  <si>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</si>
  <si>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</si>
  <si>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</si>
  <si>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</si>
  <si>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</si>
  <si>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</si>
  <si>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</si>
  <si>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</si>
  <si>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</si>
  <si>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</si>
  <si>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</si>
  <si>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</si>
  <si>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</si>
  <si>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</si>
  <si>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</si>
  <si>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</si>
  <si>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</si>
  <si>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</si>
  <si>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</si>
  <si>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</si>
  <si>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</si>
  <si>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</si>
  <si>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</si>
  <si>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</si>
  <si>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</si>
  <si>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</si>
  <si>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</si>
  <si>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</si>
  <si>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</si>
  <si>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</si>
  <si>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</si>
  <si>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</si>
  <si>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</si>
  <si>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</si>
  <si>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</si>
  <si>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</si>
  <si>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</si>
  <si>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</si>
  <si>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</si>
  <si>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</si>
  <si>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</si>
  <si>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</si>
  <si>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</si>
  <si>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</si>
  <si>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</si>
  <si>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</si>
  <si>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</si>
  <si>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</si>
  <si>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</si>
  <si>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</si>
  <si>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</si>
  <si>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</si>
  <si>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</si>
  <si>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</si>
  <si>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</si>
  <si>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</si>
  <si>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</si>
  <si>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</si>
  <si>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</si>
  <si>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</si>
  <si>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</si>
  <si>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</si>
  <si>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</si>
  <si>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</si>
  <si>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</si>
  <si>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</si>
  <si>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</si>
  <si>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</si>
  <si>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</si>
  <si>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</si>
  <si>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</si>
  <si>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</si>
  <si>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</si>
  <si>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</si>
  <si>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</si>
  <si>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</si>
  <si>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</si>
  <si>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</si>
  <si>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</si>
  <si>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</si>
  <si>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</si>
  <si>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</si>
  <si>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</si>
  <si>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</si>
  <si>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</si>
  <si>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</si>
  <si>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</si>
  <si>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</si>
  <si>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</si>
  <si>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</si>
  <si>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</si>
  <si>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</si>
  <si>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</si>
  <si>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</si>
  <si>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</si>
  <si>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</si>
  <si>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</si>
  <si>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</si>
  <si>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</si>
  <si>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</si>
  <si>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</si>
  <si>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</si>
  <si>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</si>
  <si>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</si>
  <si>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</si>
  <si>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</si>
  <si>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</si>
  <si>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</si>
  <si>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</si>
  <si>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</si>
  <si>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</si>
  <si>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</si>
  <si>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</si>
  <si>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</si>
  <si>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</si>
  <si>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</si>
  <si>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</si>
  <si>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</si>
  <si>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</si>
  <si>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</si>
  <si>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</si>
  <si>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</si>
  <si>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</si>
  <si>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</si>
  <si>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</si>
  <si>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</si>
  <si>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</si>
  <si>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</si>
  <si>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</si>
  <si>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</si>
  <si>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</si>
  <si>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</si>
  <si>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</si>
  <si>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</si>
  <si>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</si>
  <si>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</si>
  <si>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</si>
  <si>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</si>
  <si>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</si>
  <si>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</si>
  <si>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</si>
  <si>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</si>
  <si>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</si>
  <si>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</si>
  <si>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</si>
  <si>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</si>
  <si>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</si>
  <si>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</si>
  <si>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</si>
  <si>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</si>
  <si>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</si>
  <si>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</si>
  <si>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</si>
  <si>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</si>
  <si>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</si>
  <si>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</si>
  <si>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</si>
  <si>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</si>
  <si>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</si>
  <si>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</si>
  <si>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</si>
  <si>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</si>
  <si>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</si>
  <si>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</si>
  <si>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</si>
  <si>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</si>
  <si>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</si>
  <si>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</si>
  <si>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</si>
  <si>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</si>
  <si>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</si>
  <si>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</si>
  <si>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</si>
  <si>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</si>
  <si>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</si>
  <si>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</si>
  <si>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</si>
  <si>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</si>
  <si>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</si>
  <si>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</si>
  <si>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</si>
  <si>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</si>
  <si>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</si>
  <si>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</si>
  <si>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</si>
  <si>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</si>
  <si>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</si>
  <si>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</si>
  <si>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</si>
  <si>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</si>
  <si>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</si>
  <si>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</si>
  <si>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</si>
  <si>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</si>
  <si>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</si>
  <si>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</si>
  <si>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</si>
  <si>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</si>
  <si>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</si>
  <si>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</si>
  <si>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</si>
  <si>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</si>
  <si>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</si>
  <si>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</si>
  <si>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</si>
  <si>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</si>
  <si>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</si>
  <si>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</si>
  <si>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</si>
  <si>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</si>
  <si>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</si>
  <si>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</si>
  <si>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</si>
  <si>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</si>
  <si>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</si>
  <si>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</si>
  <si>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</si>
  <si>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</si>
  <si>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</si>
  <si>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</si>
  <si>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</si>
  <si>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</si>
  <si>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</si>
  <si>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</si>
  <si>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</si>
  <si>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</si>
  <si>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</si>
  <si>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</si>
  <si>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</si>
  <si>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</si>
  <si>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</si>
  <si>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</si>
  <si>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</si>
  <si>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</si>
  <si>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</si>
  <si>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</si>
  <si>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</si>
  <si>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</si>
  <si>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</si>
  <si>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</si>
  <si>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</si>
  <si>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</si>
  <si>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</si>
  <si>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</si>
  <si>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</si>
  <si>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</si>
  <si>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</si>
  <si>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</si>
  <si>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</si>
  <si>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</si>
  <si>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</si>
  <si>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</si>
  <si>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</si>
  <si>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</si>
  <si>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</si>
  <si>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</si>
  <si>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</si>
  <si>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</si>
  <si>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</si>
  <si>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</si>
  <si>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</si>
  <si>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</si>
  <si>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</si>
  <si>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</si>
  <si>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</si>
  <si>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</si>
  <si>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</si>
  <si>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</si>
  <si>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</si>
  <si>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</si>
  <si>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</si>
  <si>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</si>
  <si>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</si>
  <si>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</si>
  <si>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</si>
  <si>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</si>
  <si>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</si>
  <si>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</si>
  <si>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</si>
  <si>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</si>
  <si>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</si>
  <si>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</si>
  <si>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</si>
  <si>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</si>
  <si>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</si>
  <si>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</si>
  <si>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</si>
  <si>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</si>
  <si>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</si>
  <si>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</si>
  <si>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</si>
  <si>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</si>
  <si>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</si>
  <si>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</si>
  <si>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</si>
  <si>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</si>
  <si>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</si>
  <si>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</si>
  <si>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</si>
  <si>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</si>
  <si>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</si>
  <si>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</si>
  <si>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</si>
  <si>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</si>
  <si>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</si>
  <si>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</si>
  <si>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</si>
  <si>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</si>
  <si>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</si>
  <si>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</si>
  <si>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</si>
  <si>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</si>
  <si>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</si>
  <si>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</si>
  <si>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</si>
  <si>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</si>
  <si>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</si>
  <si>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</si>
  <si>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</si>
  <si>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</si>
  <si>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</si>
  <si>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</si>
  <si>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</si>
  <si>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</si>
  <si>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</si>
  <si>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</si>
  <si>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</si>
  <si>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</si>
  <si>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</si>
  <si>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</si>
  <si>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</si>
  <si>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</si>
  <si>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</si>
  <si>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</si>
  <si>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</si>
  <si>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</si>
  <si>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</si>
  <si>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</si>
  <si>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</si>
  <si>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</si>
  <si>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</si>
  <si>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</si>
  <si>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</si>
  <si>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</si>
  <si>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</si>
  <si>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</si>
  <si>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</si>
  <si>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</si>
  <si>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</si>
  <si>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</si>
  <si>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</si>
  <si>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</si>
  <si>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</si>
  <si>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</si>
  <si>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</si>
  <si>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</si>
  <si>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</si>
  <si>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</si>
  <si>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</si>
  <si>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</si>
  <si>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</si>
  <si>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</si>
  <si>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</si>
  <si>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</si>
  <si>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</si>
  <si>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</si>
  <si>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</si>
  <si>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</si>
  <si>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</si>
  <si>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</si>
  <si>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</si>
  <si>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</si>
  <si>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</si>
  <si>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</si>
  <si>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</si>
  <si>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</si>
  <si>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</si>
  <si>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</si>
  <si>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</si>
  <si>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</si>
  <si>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</si>
  <si>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</si>
  <si>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</si>
  <si>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</si>
  <si>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</si>
  <si>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</si>
  <si>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</si>
  <si>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</si>
  <si>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</si>
  <si>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</si>
  <si>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</si>
  <si>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</si>
  <si>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</si>
  <si>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</si>
  <si>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</si>
  <si>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</si>
  <si>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</si>
  <si>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</si>
  <si>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</si>
  <si>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</si>
  <si>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</si>
  <si>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</si>
  <si>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</si>
  <si>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</si>
  <si>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</si>
  <si>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</si>
  <si>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</si>
  <si>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</si>
  <si>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</si>
  <si>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</si>
  <si>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</si>
  <si>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</si>
  <si>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</si>
  <si>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</si>
  <si>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</si>
  <si>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</si>
  <si>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</si>
  <si>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</si>
  <si>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</si>
  <si>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</si>
  <si>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</si>
  <si>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</si>
  <si>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</si>
  <si>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</si>
  <si>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</si>
  <si>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</si>
  <si>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</si>
  <si>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</si>
  <si>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</si>
  <si>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</si>
  <si>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</si>
  <si>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</si>
  <si>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</si>
  <si>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</si>
  <si>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</si>
  <si>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</si>
  <si>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</si>
  <si>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</si>
  <si>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</si>
  <si>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</si>
  <si>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</si>
  <si>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</si>
  <si>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</si>
  <si>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</si>
  <si>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</si>
  <si>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</si>
  <si>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</si>
  <si>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</si>
  <si>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</si>
  <si>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</si>
  <si>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</si>
  <si>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</si>
  <si>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</si>
  <si>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</si>
  <si>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</si>
  <si>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</si>
  <si>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</si>
  <si>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</si>
  <si>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</si>
  <si>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</si>
  <si>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</si>
  <si>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</si>
  <si>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</si>
  <si>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</si>
  <si>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</si>
  <si>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</si>
  <si>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</si>
  <si>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</si>
  <si>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</si>
  <si>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</si>
  <si>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</si>
  <si>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</si>
  <si>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</si>
  <si>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</si>
  <si>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</si>
  <si>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</si>
  <si>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</si>
  <si>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 per 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</si>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</sst>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0.000%"/>
    <numFmt numFmtId="168" formatCode="_ * #,##0.0000_ ;_ * \-#,##0.0000_ ;_ * &quot;-&quot;??_ ;_ @_ "/>
    <numFmt numFmtId="169" formatCode="0.0000%"/>
    <numFmt numFmtId="170" formatCode="0.0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6" fillId="0" borderId="12" xfId="1" applyFont="1" applyBorder="1"/>
    <xf numFmtId="9" fontId="0" fillId="0" borderId="0" xfId="1" applyFont="1"/>
    <xf numFmtId="167" fontId="0" fillId="0" borderId="13" xfId="1" applyNumberFormat="1" applyFont="1" applyBorder="1"/>
    <xf numFmtId="168" fontId="0" fillId="0" borderId="13" xfId="0" applyNumberFormat="1" applyBorder="1"/>
    <xf numFmtId="169" fontId="0" fillId="0" borderId="13" xfId="1" applyNumberFormat="1" applyFont="1" applyBorder="1"/>
    <xf numFmtId="170" fontId="0" fillId="0" borderId="13" xfId="1" applyNumberFormat="1" applyFont="1" applyBorder="1"/>
    <xf numFmtId="0" fontId="5" fillId="3" borderId="0" xfId="0" applyFont="1" applyFill="1" applyBorder="1" applyAlignment="1">
      <alignment horizontal="center" wrapText="1"/>
    </xf>
    <xf numFmtId="2" fontId="0" fillId="0" borderId="0" xfId="2" applyNumberFormat="1" applyFo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10" fontId="0" fillId="0" borderId="0" xfId="0" applyNumberFormat="1" applyBorder="1"/>
    <xf numFmtId="0" fontId="0" fillId="0" borderId="0" xfId="0" applyAlignment="1">
      <alignment horizontal="center" vertical="center"/>
    </xf>
    <xf numFmtId="10" fontId="18" fillId="0" borderId="0" xfId="0" applyNumberFormat="1" applyFont="1" applyBorder="1" applyAlignmen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699300087489065"/>
          <c:y val="3.24074074074074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072922134733159"/>
          <c:y val="0.21795166229221347"/>
          <c:w val="0.63258223972003502"/>
          <c:h val="0.753795931758530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Functions'!$O$1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31203565179352583"/>
                  <c:y val="-0.49969779819189269"/>
                </c:manualLayout>
              </c:layout>
              <c:numFmt formatCode="General" sourceLinked="0"/>
            </c:trendlineLbl>
          </c:trendline>
          <c:xVal>
            <c:numRef>
              <c:f>'Analytical Functions'!$N$2:$N$513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Functions'!$O$2:$O$513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13088"/>
        <c:axId val="71104000"/>
      </c:scatterChart>
      <c:valAx>
        <c:axId val="5591308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71104000"/>
        <c:crosses val="autoZero"/>
        <c:crossBetween val="midCat"/>
      </c:valAx>
      <c:valAx>
        <c:axId val="7110400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591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11</xdr:row>
      <xdr:rowOff>95250</xdr:rowOff>
    </xdr:from>
    <xdr:to>
      <xdr:col>22</xdr:col>
      <xdr:colOff>428625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98" zoomScaleNormal="98" workbookViewId="0">
      <selection activeCell="D22" sqref="D22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1"/>
      <c r="T1" s="1"/>
      <c r="U1" s="1"/>
    </row>
    <row r="2" spans="1:22" ht="15.75" thickBot="1" x14ac:dyDescent="0.3">
      <c r="A2" s="95" t="s">
        <v>1</v>
      </c>
      <c r="B2" s="96">
        <v>2005</v>
      </c>
      <c r="C2" s="97"/>
      <c r="D2" s="97"/>
      <c r="E2" s="98"/>
      <c r="F2" s="96">
        <v>2006</v>
      </c>
      <c r="G2" s="97"/>
      <c r="H2" s="97"/>
      <c r="I2" s="98"/>
      <c r="J2" s="96">
        <v>2007</v>
      </c>
      <c r="K2" s="97"/>
      <c r="L2" s="97"/>
      <c r="M2" s="98"/>
      <c r="N2" s="96">
        <v>2008</v>
      </c>
      <c r="O2" s="97"/>
      <c r="P2" s="97"/>
      <c r="Q2" s="98"/>
      <c r="R2" s="96">
        <v>2009</v>
      </c>
      <c r="S2" s="97"/>
      <c r="T2" s="97"/>
      <c r="U2" s="98"/>
    </row>
    <row r="3" spans="1:22" x14ac:dyDescent="0.25">
      <c r="A3" s="95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3" t="s">
        <v>683</v>
      </c>
      <c r="M12" s="63" t="s">
        <v>684</v>
      </c>
    </row>
    <row r="13" spans="1:22" ht="15.75" thickBot="1" x14ac:dyDescent="0.3">
      <c r="B13" s="79">
        <v>2006</v>
      </c>
      <c r="C13" s="79">
        <v>2007</v>
      </c>
      <c r="D13" s="79">
        <v>2008</v>
      </c>
      <c r="E13" s="78">
        <v>2009</v>
      </c>
      <c r="L13" s="64">
        <v>2</v>
      </c>
      <c r="M13" s="64">
        <v>1</v>
      </c>
    </row>
    <row r="14" spans="1:22" ht="15.75" thickBot="1" x14ac:dyDescent="0.3">
      <c r="A14" s="18" t="s">
        <v>12</v>
      </c>
      <c r="B14" s="86">
        <f>(H4/D4)-1</f>
        <v>0.10137038961425771</v>
      </c>
      <c r="C14" s="76">
        <f>(L4/H4)-1</f>
        <v>0.10767202389428232</v>
      </c>
      <c r="D14" s="76">
        <f>(P4/L4)-1</f>
        <v>0.10362621698413776</v>
      </c>
      <c r="E14" s="77">
        <f>(T4/P4)-1</f>
        <v>0.10371143570906005</v>
      </c>
      <c r="L14" s="64">
        <v>4</v>
      </c>
      <c r="M14" s="64">
        <v>6</v>
      </c>
    </row>
    <row r="15" spans="1:22" ht="15.75" thickBot="1" x14ac:dyDescent="0.3">
      <c r="A15" s="18" t="s">
        <v>693</v>
      </c>
      <c r="B15" s="86">
        <f>(H6/D6)-1</f>
        <v>0.10485396790327495</v>
      </c>
      <c r="C15" s="76">
        <f>(L6/H6)-1</f>
        <v>0.10655602150408594</v>
      </c>
      <c r="D15" s="76">
        <f>(P6/L6)-1</f>
        <v>0.11096756234910687</v>
      </c>
      <c r="E15" s="77">
        <f>(T6/P6)-1</f>
        <v>0.10584919716287522</v>
      </c>
      <c r="L15" s="64">
        <v>5</v>
      </c>
      <c r="M15" s="64">
        <v>9</v>
      </c>
    </row>
    <row r="16" spans="1:22" ht="15.75" thickBot="1" x14ac:dyDescent="0.3">
      <c r="L16" s="65">
        <v>1</v>
      </c>
      <c r="M16" s="65">
        <v>6</v>
      </c>
    </row>
    <row r="17" spans="1:16" ht="15.75" thickBot="1" x14ac:dyDescent="0.3">
      <c r="B17" s="79">
        <v>2005</v>
      </c>
      <c r="C17" s="79">
        <v>2006</v>
      </c>
      <c r="D17" s="79">
        <v>2007</v>
      </c>
      <c r="E17" s="79">
        <v>2008</v>
      </c>
      <c r="F17" s="78">
        <v>2009</v>
      </c>
      <c r="J17" s="19"/>
      <c r="K17" s="63" t="s">
        <v>686</v>
      </c>
      <c r="L17" s="75">
        <f>SUM(L13:L16)</f>
        <v>12</v>
      </c>
      <c r="M17" s="75">
        <f>SUM(M13:M16)</f>
        <v>22</v>
      </c>
      <c r="P17" s="19"/>
    </row>
    <row r="18" spans="1:16" ht="15.75" thickBot="1" x14ac:dyDescent="0.3">
      <c r="A18" s="18" t="s">
        <v>13</v>
      </c>
      <c r="B18" s="76">
        <f>C5/C4</f>
        <v>0.23736753536180472</v>
      </c>
      <c r="C18" s="76">
        <f>G5/G4</f>
        <v>0.2381604666963768</v>
      </c>
      <c r="D18" s="76">
        <f>K5/K4</f>
        <v>0.23870452050670515</v>
      </c>
      <c r="E18" s="76">
        <f>O5/O4</f>
        <v>0.23777403009615999</v>
      </c>
      <c r="F18" s="77">
        <f>S5/S4</f>
        <v>0.23905043568045331</v>
      </c>
      <c r="J18" s="19"/>
      <c r="K18" s="63" t="s">
        <v>682</v>
      </c>
      <c r="L18" s="75">
        <f>L13*L14*L15*L16</f>
        <v>40</v>
      </c>
      <c r="M18" s="75">
        <f>M13*M14*M15*M16</f>
        <v>324</v>
      </c>
      <c r="P18" s="19"/>
    </row>
    <row r="19" spans="1:16" ht="15.75" thickBot="1" x14ac:dyDescent="0.3">
      <c r="E19" s="80"/>
    </row>
    <row r="20" spans="1:16" ht="15.75" thickBot="1" x14ac:dyDescent="0.3">
      <c r="B20" s="79" t="s">
        <v>2</v>
      </c>
      <c r="C20" s="79" t="s">
        <v>3</v>
      </c>
      <c r="D20" s="79" t="s">
        <v>4</v>
      </c>
    </row>
    <row r="21" spans="1:16" ht="15.75" thickBot="1" x14ac:dyDescent="0.3">
      <c r="A21" s="18" t="s">
        <v>685</v>
      </c>
      <c r="B21" s="76">
        <f>(R4/B4)^0.25-1</f>
        <v>1.5333771232613369E-2</v>
      </c>
      <c r="C21" s="76">
        <f>(S4/C4)^0.25-1</f>
        <v>0.1061821940191634</v>
      </c>
      <c r="D21" s="76">
        <f>(T4/D4)^0.25-1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selection activeCell="K19" sqref="K19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10.8554687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9" t="s">
        <v>14</v>
      </c>
      <c r="B1" s="99"/>
      <c r="C1" s="99"/>
      <c r="D1" s="99"/>
      <c r="E1" s="99"/>
      <c r="F1" s="99"/>
      <c r="G1" s="99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1" t="s">
        <v>687</v>
      </c>
      <c r="J2" s="82"/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2">
        <f>(E3/B3)-1</f>
        <v>1.2384405426326683E-3</v>
      </c>
      <c r="I3" s="93">
        <f>IF(B3=D3,1,0)</f>
        <v>0</v>
      </c>
      <c r="K3" s="24" t="s">
        <v>23</v>
      </c>
      <c r="L3" s="90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2">
        <f>(E4/E3)-1</f>
        <v>5.7044276449094156E-3</v>
      </c>
      <c r="I4" s="93">
        <f t="shared" ref="I4:I67" si="0">IF(B4=D4,1,0)</f>
        <v>0</v>
      </c>
      <c r="K4" s="24" t="s">
        <v>24</v>
      </c>
      <c r="L4" s="90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2">
        <f t="shared" ref="H5:H68" si="1">(E5/E4)-1</f>
        <v>-1.3755380781299564E-4</v>
      </c>
      <c r="I5" s="93">
        <f t="shared" si="0"/>
        <v>0</v>
      </c>
      <c r="K5" s="24" t="s">
        <v>25</v>
      </c>
      <c r="L5" s="88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2">
        <f t="shared" si="1"/>
        <v>1.549716357397779E-2</v>
      </c>
      <c r="I6" s="93">
        <f t="shared" si="0"/>
        <v>1</v>
      </c>
      <c r="K6" s="24" t="s">
        <v>26</v>
      </c>
      <c r="L6" s="91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2">
        <f t="shared" si="1"/>
        <v>7.650255805429218E-4</v>
      </c>
      <c r="I7" s="93">
        <f t="shared" si="0"/>
        <v>0</v>
      </c>
      <c r="K7" s="24" t="s">
        <v>27</v>
      </c>
      <c r="L7" s="89">
        <f>SUM(I3:I668)</f>
        <v>92</v>
      </c>
      <c r="M7" s="66">
        <f>COUNTIF(I4:I668,"1")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2">
        <f t="shared" si="1"/>
        <v>1.393511809017145E-3</v>
      </c>
      <c r="I8" s="93">
        <f t="shared" si="0"/>
        <v>0</v>
      </c>
      <c r="K8" s="24" t="s">
        <v>28</v>
      </c>
      <c r="L8" s="67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2">
        <f t="shared" si="1"/>
        <v>-2.5207344322781822E-3</v>
      </c>
      <c r="I9" s="93">
        <f t="shared" si="0"/>
        <v>0</v>
      </c>
      <c r="K9" s="24" t="s">
        <v>29</v>
      </c>
      <c r="L9" s="67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2">
        <f t="shared" si="1"/>
        <v>-1.8343431122448961E-2</v>
      </c>
      <c r="I10" s="93">
        <f t="shared" si="0"/>
        <v>0</v>
      </c>
      <c r="K10" s="24" t="s">
        <v>30</v>
      </c>
      <c r="L10" s="67">
        <f>L9^0.5</f>
        <v>2.2206878322069815E-2</v>
      </c>
      <c r="M10" s="62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2">
        <f t="shared" si="1"/>
        <v>7.0083401684275515E-3</v>
      </c>
      <c r="I11" s="93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2">
        <f t="shared" si="1"/>
        <v>1.0806277318107238E-3</v>
      </c>
      <c r="I12" s="93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2">
        <f t="shared" si="1"/>
        <v>-2.1355609976155265E-2</v>
      </c>
      <c r="I13" s="93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2">
        <f t="shared" si="1"/>
        <v>-2.2801168868584631E-2</v>
      </c>
      <c r="I14" s="93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2">
        <f t="shared" si="1"/>
        <v>-3.7990144463632136E-3</v>
      </c>
      <c r="I15" s="93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2">
        <f t="shared" si="1"/>
        <v>-3.5158628153960536E-2</v>
      </c>
      <c r="I16" s="93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2">
        <f t="shared" si="1"/>
        <v>-8.7024345783744961E-2</v>
      </c>
      <c r="I17" s="93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2">
        <f t="shared" si="1"/>
        <v>-5.9418676086622657E-2</v>
      </c>
      <c r="I18" s="93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2">
        <f t="shared" si="1"/>
        <v>6.2070091645745284E-2</v>
      </c>
      <c r="I19" s="93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2">
        <f t="shared" si="1"/>
        <v>-3.2661336818234243E-2</v>
      </c>
      <c r="I20" s="93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2">
        <f t="shared" si="1"/>
        <v>6.9514945017830732E-2</v>
      </c>
      <c r="I21" s="93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2">
        <f t="shared" si="1"/>
        <v>-2.0294054817167728E-2</v>
      </c>
      <c r="I22" s="93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2">
        <f t="shared" si="1"/>
        <v>1.2703589237974544E-3</v>
      </c>
      <c r="I23" s="93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2">
        <f t="shared" si="1"/>
        <v>-2.1436146038478987E-2</v>
      </c>
      <c r="I24" s="93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2">
        <f t="shared" si="1"/>
        <v>-5.8344299094358343E-3</v>
      </c>
      <c r="I25" s="93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2">
        <f t="shared" si="1"/>
        <v>3.4997907522214433E-2</v>
      </c>
      <c r="I26" s="93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2">
        <f t="shared" si="1"/>
        <v>2.7504819220461663E-2</v>
      </c>
      <c r="I27" s="93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2">
        <f t="shared" si="1"/>
        <v>3.73387022970606E-3</v>
      </c>
      <c r="I28" s="93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2">
        <f t="shared" si="1"/>
        <v>-2.9422491292693032E-2</v>
      </c>
      <c r="I29" s="93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2">
        <f t="shared" si="1"/>
        <v>-3.5565659317432496E-2</v>
      </c>
      <c r="I30" s="93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2">
        <f t="shared" si="1"/>
        <v>-2.5130278088929536E-3</v>
      </c>
      <c r="I31" s="93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2">
        <f t="shared" si="1"/>
        <v>-5.143203101350502E-2</v>
      </c>
      <c r="I32" s="93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2">
        <f t="shared" si="1"/>
        <v>-3.8604076590488257E-3</v>
      </c>
      <c r="I33" s="93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2">
        <f t="shared" si="1"/>
        <v>1.8849790730119276E-2</v>
      </c>
      <c r="I34" s="93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2">
        <f t="shared" si="1"/>
        <v>5.5290143930864621E-2</v>
      </c>
      <c r="I35" s="93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2">
        <f t="shared" si="1"/>
        <v>1.9396386005382515E-2</v>
      </c>
      <c r="I36" s="93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2">
        <f t="shared" si="1"/>
        <v>-4.9029776160214311E-3</v>
      </c>
      <c r="I37" s="93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2">
        <f t="shared" si="1"/>
        <v>7.3907028747943748E-4</v>
      </c>
      <c r="I38" s="93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2">
        <f t="shared" si="1"/>
        <v>-2.3926299045599175E-2</v>
      </c>
      <c r="I39" s="93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2">
        <f t="shared" si="1"/>
        <v>7.2461659342899498E-3</v>
      </c>
      <c r="I40" s="93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2">
        <f t="shared" si="1"/>
        <v>-1.5611156053777164E-2</v>
      </c>
      <c r="I41" s="93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2">
        <f t="shared" si="1"/>
        <v>1.7600156532798561E-2</v>
      </c>
      <c r="I42" s="93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2">
        <f t="shared" si="1"/>
        <v>1.3334743399926907E-2</v>
      </c>
      <c r="I43" s="93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2">
        <f t="shared" si="1"/>
        <v>-3.1309000863377623E-4</v>
      </c>
      <c r="I44" s="93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2">
        <f t="shared" si="1"/>
        <v>3.1698428365349862E-3</v>
      </c>
      <c r="I45" s="93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2">
        <f t="shared" si="1"/>
        <v>-1.165540860154024E-2</v>
      </c>
      <c r="I46" s="93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2">
        <f t="shared" si="1"/>
        <v>-5.1785201493251609E-2</v>
      </c>
      <c r="I47" s="93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2">
        <f t="shared" si="1"/>
        <v>-1.7918433272763989E-2</v>
      </c>
      <c r="I48" s="93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2">
        <f t="shared" si="1"/>
        <v>1.1748984941152285E-2</v>
      </c>
      <c r="I49" s="93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2">
        <f t="shared" si="1"/>
        <v>-3.0438493111715981E-2</v>
      </c>
      <c r="I50" s="93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2">
        <f t="shared" si="1"/>
        <v>6.0357112918096867E-3</v>
      </c>
      <c r="I51" s="93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2">
        <f t="shared" si="1"/>
        <v>1.3644696275310286E-2</v>
      </c>
      <c r="I52" s="93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2">
        <f t="shared" si="1"/>
        <v>1.2536221459544805E-3</v>
      </c>
      <c r="I53" s="93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2">
        <f t="shared" si="1"/>
        <v>-5.0985221674876735E-2</v>
      </c>
      <c r="I54" s="93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2">
        <f t="shared" si="1"/>
        <v>2.6429621939614067E-2</v>
      </c>
      <c r="I55" s="93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2">
        <f t="shared" si="1"/>
        <v>-5.1139955328922349E-2</v>
      </c>
      <c r="I56" s="93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2">
        <f t="shared" si="1"/>
        <v>6.6398703115631008E-3</v>
      </c>
      <c r="I57" s="93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2">
        <f t="shared" si="1"/>
        <v>9.0337524818000503E-3</v>
      </c>
      <c r="I58" s="93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2">
        <f t="shared" si="1"/>
        <v>7.8487958985122841E-3</v>
      </c>
      <c r="I59" s="93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2">
        <f t="shared" si="1"/>
        <v>5.8060457498616991E-2</v>
      </c>
      <c r="I60" s="93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2">
        <f t="shared" si="1"/>
        <v>-9.9743721168630284E-3</v>
      </c>
      <c r="I61" s="93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2">
        <f t="shared" si="1"/>
        <v>2.8992410201178487E-4</v>
      </c>
      <c r="I62" s="93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2">
        <f t="shared" si="1"/>
        <v>2.3135448475751774E-2</v>
      </c>
      <c r="I63" s="93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2">
        <f t="shared" si="1"/>
        <v>-4.1987049777418073E-2</v>
      </c>
      <c r="I64" s="93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2">
        <f t="shared" si="1"/>
        <v>1.0666385045938753E-3</v>
      </c>
      <c r="I65" s="93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2">
        <f t="shared" si="1"/>
        <v>3.0910107499655393E-3</v>
      </c>
      <c r="I66" s="93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2">
        <f t="shared" si="1"/>
        <v>3.6599217533970219E-3</v>
      </c>
      <c r="I67" s="93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2">
        <f t="shared" si="1"/>
        <v>-2.6112834269427565E-2</v>
      </c>
      <c r="I68" s="93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2">
        <f t="shared" ref="H69:H132" si="3">(E69/E68)-1</f>
        <v>2.4574994620184976E-2</v>
      </c>
      <c r="I69" s="93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2">
        <f t="shared" si="3"/>
        <v>-1.0827102411156919E-2</v>
      </c>
      <c r="I70" s="93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2">
        <f t="shared" si="3"/>
        <v>7.9411421230877188E-3</v>
      </c>
      <c r="I71" s="93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2">
        <f t="shared" si="3"/>
        <v>-2.9597328867402295E-3</v>
      </c>
      <c r="I72" s="93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2">
        <f t="shared" si="3"/>
        <v>9.4654553137545339E-3</v>
      </c>
      <c r="I73" s="93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2">
        <f t="shared" si="3"/>
        <v>2.1317342710033715E-2</v>
      </c>
      <c r="I74" s="93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2">
        <f t="shared" si="3"/>
        <v>1.5677353908580827E-3</v>
      </c>
      <c r="I75" s="93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2">
        <f t="shared" si="3"/>
        <v>1.4547909888895649E-2</v>
      </c>
      <c r="I76" s="93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2">
        <f t="shared" si="3"/>
        <v>1.5851887705711665E-2</v>
      </c>
      <c r="I77" s="93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2">
        <f t="shared" si="3"/>
        <v>2.4419297200715118E-3</v>
      </c>
      <c r="I78" s="93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2">
        <f t="shared" si="3"/>
        <v>-5.248252232982753E-3</v>
      </c>
      <c r="I79" s="93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2">
        <f t="shared" si="3"/>
        <v>-4.5691646093811711E-3</v>
      </c>
      <c r="I80" s="93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2">
        <f t="shared" si="3"/>
        <v>2.2370671120133467E-2</v>
      </c>
      <c r="I81" s="93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2">
        <f t="shared" si="3"/>
        <v>-4.3136334291918876E-3</v>
      </c>
      <c r="I82" s="93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2">
        <f t="shared" si="3"/>
        <v>2.079710785613953E-2</v>
      </c>
      <c r="I83" s="93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2">
        <f t="shared" si="3"/>
        <v>-5.6972379944183471E-3</v>
      </c>
      <c r="I84" s="93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2">
        <f t="shared" si="3"/>
        <v>1.2059854042858031E-2</v>
      </c>
      <c r="I85" s="93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2">
        <f t="shared" si="3"/>
        <v>-6.8761715313109262E-3</v>
      </c>
      <c r="I86" s="93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2">
        <f t="shared" si="3"/>
        <v>-9.167509268621532E-3</v>
      </c>
      <c r="I87" s="93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2">
        <f t="shared" si="3"/>
        <v>-1.7785466455443322E-3</v>
      </c>
      <c r="I88" s="93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2">
        <f t="shared" si="3"/>
        <v>-1.0476097750949265E-2</v>
      </c>
      <c r="I89" s="93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2">
        <f t="shared" si="3"/>
        <v>-1.9501347974103078E-2</v>
      </c>
      <c r="I90" s="93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2">
        <f t="shared" si="3"/>
        <v>6.0309878376749726E-3</v>
      </c>
      <c r="I91" s="93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2">
        <f t="shared" si="3"/>
        <v>-1.0942315940669967E-2</v>
      </c>
      <c r="I92" s="93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2">
        <f t="shared" si="3"/>
        <v>1.0881842752833881E-2</v>
      </c>
      <c r="I93" s="93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2">
        <f t="shared" si="3"/>
        <v>2.0651469047737736E-2</v>
      </c>
      <c r="I94" s="93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2">
        <f t="shared" si="3"/>
        <v>8.2987146278286072E-3</v>
      </c>
      <c r="I95" s="93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2">
        <f t="shared" si="3"/>
        <v>-1.0227426953874796E-2</v>
      </c>
      <c r="I96" s="93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2">
        <f t="shared" si="3"/>
        <v>2.4877814670074549E-3</v>
      </c>
      <c r="I97" s="93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2">
        <f t="shared" si="3"/>
        <v>-1.8016081599953049E-2</v>
      </c>
      <c r="I98" s="93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2">
        <f t="shared" si="3"/>
        <v>-1.5700086559412463E-2</v>
      </c>
      <c r="I99" s="93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2">
        <f t="shared" si="3"/>
        <v>-1.4454518806036543E-2</v>
      </c>
      <c r="I100" s="93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2">
        <f t="shared" si="3"/>
        <v>-3.1281730443790678E-3</v>
      </c>
      <c r="I101" s="93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2">
        <f t="shared" si="3"/>
        <v>1.2047820897979289E-2</v>
      </c>
      <c r="I102" s="93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2">
        <f t="shared" si="3"/>
        <v>-1.6885744202832287E-2</v>
      </c>
      <c r="I103" s="93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2">
        <f t="shared" si="3"/>
        <v>7.1970715364093607E-3</v>
      </c>
      <c r="I104" s="93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2">
        <f t="shared" si="3"/>
        <v>-2.6796164349808027E-2</v>
      </c>
      <c r="I105" s="93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2">
        <f t="shared" si="3"/>
        <v>-5.0004219765382718E-3</v>
      </c>
      <c r="I106" s="93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2">
        <f t="shared" si="3"/>
        <v>-2.7629932780593114E-2</v>
      </c>
      <c r="I107" s="93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2">
        <f t="shared" si="3"/>
        <v>1.9921057222609839E-2</v>
      </c>
      <c r="I108" s="93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2">
        <f t="shared" si="3"/>
        <v>-1.0508985556826445E-2</v>
      </c>
      <c r="I109" s="93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2">
        <f t="shared" si="3"/>
        <v>-2.7410432602964718E-2</v>
      </c>
      <c r="I110" s="93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2">
        <f t="shared" si="3"/>
        <v>-1.1364267543518491E-2</v>
      </c>
      <c r="I111" s="93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2">
        <f t="shared" si="3"/>
        <v>1.65850150568565E-2</v>
      </c>
      <c r="I112" s="93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2">
        <f t="shared" si="3"/>
        <v>3.4817402069149406E-3</v>
      </c>
      <c r="I113" s="93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2">
        <f t="shared" si="3"/>
        <v>-4.9015828257349403E-3</v>
      </c>
      <c r="I114" s="93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2">
        <f t="shared" si="3"/>
        <v>1.2264505988355268E-2</v>
      </c>
      <c r="I115" s="93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2">
        <f t="shared" si="3"/>
        <v>1.7605248769819504E-2</v>
      </c>
      <c r="I116" s="93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2">
        <f t="shared" si="3"/>
        <v>-1.5173006662368427E-2</v>
      </c>
      <c r="I117" s="93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2">
        <f t="shared" si="3"/>
        <v>-1.7054381983240163E-2</v>
      </c>
      <c r="I118" s="93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2">
        <f t="shared" si="3"/>
        <v>-3.4789365599156352E-2</v>
      </c>
      <c r="I119" s="93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2">
        <f t="shared" si="3"/>
        <v>-1.8665685271014865E-2</v>
      </c>
      <c r="I120" s="93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2">
        <f t="shared" si="3"/>
        <v>-1.7649540596287094E-2</v>
      </c>
      <c r="I121" s="93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2">
        <f t="shared" si="3"/>
        <v>1.4685881988022009E-2</v>
      </c>
      <c r="I122" s="93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2">
        <f t="shared" si="3"/>
        <v>1.4861321764076729E-2</v>
      </c>
      <c r="I123" s="93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2">
        <f t="shared" si="3"/>
        <v>-4.1521368907631362E-2</v>
      </c>
      <c r="I124" s="93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2">
        <f t="shared" si="3"/>
        <v>-2.3231358708133309E-2</v>
      </c>
      <c r="I125" s="93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2">
        <f t="shared" si="3"/>
        <v>-3.5589214339632025E-2</v>
      </c>
      <c r="I126" s="93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2">
        <f t="shared" si="3"/>
        <v>5.045229999358436E-2</v>
      </c>
      <c r="I127" s="93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2">
        <f t="shared" si="3"/>
        <v>-4.0944458695200692E-2</v>
      </c>
      <c r="I128" s="93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2">
        <f t="shared" si="3"/>
        <v>2.2989237725275391E-2</v>
      </c>
      <c r="I129" s="93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2">
        <f t="shared" si="3"/>
        <v>3.4860557768925382E-3</v>
      </c>
      <c r="I130" s="93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2">
        <f t="shared" si="3"/>
        <v>-1.0285359801488814E-2</v>
      </c>
      <c r="I131" s="93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2">
        <f t="shared" si="3"/>
        <v>4.2258464855649436E-2</v>
      </c>
      <c r="I132" s="93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2">
        <f t="shared" ref="H133:H196" si="5">(E133/E132)-1</f>
        <v>1.2268167713067601E-3</v>
      </c>
      <c r="I133" s="93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2">
        <f t="shared" si="5"/>
        <v>-2.7197155350535684E-2</v>
      </c>
      <c r="I134" s="93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2">
        <f t="shared" si="5"/>
        <v>-2.2968634230674523E-3</v>
      </c>
      <c r="I135" s="93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2">
        <f t="shared" si="5"/>
        <v>-4.4211203802262511E-2</v>
      </c>
      <c r="I136" s="93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2">
        <f t="shared" si="5"/>
        <v>-1.1499313667089672E-2</v>
      </c>
      <c r="I137" s="93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2">
        <f t="shared" si="5"/>
        <v>3.4191841119291633E-2</v>
      </c>
      <c r="I138" s="93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2">
        <f t="shared" si="5"/>
        <v>3.6747567896230349E-2</v>
      </c>
      <c r="I139" s="93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2">
        <f t="shared" si="5"/>
        <v>1.6433502352006801E-2</v>
      </c>
      <c r="I140" s="93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2">
        <f t="shared" si="5"/>
        <v>1.9377329005890287E-2</v>
      </c>
      <c r="I141" s="93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2">
        <f t="shared" si="5"/>
        <v>5.5824155090681726E-2</v>
      </c>
      <c r="I142" s="93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2">
        <f t="shared" si="5"/>
        <v>-9.6609185132237041E-3</v>
      </c>
      <c r="I143" s="93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2">
        <f t="shared" si="5"/>
        <v>-2.7449786288640032E-2</v>
      </c>
      <c r="I144" s="93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2">
        <f t="shared" si="5"/>
        <v>4.6963600310772069E-3</v>
      </c>
      <c r="I145" s="93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2">
        <f t="shared" si="5"/>
        <v>-3.2836268784192435E-2</v>
      </c>
      <c r="I146" s="93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2">
        <f t="shared" si="5"/>
        <v>2.9523729966466572E-2</v>
      </c>
      <c r="I147" s="93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2">
        <f t="shared" si="5"/>
        <v>4.4974556919474828E-3</v>
      </c>
      <c r="I148" s="93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2">
        <f t="shared" si="5"/>
        <v>1.8601645530181621E-2</v>
      </c>
      <c r="I149" s="93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2">
        <f t="shared" si="5"/>
        <v>-4.123664623715606E-3</v>
      </c>
      <c r="I150" s="93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2">
        <f t="shared" si="5"/>
        <v>2.4457665487390035E-2</v>
      </c>
      <c r="I151" s="93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2">
        <f t="shared" si="5"/>
        <v>3.2645990872446351E-3</v>
      </c>
      <c r="I152" s="93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2">
        <f t="shared" si="5"/>
        <v>1.3945612112760131E-3</v>
      </c>
      <c r="I153" s="93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2">
        <f t="shared" si="5"/>
        <v>1.248936193728678E-3</v>
      </c>
      <c r="I154" s="93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2">
        <f t="shared" si="5"/>
        <v>2.0068440225190276E-2</v>
      </c>
      <c r="I155" s="93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2">
        <f t="shared" si="5"/>
        <v>-1.4749805211669909E-2</v>
      </c>
      <c r="I156" s="93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2">
        <f t="shared" si="5"/>
        <v>-5.0963809105386559E-3</v>
      </c>
      <c r="I157" s="93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2">
        <f t="shared" si="5"/>
        <v>-2.1715370773120246E-2</v>
      </c>
      <c r="I158" s="93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2">
        <f t="shared" si="5"/>
        <v>-8.4975286072177525E-3</v>
      </c>
      <c r="I159" s="93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2">
        <f t="shared" si="5"/>
        <v>-5.6452806136966238E-3</v>
      </c>
      <c r="I160" s="93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2">
        <f t="shared" si="5"/>
        <v>1.0873919761918316E-2</v>
      </c>
      <c r="I161" s="93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2">
        <f t="shared" si="5"/>
        <v>-2.9870350450093341E-2</v>
      </c>
      <c r="I162" s="93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2">
        <f t="shared" si="5"/>
        <v>1.0177760659219937E-2</v>
      </c>
      <c r="I163" s="93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2">
        <f t="shared" si="5"/>
        <v>1.8255554656900763E-3</v>
      </c>
      <c r="I164" s="93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2">
        <f t="shared" si="5"/>
        <v>4.9592305119539049E-4</v>
      </c>
      <c r="I165" s="93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2">
        <f t="shared" si="5"/>
        <v>-1.0466858789625277E-2</v>
      </c>
      <c r="I166" s="93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2">
        <f t="shared" si="5"/>
        <v>-1.8196220964096899E-2</v>
      </c>
      <c r="I167" s="93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2">
        <f t="shared" si="5"/>
        <v>3.4646416706217265E-2</v>
      </c>
      <c r="I168" s="93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2">
        <f t="shared" si="5"/>
        <v>-2.6032110091743776E-3</v>
      </c>
      <c r="I169" s="93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2">
        <f t="shared" si="5"/>
        <v>3.5723730353098171E-2</v>
      </c>
      <c r="I170" s="93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2">
        <f t="shared" si="5"/>
        <v>-1.2488898756660705E-2</v>
      </c>
      <c r="I171" s="93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2">
        <f t="shared" si="5"/>
        <v>-2.1460288910123082E-2</v>
      </c>
      <c r="I172" s="93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2">
        <f t="shared" si="5"/>
        <v>2.9869264526801942E-2</v>
      </c>
      <c r="I173" s="93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2">
        <f t="shared" si="5"/>
        <v>-3.0341565714031571E-3</v>
      </c>
      <c r="I174" s="93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2">
        <f t="shared" si="5"/>
        <v>-1.5317653903819894E-2</v>
      </c>
      <c r="I175" s="93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2">
        <f t="shared" si="5"/>
        <v>-2.4987216635418363E-2</v>
      </c>
      <c r="I176" s="93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2">
        <f t="shared" si="5"/>
        <v>-1.4416241288488063E-2</v>
      </c>
      <c r="I177" s="93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2">
        <f t="shared" si="5"/>
        <v>-3.6786529342903385E-2</v>
      </c>
      <c r="I178" s="93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2">
        <f t="shared" si="5"/>
        <v>4.9105060276466439E-4</v>
      </c>
      <c r="I179" s="93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2">
        <f t="shared" si="5"/>
        <v>-1.6356229600726468E-2</v>
      </c>
      <c r="I180" s="93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2">
        <f t="shared" si="5"/>
        <v>7.4596145450009921E-3</v>
      </c>
      <c r="I181" s="93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2">
        <f t="shared" si="5"/>
        <v>5.1285861099761076E-2</v>
      </c>
      <c r="I182" s="93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2">
        <f t="shared" si="5"/>
        <v>-5.2293740062422378E-3</v>
      </c>
      <c r="I183" s="93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2">
        <f t="shared" si="5"/>
        <v>-2.2767904713418163E-2</v>
      </c>
      <c r="I184" s="93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2">
        <f t="shared" si="5"/>
        <v>8.3234389008699505E-3</v>
      </c>
      <c r="I185" s="93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2">
        <f t="shared" si="5"/>
        <v>-1.2183838990687867E-2</v>
      </c>
      <c r="I186" s="93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2">
        <f t="shared" si="5"/>
        <v>-3.0482538833002892E-2</v>
      </c>
      <c r="I187" s="93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2">
        <f t="shared" si="5"/>
        <v>-3.3925098801831699E-2</v>
      </c>
      <c r="I188" s="93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2">
        <f t="shared" si="5"/>
        <v>1.8480279476889905E-2</v>
      </c>
      <c r="I189" s="93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2">
        <f t="shared" si="5"/>
        <v>7.5359583800878038E-3</v>
      </c>
      <c r="I190" s="93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2">
        <f t="shared" si="5"/>
        <v>-3.3525280010124558E-2</v>
      </c>
      <c r="I191" s="93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2">
        <f t="shared" si="5"/>
        <v>-5.6556582772438024E-2</v>
      </c>
      <c r="I192" s="93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2">
        <f t="shared" si="5"/>
        <v>1.1797854178521305E-3</v>
      </c>
      <c r="I193" s="93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2">
        <f t="shared" si="5"/>
        <v>-2.5772195419508592E-2</v>
      </c>
      <c r="I194" s="93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2">
        <f t="shared" si="5"/>
        <v>-6.6512031648001457E-2</v>
      </c>
      <c r="I195" s="93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2">
        <f t="shared" si="5"/>
        <v>6.4254028262626051E-2</v>
      </c>
      <c r="I196" s="93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2">
        <f t="shared" ref="H197:H260" si="7">(E197/E196)-1</f>
        <v>8.006990002005443E-3</v>
      </c>
      <c r="I197" s="93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2">
        <f t="shared" si="7"/>
        <v>-5.1227033095079033E-2</v>
      </c>
      <c r="I198" s="93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2">
        <f t="shared" si="7"/>
        <v>-2.0698538221902707E-2</v>
      </c>
      <c r="I199" s="93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2">
        <f t="shared" si="7"/>
        <v>-5.9630501942311898E-2</v>
      </c>
      <c r="I200" s="93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2">
        <f t="shared" si="7"/>
        <v>1.5759428822352817E-2</v>
      </c>
      <c r="I201" s="93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2">
        <f t="shared" si="7"/>
        <v>3.5897271679262266E-2</v>
      </c>
      <c r="I202" s="93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2">
        <f t="shared" si="7"/>
        <v>-5.247457417539958E-2</v>
      </c>
      <c r="I203" s="93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2">
        <f t="shared" si="7"/>
        <v>-3.9802293525602384E-2</v>
      </c>
      <c r="I204" s="93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2">
        <f t="shared" si="7"/>
        <v>-0.12202911846151232</v>
      </c>
      <c r="I205" s="93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2">
        <f t="shared" si="7"/>
        <v>-2.3142414860681138E-2</v>
      </c>
      <c r="I206" s="93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2">
        <f t="shared" si="7"/>
        <v>6.3544885508279858E-2</v>
      </c>
      <c r="I207" s="93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2">
        <f t="shared" si="7"/>
        <v>4.6375623929078014E-3</v>
      </c>
      <c r="I208" s="93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2">
        <f t="shared" si="7"/>
        <v>6.9909716171372427E-2</v>
      </c>
      <c r="I209" s="93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2">
        <f t="shared" si="7"/>
        <v>5.4841280842805595E-2</v>
      </c>
      <c r="I210" s="93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2">
        <f t="shared" si="7"/>
        <v>3.2278200305534188E-2</v>
      </c>
      <c r="I211" s="93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2">
        <f t="shared" si="7"/>
        <v>-4.6831736736577478E-2</v>
      </c>
      <c r="I212" s="93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2">
        <f t="shared" si="7"/>
        <v>-3.4157498455733681E-2</v>
      </c>
      <c r="I213" s="93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2">
        <f t="shared" si="7"/>
        <v>2.777729763365766E-2</v>
      </c>
      <c r="I214" s="93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2">
        <f t="shared" si="7"/>
        <v>5.8947191389169262E-2</v>
      </c>
      <c r="I215" s="93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2">
        <f t="shared" si="7"/>
        <v>-6.6576669578337189E-2</v>
      </c>
      <c r="I216" s="93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2">
        <f t="shared" si="7"/>
        <v>-3.0694366460789935E-2</v>
      </c>
      <c r="I217" s="93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2">
        <f t="shared" si="7"/>
        <v>-1.33756955537222E-2</v>
      </c>
      <c r="I218" s="93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2">
        <f t="shared" si="7"/>
        <v>-3.842937712384531E-3</v>
      </c>
      <c r="I219" s="93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2">
        <f t="shared" si="7"/>
        <v>-4.1578110767802046E-2</v>
      </c>
      <c r="I220" s="93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2">
        <f t="shared" si="7"/>
        <v>-1.7945325457018879E-2</v>
      </c>
      <c r="I221" s="93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2">
        <f t="shared" si="7"/>
        <v>-3.1062618595825375E-2</v>
      </c>
      <c r="I222" s="93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2">
        <f t="shared" si="7"/>
        <v>5.4951726298885673E-2</v>
      </c>
      <c r="I223" s="93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2">
        <f t="shared" si="7"/>
        <v>5.4948114871262721E-3</v>
      </c>
      <c r="I224" s="93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2">
        <f t="shared" si="7"/>
        <v>-2.0031385581094852E-2</v>
      </c>
      <c r="I225" s="93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2">
        <f t="shared" si="7"/>
        <v>3.7019593067068479E-2</v>
      </c>
      <c r="I226" s="93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2">
        <f t="shared" si="7"/>
        <v>1.0355163956763391E-3</v>
      </c>
      <c r="I227" s="93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2">
        <f t="shared" si="7"/>
        <v>-2.6205945337737235E-2</v>
      </c>
      <c r="I228" s="93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2">
        <f t="shared" si="7"/>
        <v>-9.355548100935529E-3</v>
      </c>
      <c r="I229" s="93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2">
        <f t="shared" si="7"/>
        <v>-5.0793889683209414E-4</v>
      </c>
      <c r="I230" s="93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2">
        <f t="shared" si="7"/>
        <v>4.9520977244066344E-2</v>
      </c>
      <c r="I231" s="93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2">
        <f t="shared" si="7"/>
        <v>-2.6398852223816327E-2</v>
      </c>
      <c r="I232" s="93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2">
        <f t="shared" si="7"/>
        <v>2.564102564102555E-2</v>
      </c>
      <c r="I233" s="93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2">
        <f t="shared" si="7"/>
        <v>5.1813936781609282E-2</v>
      </c>
      <c r="I234" s="93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2">
        <f t="shared" si="7"/>
        <v>-2.7661572611628049E-3</v>
      </c>
      <c r="I235" s="93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2">
        <f t="shared" si="7"/>
        <v>4.1093779429135502E-4</v>
      </c>
      <c r="I236" s="93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2">
        <f t="shared" si="7"/>
        <v>2.0487103565132614E-2</v>
      </c>
      <c r="I237" s="93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2">
        <f t="shared" si="7"/>
        <v>2.0310613175902326E-2</v>
      </c>
      <c r="I238" s="93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2">
        <f t="shared" si="7"/>
        <v>-2.8733459357277891E-2</v>
      </c>
      <c r="I239" s="93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2">
        <f t="shared" si="7"/>
        <v>3.6014690202582633E-2</v>
      </c>
      <c r="I240" s="93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2">
        <f t="shared" si="7"/>
        <v>5.472514906477155E-3</v>
      </c>
      <c r="I241" s="93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2">
        <f t="shared" si="7"/>
        <v>-1.2412672623883014E-2</v>
      </c>
      <c r="I242" s="93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2">
        <f t="shared" si="7"/>
        <v>-2.3245484157536356E-2</v>
      </c>
      <c r="I243" s="93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2">
        <f t="shared" si="7"/>
        <v>-1.7449008808717803E-2</v>
      </c>
      <c r="I244" s="93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2">
        <f t="shared" si="7"/>
        <v>-2.0433001354200564E-2</v>
      </c>
      <c r="I245" s="93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2">
        <f t="shared" si="7"/>
        <v>2.2731647563216217E-2</v>
      </c>
      <c r="I246" s="93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2">
        <f t="shared" si="7"/>
        <v>1.9608514133187427E-2</v>
      </c>
      <c r="I247" s="93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2">
        <f t="shared" si="7"/>
        <v>-6.8300050344016761E-3</v>
      </c>
      <c r="I248" s="93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2">
        <f t="shared" si="7"/>
        <v>2.5108561580183375E-2</v>
      </c>
      <c r="I249" s="93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2">
        <f t="shared" si="7"/>
        <v>4.3844467520479657E-3</v>
      </c>
      <c r="I250" s="93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2">
        <f t="shared" si="7"/>
        <v>2.4517928940674505E-2</v>
      </c>
      <c r="I251" s="93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2">
        <f t="shared" si="7"/>
        <v>-2.7711480241553454E-3</v>
      </c>
      <c r="I252" s="93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2">
        <f t="shared" si="7"/>
        <v>-6.1809303520945824E-2</v>
      </c>
      <c r="I253" s="93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2">
        <f t="shared" si="7"/>
        <v>-1.6230653335159606E-2</v>
      </c>
      <c r="I254" s="93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2">
        <f t="shared" si="7"/>
        <v>-3.4772015315001736E-2</v>
      </c>
      <c r="I255" s="93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2">
        <f t="shared" si="7"/>
        <v>-1.0151094443042075E-2</v>
      </c>
      <c r="I256" s="93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2">
        <f t="shared" si="7"/>
        <v>3.2914989344068335E-2</v>
      </c>
      <c r="I257" s="93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2">
        <f t="shared" si="7"/>
        <v>-3.4775861460868418E-2</v>
      </c>
      <c r="I258" s="93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2">
        <f t="shared" si="7"/>
        <v>3.352577922315203E-2</v>
      </c>
      <c r="I259" s="93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2">
        <f t="shared" si="7"/>
        <v>6.275521928971628E-3</v>
      </c>
      <c r="I260" s="93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2">
        <f t="shared" ref="H261:H324" si="9">(E261/E260)-1</f>
        <v>-1.7426744431171315E-2</v>
      </c>
      <c r="I261" s="93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2">
        <f t="shared" si="9"/>
        <v>-3.2342844883072264E-2</v>
      </c>
      <c r="I262" s="93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2">
        <f t="shared" si="9"/>
        <v>2.8268942963249888E-3</v>
      </c>
      <c r="I263" s="93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2">
        <f t="shared" si="9"/>
        <v>-1.2989166482423209E-2</v>
      </c>
      <c r="I264" s="93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2">
        <f t="shared" si="9"/>
        <v>3.4645610498217128E-2</v>
      </c>
      <c r="I265" s="93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2">
        <f t="shared" si="9"/>
        <v>2.8199253071607755E-2</v>
      </c>
      <c r="I266" s="93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2">
        <f t="shared" si="9"/>
        <v>-8.9664853483067963E-3</v>
      </c>
      <c r="I267" s="93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2">
        <f t="shared" si="9"/>
        <v>1.8006692753058884E-2</v>
      </c>
      <c r="I268" s="93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2">
        <f t="shared" si="9"/>
        <v>-3.7620008348406841E-2</v>
      </c>
      <c r="I269" s="93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2">
        <f t="shared" si="9"/>
        <v>6.2349773191405777E-3</v>
      </c>
      <c r="I270" s="93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2">
        <f t="shared" si="9"/>
        <v>6.8788390387586329E-3</v>
      </c>
      <c r="I271" s="93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2">
        <f t="shared" si="9"/>
        <v>-8.2053477462050717E-3</v>
      </c>
      <c r="I272" s="93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2">
        <f t="shared" si="9"/>
        <v>2.2679448211363029E-2</v>
      </c>
      <c r="I273" s="93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2">
        <f t="shared" si="9"/>
        <v>2.7012767753508582E-2</v>
      </c>
      <c r="I274" s="93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2">
        <f t="shared" si="9"/>
        <v>5.0001712387410802E-3</v>
      </c>
      <c r="I275" s="93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2">
        <f t="shared" si="9"/>
        <v>-2.9988072925541953E-3</v>
      </c>
      <c r="I276" s="93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2">
        <f t="shared" si="9"/>
        <v>-1.1159722459582189E-2</v>
      </c>
      <c r="I277" s="93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2">
        <f t="shared" si="9"/>
        <v>1.9114775064378309E-2</v>
      </c>
      <c r="I278" s="93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2">
        <f t="shared" si="9"/>
        <v>-3.3866399850764006E-2</v>
      </c>
      <c r="I279" s="93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2">
        <f t="shared" si="9"/>
        <v>-2.7382833070036861E-2</v>
      </c>
      <c r="I280" s="93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2">
        <f t="shared" si="9"/>
        <v>2.0393430788667732E-3</v>
      </c>
      <c r="I281" s="93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2">
        <f t="shared" si="9"/>
        <v>4.7547863047745498E-3</v>
      </c>
      <c r="I282" s="93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2">
        <f t="shared" si="9"/>
        <v>-1.8964991843978041E-2</v>
      </c>
      <c r="I283" s="93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2">
        <f t="shared" si="9"/>
        <v>-9.3186427670877148E-4</v>
      </c>
      <c r="I284" s="93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2">
        <f t="shared" si="9"/>
        <v>1.0461245839277211E-2</v>
      </c>
      <c r="I285" s="93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2">
        <f t="shared" si="9"/>
        <v>8.3800904977375801E-3</v>
      </c>
      <c r="I286" s="93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2">
        <f t="shared" si="9"/>
        <v>-7.8976181501624332E-3</v>
      </c>
      <c r="I287" s="93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2">
        <f t="shared" si="9"/>
        <v>-3.2221880484142429E-2</v>
      </c>
      <c r="I288" s="93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2">
        <f t="shared" si="9"/>
        <v>-1.9516937112091459E-2</v>
      </c>
      <c r="I289" s="93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2">
        <f t="shared" si="9"/>
        <v>8.6943258084195563E-3</v>
      </c>
      <c r="I290" s="93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2">
        <f t="shared" si="9"/>
        <v>-2.589596249810977E-2</v>
      </c>
      <c r="I291" s="93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2">
        <f t="shared" si="9"/>
        <v>1.6862653781969383E-2</v>
      </c>
      <c r="I292" s="93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2">
        <f t="shared" si="9"/>
        <v>-1.79379043184551E-2</v>
      </c>
      <c r="I293" s="93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2">
        <f t="shared" si="9"/>
        <v>1.7216252453218672E-2</v>
      </c>
      <c r="I294" s="93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2">
        <f t="shared" si="9"/>
        <v>3.8892815526562208E-2</v>
      </c>
      <c r="I295" s="93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2">
        <f t="shared" si="9"/>
        <v>2.1329410683092798E-2</v>
      </c>
      <c r="I296" s="93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2">
        <f t="shared" si="9"/>
        <v>-7.1293545773697398E-3</v>
      </c>
      <c r="I297" s="93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2">
        <f t="shared" si="9"/>
        <v>1.3508857821538101E-2</v>
      </c>
      <c r="I298" s="93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2">
        <f t="shared" si="9"/>
        <v>4.4548609868682032E-3</v>
      </c>
      <c r="I299" s="93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2">
        <f t="shared" si="9"/>
        <v>-3.5623319024624678E-5</v>
      </c>
      <c r="I300" s="93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2">
        <f t="shared" si="9"/>
        <v>4.732726527849529E-2</v>
      </c>
      <c r="I301" s="93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2">
        <f t="shared" si="9"/>
        <v>-4.0817714888274903E-4</v>
      </c>
      <c r="I302" s="93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2">
        <f t="shared" si="9"/>
        <v>1.5534079695103342E-2</v>
      </c>
      <c r="I303" s="93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2">
        <f t="shared" si="9"/>
        <v>3.2804463283462093E-2</v>
      </c>
      <c r="I304" s="93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2">
        <f t="shared" si="9"/>
        <v>8.5651715467596201E-3</v>
      </c>
      <c r="I305" s="93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2">
        <f t="shared" si="9"/>
        <v>-4.1979637463207542E-2</v>
      </c>
      <c r="I306" s="93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2">
        <f t="shared" si="9"/>
        <v>1.437133791111922E-2</v>
      </c>
      <c r="I307" s="93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2">
        <f t="shared" si="9"/>
        <v>1.3042254919809926E-2</v>
      </c>
      <c r="I308" s="93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2">
        <f t="shared" si="9"/>
        <v>4.9242733674253136E-2</v>
      </c>
      <c r="I309" s="93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2">
        <f t="shared" si="9"/>
        <v>1.4185391071456221E-2</v>
      </c>
      <c r="I310" s="93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2">
        <f t="shared" si="9"/>
        <v>2.6515384142971277E-2</v>
      </c>
      <c r="I311" s="93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2">
        <f t="shared" si="9"/>
        <v>-2.6922329080592E-4</v>
      </c>
      <c r="I312" s="93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2">
        <f t="shared" si="9"/>
        <v>1.2133271495040399E-2</v>
      </c>
      <c r="I313" s="93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2">
        <f t="shared" si="9"/>
        <v>3.0021285401762077E-2</v>
      </c>
      <c r="I314" s="93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2">
        <f t="shared" si="9"/>
        <v>-3.2906160756569047E-2</v>
      </c>
      <c r="I315" s="93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2">
        <f t="shared" si="9"/>
        <v>4.4220210713756813E-3</v>
      </c>
      <c r="I316" s="93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2">
        <f t="shared" si="9"/>
        <v>-2.1569554426191795E-3</v>
      </c>
      <c r="I317" s="93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2">
        <f t="shared" si="9"/>
        <v>-3.4941221758312269E-3</v>
      </c>
      <c r="I318" s="93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2">
        <f t="shared" si="9"/>
        <v>-1.0400261492288898E-2</v>
      </c>
      <c r="I319" s="93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2">
        <f t="shared" si="9"/>
        <v>2.8045521424496123E-2</v>
      </c>
      <c r="I320" s="93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2">
        <f t="shared" si="9"/>
        <v>1.6663259047229761E-2</v>
      </c>
      <c r="I321" s="93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2">
        <f t="shared" si="9"/>
        <v>-3.0884148531207245E-3</v>
      </c>
      <c r="I322" s="93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2">
        <f t="shared" si="9"/>
        <v>-3.10230547550433E-2</v>
      </c>
      <c r="I323" s="93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2">
        <f t="shared" si="9"/>
        <v>3.3191071720671594E-2</v>
      </c>
      <c r="I324" s="93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2">
        <f t="shared" ref="H325:H388" si="11">(E325/E324)-1</f>
        <v>5.1828610083622495E-2</v>
      </c>
      <c r="I325" s="93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2">
        <f t="shared" si="11"/>
        <v>2.1620142309797252E-3</v>
      </c>
      <c r="I326" s="93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2">
        <f t="shared" si="11"/>
        <v>-1.0063082006608548E-2</v>
      </c>
      <c r="I327" s="93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2">
        <f t="shared" si="11"/>
        <v>1.6234258837809046E-2</v>
      </c>
      <c r="I328" s="93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2">
        <f t="shared" si="11"/>
        <v>-1.7155731697386045E-2</v>
      </c>
      <c r="I329" s="93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2">
        <f t="shared" si="11"/>
        <v>-1.8256138315795312E-2</v>
      </c>
      <c r="I330" s="93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2">
        <f t="shared" si="11"/>
        <v>3.5587689191470151E-2</v>
      </c>
      <c r="I331" s="93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2">
        <f t="shared" si="11"/>
        <v>-1.2455516014234891E-2</v>
      </c>
      <c r="I332" s="93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2">
        <f t="shared" si="11"/>
        <v>-1.1498521422185548E-2</v>
      </c>
      <c r="I333" s="93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2">
        <f t="shared" si="11"/>
        <v>2.1761816638606435E-2</v>
      </c>
      <c r="I334" s="93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2">
        <f t="shared" si="11"/>
        <v>0.17744066019364579</v>
      </c>
      <c r="I335" s="93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2">
        <f t="shared" si="11"/>
        <v>-1.0871702346667567E-3</v>
      </c>
      <c r="I336" s="93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2">
        <f t="shared" si="11"/>
        <v>-1.1149833852423852E-2</v>
      </c>
      <c r="I337" s="93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2">
        <f t="shared" si="11"/>
        <v>-1.3910029740299423E-2</v>
      </c>
      <c r="I338" s="93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2">
        <f t="shared" si="11"/>
        <v>6.5544182953762853E-3</v>
      </c>
      <c r="I339" s="93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2">
        <f t="shared" si="11"/>
        <v>-2.2413589713332627E-4</v>
      </c>
      <c r="I340" s="93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2">
        <f t="shared" si="11"/>
        <v>-2.8518837535840391E-2</v>
      </c>
      <c r="I341" s="93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2">
        <f t="shared" si="11"/>
        <v>3.8708188597663229E-2</v>
      </c>
      <c r="I342" s="93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2">
        <f t="shared" si="11"/>
        <v>1.4277195074893889E-2</v>
      </c>
      <c r="I343" s="93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2">
        <f t="shared" si="11"/>
        <v>2.5789121763390099E-2</v>
      </c>
      <c r="I344" s="93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2">
        <f t="shared" si="11"/>
        <v>1.8195304510052912E-2</v>
      </c>
      <c r="I345" s="93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2">
        <f t="shared" si="11"/>
        <v>-1.0265127265501883E-3</v>
      </c>
      <c r="I346" s="93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2">
        <f t="shared" si="11"/>
        <v>1.2043533506436166E-3</v>
      </c>
      <c r="I347" s="93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2">
        <f t="shared" si="11"/>
        <v>9.2590548921800409E-3</v>
      </c>
      <c r="I348" s="93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2">
        <f t="shared" si="11"/>
        <v>3.116354848938796E-3</v>
      </c>
      <c r="I349" s="93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2">
        <f t="shared" si="11"/>
        <v>-3.4227909917373345E-2</v>
      </c>
      <c r="I350" s="93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2">
        <f t="shared" si="11"/>
        <v>2.7325673265762296E-2</v>
      </c>
      <c r="I351" s="93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2">
        <f t="shared" si="11"/>
        <v>2.2918291785231748E-2</v>
      </c>
      <c r="I352" s="93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2">
        <f t="shared" si="11"/>
        <v>-3.7699371677138993E-3</v>
      </c>
      <c r="I353" s="93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2">
        <f t="shared" si="11"/>
        <v>-1.1708389934665941E-2</v>
      </c>
      <c r="I354" s="93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2">
        <f t="shared" si="11"/>
        <v>-2.1686957280621311E-2</v>
      </c>
      <c r="I355" s="93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2">
        <f t="shared" si="11"/>
        <v>7.5379125780552503E-3</v>
      </c>
      <c r="I356" s="93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2">
        <f t="shared" si="11"/>
        <v>-3.5780689716233716E-2</v>
      </c>
      <c r="I357" s="93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2">
        <f t="shared" si="11"/>
        <v>-2.404646304649749E-2</v>
      </c>
      <c r="I358" s="93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2">
        <f t="shared" si="11"/>
        <v>1.4630474667168603E-2</v>
      </c>
      <c r="I359" s="93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2">
        <f t="shared" si="11"/>
        <v>-1.8163482937685549E-2</v>
      </c>
      <c r="I360" s="93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2">
        <f t="shared" si="11"/>
        <v>2.77433445487274E-3</v>
      </c>
      <c r="I361" s="93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2">
        <f t="shared" si="11"/>
        <v>1.0819401930774575E-2</v>
      </c>
      <c r="I362" s="93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2">
        <f t="shared" si="11"/>
        <v>-1.1903236702034636E-2</v>
      </c>
      <c r="I363" s="93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2">
        <f t="shared" si="11"/>
        <v>3.150747904805673E-2</v>
      </c>
      <c r="I364" s="93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2">
        <f t="shared" si="11"/>
        <v>3.5310250257112319E-3</v>
      </c>
      <c r="I365" s="93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2">
        <f t="shared" si="11"/>
        <v>-2.2739953768546539E-2</v>
      </c>
      <c r="I366" s="93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2">
        <f t="shared" si="11"/>
        <v>1.1605415860734825E-2</v>
      </c>
      <c r="I367" s="93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2">
        <f t="shared" si="11"/>
        <v>1.8314174479947543E-3</v>
      </c>
      <c r="I368" s="93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2">
        <f t="shared" si="11"/>
        <v>1.7337916920565188E-2</v>
      </c>
      <c r="I369" s="93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2">
        <f t="shared" si="11"/>
        <v>-5.8439283494377658E-2</v>
      </c>
      <c r="I370" s="93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2">
        <f t="shared" si="11"/>
        <v>8.7500300069616177E-3</v>
      </c>
      <c r="I371" s="93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2">
        <f t="shared" si="11"/>
        <v>-2.9330223813999856E-2</v>
      </c>
      <c r="I372" s="93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2">
        <f t="shared" si="11"/>
        <v>5.0258648164946962E-4</v>
      </c>
      <c r="I373" s="93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2">
        <f t="shared" si="11"/>
        <v>-1.8880407748195771E-2</v>
      </c>
      <c r="I374" s="93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2">
        <f t="shared" si="11"/>
        <v>-7.4552311496290935E-3</v>
      </c>
      <c r="I375" s="93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2">
        <f t="shared" si="11"/>
        <v>3.4561719153004988E-2</v>
      </c>
      <c r="I376" s="93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2">
        <f t="shared" si="11"/>
        <v>2.9697913119618669E-2</v>
      </c>
      <c r="I377" s="93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2">
        <f t="shared" si="11"/>
        <v>-4.9604346285592182E-4</v>
      </c>
      <c r="I378" s="93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2">
        <f t="shared" si="11"/>
        <v>3.3924942099541555E-2</v>
      </c>
      <c r="I379" s="93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2">
        <f t="shared" si="11"/>
        <v>2.9097475399718853E-2</v>
      </c>
      <c r="I380" s="93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2">
        <f t="shared" si="11"/>
        <v>-7.3629851740795171E-3</v>
      </c>
      <c r="I381" s="93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2">
        <f t="shared" si="11"/>
        <v>-1.5707860643082716E-2</v>
      </c>
      <c r="I382" s="93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2">
        <f t="shared" si="11"/>
        <v>2.8382095523881157E-2</v>
      </c>
      <c r="I383" s="93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2">
        <f t="shared" si="11"/>
        <v>9.9032882011604872E-3</v>
      </c>
      <c r="I384" s="93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2">
        <f t="shared" si="11"/>
        <v>8.2082936599148226E-4</v>
      </c>
      <c r="I385" s="93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2">
        <f t="shared" si="11"/>
        <v>-1.793408131574914E-3</v>
      </c>
      <c r="I386" s="93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2">
        <f t="shared" si="11"/>
        <v>-1.1086523082316391E-2</v>
      </c>
      <c r="I387" s="93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2">
        <f t="shared" si="11"/>
        <v>1.2839259997784458E-2</v>
      </c>
      <c r="I388" s="93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2">
        <f t="shared" ref="H389:H452" si="13">(E389/E388)-1</f>
        <v>1.4218683349921823E-2</v>
      </c>
      <c r="I389" s="93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2">
        <f t="shared" si="13"/>
        <v>1.6165385154590206E-2</v>
      </c>
      <c r="I390" s="93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2">
        <f t="shared" si="13"/>
        <v>-6.5585600882963613E-3</v>
      </c>
      <c r="I391" s="93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2">
        <f t="shared" si="13"/>
        <v>2.9163550902679969E-3</v>
      </c>
      <c r="I392" s="93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2">
        <f t="shared" si="13"/>
        <v>-2.3145830448536908E-2</v>
      </c>
      <c r="I393" s="93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2">
        <f t="shared" si="13"/>
        <v>-2.2701995420346788E-2</v>
      </c>
      <c r="I394" s="93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2">
        <f t="shared" si="13"/>
        <v>-9.7625741955639223E-3</v>
      </c>
      <c r="I395" s="93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2">
        <f t="shared" si="13"/>
        <v>7.5941094948905885E-3</v>
      </c>
      <c r="I396" s="93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2">
        <f t="shared" si="13"/>
        <v>-3.0974985183446213E-3</v>
      </c>
      <c r="I397" s="93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2">
        <f t="shared" si="13"/>
        <v>3.3090297251822776E-2</v>
      </c>
      <c r="I398" s="93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2">
        <f t="shared" si="13"/>
        <v>-5.4180238870792374E-3</v>
      </c>
      <c r="I399" s="93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2">
        <f t="shared" si="13"/>
        <v>-4.1953690461894677E-2</v>
      </c>
      <c r="I400" s="93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2">
        <f t="shared" si="13"/>
        <v>1.6180861004124969E-2</v>
      </c>
      <c r="I401" s="93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2">
        <f t="shared" si="13"/>
        <v>-1.4532732288232375E-2</v>
      </c>
      <c r="I402" s="93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2">
        <f t="shared" si="13"/>
        <v>1.350674768439486E-2</v>
      </c>
      <c r="I403" s="93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2">
        <f t="shared" si="13"/>
        <v>1.6919466930132909E-2</v>
      </c>
      <c r="I404" s="93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2">
        <f t="shared" si="13"/>
        <v>2.5172231054584104E-2</v>
      </c>
      <c r="I405" s="93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2">
        <f t="shared" si="13"/>
        <v>3.5646592573448377E-3</v>
      </c>
      <c r="I406" s="93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2">
        <f t="shared" si="13"/>
        <v>4.6143775419318356E-3</v>
      </c>
      <c r="I407" s="93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2">
        <f t="shared" si="13"/>
        <v>1.5702276295970208E-3</v>
      </c>
      <c r="I408" s="93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2">
        <f t="shared" si="13"/>
        <v>9.4172603557869383E-3</v>
      </c>
      <c r="I409" s="93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2">
        <f t="shared" si="13"/>
        <v>-1.4844633216055447E-2</v>
      </c>
      <c r="I410" s="93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2">
        <f t="shared" si="13"/>
        <v>-7.8827137985028051E-3</v>
      </c>
      <c r="I411" s="93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2">
        <f t="shared" si="13"/>
        <v>-3.6753975374836934E-3</v>
      </c>
      <c r="I412" s="93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2">
        <f t="shared" si="13"/>
        <v>-3.2115616218386656E-3</v>
      </c>
      <c r="I413" s="93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2">
        <f t="shared" si="13"/>
        <v>1.8906945608516246E-2</v>
      </c>
      <c r="I414" s="93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2">
        <f t="shared" si="13"/>
        <v>2.1899837620716234E-2</v>
      </c>
      <c r="I415" s="93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2">
        <f t="shared" si="13"/>
        <v>4.6728971962617383E-3</v>
      </c>
      <c r="I416" s="93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2">
        <f t="shared" si="13"/>
        <v>1.8729514593414098E-3</v>
      </c>
      <c r="I417" s="93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2">
        <f t="shared" si="13"/>
        <v>1.0697408734485769E-3</v>
      </c>
      <c r="I418" s="93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2">
        <f t="shared" si="13"/>
        <v>2.1060712951821436E-3</v>
      </c>
      <c r="I419" s="93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2">
        <f t="shared" si="13"/>
        <v>-4.3378782702321317E-3</v>
      </c>
      <c r="I420" s="93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2">
        <f t="shared" si="13"/>
        <v>1.7364721540573225E-2</v>
      </c>
      <c r="I421" s="93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2">
        <f t="shared" si="13"/>
        <v>1.3552462132826237E-2</v>
      </c>
      <c r="I422" s="93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2">
        <f t="shared" si="13"/>
        <v>1.4419974185222451E-3</v>
      </c>
      <c r="I423" s="93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2">
        <f t="shared" si="13"/>
        <v>2.114569383049103E-3</v>
      </c>
      <c r="I424" s="93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2">
        <f t="shared" si="13"/>
        <v>8.8724992715105699E-3</v>
      </c>
      <c r="I425" s="93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2">
        <f t="shared" si="13"/>
        <v>-1.0009561372056885E-2</v>
      </c>
      <c r="I426" s="93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2">
        <f t="shared" si="13"/>
        <v>3.3400738438014166E-3</v>
      </c>
      <c r="I427" s="93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2">
        <f t="shared" si="13"/>
        <v>-5.5348888510092786E-3</v>
      </c>
      <c r="I428" s="93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2">
        <f t="shared" si="13"/>
        <v>9.659302876617204E-3</v>
      </c>
      <c r="I429" s="93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2">
        <f t="shared" si="13"/>
        <v>1.5398903502201966E-2</v>
      </c>
      <c r="I430" s="93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2">
        <f t="shared" si="13"/>
        <v>-1.0818359739972472E-4</v>
      </c>
      <c r="I431" s="93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2">
        <f t="shared" si="13"/>
        <v>-1.5776842270921021E-2</v>
      </c>
      <c r="I432" s="93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2">
        <f t="shared" si="13"/>
        <v>4.8369043811959944E-3</v>
      </c>
      <c r="I433" s="93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2">
        <f t="shared" si="13"/>
        <v>-8.2846003898634502E-3</v>
      </c>
      <c r="I434" s="93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2">
        <f t="shared" si="13"/>
        <v>3.309431880860414E-3</v>
      </c>
      <c r="I435" s="93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2">
        <f t="shared" si="13"/>
        <v>-1.1404867809485797E-2</v>
      </c>
      <c r="I436" s="93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2">
        <f t="shared" si="13"/>
        <v>2.2051686483863131E-2</v>
      </c>
      <c r="I437" s="93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2">
        <f t="shared" si="13"/>
        <v>1.2652718009595887E-2</v>
      </c>
      <c r="I438" s="93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2">
        <f t="shared" si="13"/>
        <v>-1.8268141143369387E-3</v>
      </c>
      <c r="I439" s="93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2">
        <f t="shared" si="13"/>
        <v>6.5181009424819525E-3</v>
      </c>
      <c r="I440" s="93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2">
        <f t="shared" si="13"/>
        <v>-6.8064914481191785E-5</v>
      </c>
      <c r="I441" s="93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2">
        <f t="shared" si="13"/>
        <v>-5.3191489361702482E-3</v>
      </c>
      <c r="I442" s="93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2">
        <f t="shared" si="13"/>
        <v>-9.9424180508167481E-3</v>
      </c>
      <c r="I443" s="93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2">
        <f t="shared" si="13"/>
        <v>-1.4811596492613988E-2</v>
      </c>
      <c r="I444" s="93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2">
        <f t="shared" si="13"/>
        <v>1.6938620053721376E-3</v>
      </c>
      <c r="I445" s="93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2">
        <f t="shared" si="13"/>
        <v>-5.2330875216378692E-3</v>
      </c>
      <c r="I446" s="93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2">
        <f t="shared" si="13"/>
        <v>-2.4985415115974963E-2</v>
      </c>
      <c r="I447" s="93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2">
        <f t="shared" si="13"/>
        <v>-4.239998349392371E-3</v>
      </c>
      <c r="I448" s="93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2">
        <f t="shared" si="13"/>
        <v>-1.5664660236420214E-2</v>
      </c>
      <c r="I449" s="93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2">
        <f t="shared" si="13"/>
        <v>-8.1780004420541896E-3</v>
      </c>
      <c r="I450" s="93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2">
        <f t="shared" si="13"/>
        <v>-3.1368720419381546E-2</v>
      </c>
      <c r="I451" s="93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2">
        <f t="shared" si="13"/>
        <v>3.2187383597362063E-2</v>
      </c>
      <c r="I452" s="93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2">
        <f t="shared" ref="H453:H516" si="15">(E453/E452)-1</f>
        <v>1.1622229769890469E-2</v>
      </c>
      <c r="I453" s="93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2">
        <f t="shared" si="15"/>
        <v>6.4210846596928217E-3</v>
      </c>
      <c r="I454" s="93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2">
        <f t="shared" si="15"/>
        <v>2.1319183094773875E-2</v>
      </c>
      <c r="I455" s="93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2">
        <f t="shared" si="15"/>
        <v>-3.4092764984484658E-3</v>
      </c>
      <c r="I456" s="93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2">
        <f t="shared" si="15"/>
        <v>2.5042505684495175E-2</v>
      </c>
      <c r="I457" s="93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2">
        <f t="shared" si="15"/>
        <v>-1.0251900998211494E-2</v>
      </c>
      <c r="I458" s="93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2">
        <f t="shared" si="15"/>
        <v>9.3485305846365829E-3</v>
      </c>
      <c r="I459" s="93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2">
        <f t="shared" si="15"/>
        <v>1.1822482721371541E-2</v>
      </c>
      <c r="I460" s="93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2">
        <f t="shared" si="15"/>
        <v>8.3035952590426731E-4</v>
      </c>
      <c r="I461" s="93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2">
        <f t="shared" si="15"/>
        <v>-1.4914316756383661E-3</v>
      </c>
      <c r="I462" s="93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2">
        <f t="shared" si="15"/>
        <v>-1.2997804023977655E-2</v>
      </c>
      <c r="I463" s="93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2">
        <f t="shared" si="15"/>
        <v>1.2717979555020964E-2</v>
      </c>
      <c r="I464" s="93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2">
        <f t="shared" si="15"/>
        <v>1.0113905135132439E-2</v>
      </c>
      <c r="I465" s="93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2">
        <f t="shared" si="15"/>
        <v>-2.5472465244780196E-3</v>
      </c>
      <c r="I466" s="93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2">
        <f t="shared" si="15"/>
        <v>3.4573867263849589E-3</v>
      </c>
      <c r="I467" s="93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2">
        <f t="shared" si="15"/>
        <v>-2.0085549562953164E-2</v>
      </c>
      <c r="I468" s="93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2">
        <f t="shared" si="15"/>
        <v>-1.2745852104164457E-2</v>
      </c>
      <c r="I469" s="93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2">
        <f t="shared" si="15"/>
        <v>1.8404411392725306E-2</v>
      </c>
      <c r="I470" s="93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2">
        <f t="shared" si="15"/>
        <v>1.7743954537325912E-2</v>
      </c>
      <c r="I471" s="93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2">
        <f t="shared" si="15"/>
        <v>2.4404529480670512E-4</v>
      </c>
      <c r="I472" s="93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2">
        <f t="shared" si="15"/>
        <v>1.6493436783291404E-3</v>
      </c>
      <c r="I473" s="93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2">
        <f t="shared" si="15"/>
        <v>-4.4429721145039514E-3</v>
      </c>
      <c r="I474" s="93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2">
        <f t="shared" si="15"/>
        <v>-8.2600951281097679E-3</v>
      </c>
      <c r="I475" s="93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2">
        <f t="shared" si="15"/>
        <v>1.603607871000845E-2</v>
      </c>
      <c r="I476" s="93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2">
        <f t="shared" si="15"/>
        <v>-6.9833623092686592E-3</v>
      </c>
      <c r="I477" s="93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2">
        <f t="shared" si="15"/>
        <v>4.4307511737089467E-3</v>
      </c>
      <c r="I478" s="93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2">
        <f t="shared" si="15"/>
        <v>-3.3790034374299172E-3</v>
      </c>
      <c r="I479" s="93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2">
        <f t="shared" si="15"/>
        <v>-2.2668203935669595E-3</v>
      </c>
      <c r="I480" s="93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2">
        <f t="shared" si="15"/>
        <v>-1.4229194821474E-2</v>
      </c>
      <c r="I481" s="93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2">
        <f t="shared" si="15"/>
        <v>1.7881801293451183E-3</v>
      </c>
      <c r="I482" s="93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2">
        <f t="shared" si="15"/>
        <v>-5.9499608294322215E-5</v>
      </c>
      <c r="I483" s="93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2">
        <f t="shared" si="15"/>
        <v>-1.0720483958942872E-2</v>
      </c>
      <c r="I484" s="93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2">
        <f t="shared" si="15"/>
        <v>-7.0373117869958479E-3</v>
      </c>
      <c r="I485" s="93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2">
        <f t="shared" si="15"/>
        <v>6.7136453579936806E-3</v>
      </c>
      <c r="I486" s="93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2">
        <f t="shared" si="15"/>
        <v>3.1840107504236936E-2</v>
      </c>
      <c r="I487" s="93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2">
        <f t="shared" si="15"/>
        <v>6.5699957236713402E-3</v>
      </c>
      <c r="I488" s="93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2">
        <f t="shared" si="15"/>
        <v>1.8441989803801295E-3</v>
      </c>
      <c r="I489" s="93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2">
        <f t="shared" si="15"/>
        <v>-3.5659557243227225E-3</v>
      </c>
      <c r="I490" s="93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2">
        <f t="shared" si="15"/>
        <v>6.112835988354659E-3</v>
      </c>
      <c r="I491" s="93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2">
        <f t="shared" si="15"/>
        <v>5.9891752626872741E-3</v>
      </c>
      <c r="I492" s="93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2">
        <f t="shared" si="15"/>
        <v>8.7343755972630888E-3</v>
      </c>
      <c r="I493" s="93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2">
        <f t="shared" si="15"/>
        <v>7.3893025635207721E-4</v>
      </c>
      <c r="I494" s="93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2">
        <f t="shared" si="15"/>
        <v>-3.5404596917717468E-3</v>
      </c>
      <c r="I495" s="93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2">
        <f t="shared" si="15"/>
        <v>-3.4865383519219195E-3</v>
      </c>
      <c r="I496" s="93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2">
        <f t="shared" si="15"/>
        <v>8.8660088660086345E-4</v>
      </c>
      <c r="I497" s="93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2">
        <f t="shared" si="15"/>
        <v>-7.429420505200568E-3</v>
      </c>
      <c r="I498" s="93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2">
        <f t="shared" si="15"/>
        <v>4.5198065407645593E-3</v>
      </c>
      <c r="I499" s="93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2">
        <f t="shared" si="15"/>
        <v>4.9580145014758159E-3</v>
      </c>
      <c r="I500" s="93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2">
        <f t="shared" si="15"/>
        <v>-1.4639061579116985E-3</v>
      </c>
      <c r="I501" s="93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2">
        <f t="shared" si="15"/>
        <v>4.3124785804045107E-3</v>
      </c>
      <c r="I502" s="93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2">
        <f t="shared" si="15"/>
        <v>-9.3272794487048172E-3</v>
      </c>
      <c r="I503" s="93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2">
        <f t="shared" si="15"/>
        <v>-7.5588682747596003E-4</v>
      </c>
      <c r="I504" s="93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2">
        <f t="shared" si="15"/>
        <v>-2.4426910776184085E-2</v>
      </c>
      <c r="I505" s="93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2">
        <f t="shared" si="15"/>
        <v>-1.1415054523325696E-2</v>
      </c>
      <c r="I506" s="93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2">
        <f t="shared" si="15"/>
        <v>-5.5798252581414909E-3</v>
      </c>
      <c r="I507" s="93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2">
        <f t="shared" si="15"/>
        <v>-3.091116036662056E-2</v>
      </c>
      <c r="I508" s="93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2">
        <f t="shared" si="15"/>
        <v>2.9156621540868954E-3</v>
      </c>
      <c r="I509" s="93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2">
        <f t="shared" si="15"/>
        <v>3.0407314191791546E-3</v>
      </c>
      <c r="I510" s="93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2">
        <f t="shared" si="15"/>
        <v>3.6152845628372177E-3</v>
      </c>
      <c r="I511" s="93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2">
        <f t="shared" si="15"/>
        <v>-1.4204951323550263E-2</v>
      </c>
      <c r="I512" s="93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2">
        <f t="shared" si="15"/>
        <v>2.1065816442723762E-2</v>
      </c>
      <c r="I513" s="93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2">
        <f t="shared" si="15"/>
        <v>-1.7539057351703691E-2</v>
      </c>
      <c r="I514" s="93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2">
        <f t="shared" si="15"/>
        <v>-2.6148781821746736E-2</v>
      </c>
      <c r="I515" s="93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2">
        <f t="shared" si="15"/>
        <v>8.180305807805377E-3</v>
      </c>
      <c r="I516" s="93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2">
        <f t="shared" ref="H517:H580" si="17">(E517/E516)-1</f>
        <v>6.6214724893565169E-4</v>
      </c>
      <c r="I517" s="93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2">
        <f t="shared" si="17"/>
        <v>6.7746407864885949E-3</v>
      </c>
      <c r="I518" s="93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2">
        <f t="shared" si="17"/>
        <v>-7.3967429292770559E-3</v>
      </c>
      <c r="I519" s="93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2">
        <f t="shared" si="17"/>
        <v>1.464096527369052E-2</v>
      </c>
      <c r="I520" s="93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2">
        <f t="shared" si="17"/>
        <v>-5.1586438360422537E-3</v>
      </c>
      <c r="I521" s="93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2">
        <f t="shared" si="17"/>
        <v>1.120378179697834E-2</v>
      </c>
      <c r="I522" s="93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2">
        <f t="shared" si="17"/>
        <v>1.1996087113216314E-2</v>
      </c>
      <c r="I523" s="93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2">
        <f t="shared" si="17"/>
        <v>-5.3418803418803229E-3</v>
      </c>
      <c r="I524" s="93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2">
        <f t="shared" si="17"/>
        <v>-8.7668149966754205E-3</v>
      </c>
      <c r="I525" s="93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2">
        <f t="shared" si="17"/>
        <v>2.3736300026833135E-3</v>
      </c>
      <c r="I526" s="93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2">
        <f t="shared" si="17"/>
        <v>2.8107239930814654E-3</v>
      </c>
      <c r="I527" s="93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2">
        <f t="shared" si="17"/>
        <v>-2.3511052247923159E-3</v>
      </c>
      <c r="I528" s="93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2">
        <f t="shared" si="17"/>
        <v>2.3669369777290505E-4</v>
      </c>
      <c r="I529" s="93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2">
        <f t="shared" si="17"/>
        <v>1.2871032460517462E-2</v>
      </c>
      <c r="I530" s="93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2">
        <f t="shared" si="17"/>
        <v>1.9238973650529179E-2</v>
      </c>
      <c r="I531" s="93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2">
        <f t="shared" si="17"/>
        <v>1.4171815826190981E-2</v>
      </c>
      <c r="I532" s="93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2">
        <f t="shared" si="17"/>
        <v>-1.5428155893163487E-3</v>
      </c>
      <c r="I533" s="93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2">
        <f t="shared" si="17"/>
        <v>1.663303971261243E-3</v>
      </c>
      <c r="I534" s="93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2">
        <f t="shared" si="17"/>
        <v>6.9369387073319189E-3</v>
      </c>
      <c r="I535" s="93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2">
        <f t="shared" si="17"/>
        <v>-4.3911007025760895E-3</v>
      </c>
      <c r="I536" s="93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2">
        <f t="shared" si="17"/>
        <v>2.8913064784867881E-3</v>
      </c>
      <c r="I537" s="93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2">
        <f t="shared" si="17"/>
        <v>3.3520645003664029E-3</v>
      </c>
      <c r="I538" s="93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2">
        <f t="shared" si="17"/>
        <v>7.0128959364179622E-4</v>
      </c>
      <c r="I539" s="93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2">
        <f t="shared" si="17"/>
        <v>-1.5767957952113054E-3</v>
      </c>
      <c r="I540" s="93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2">
        <f t="shared" si="17"/>
        <v>1.3492171810719711E-2</v>
      </c>
      <c r="I541" s="93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2">
        <f t="shared" si="17"/>
        <v>6.5023758681055366E-3</v>
      </c>
      <c r="I542" s="93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2">
        <f t="shared" si="17"/>
        <v>2.6758921233203115E-3</v>
      </c>
      <c r="I543" s="93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2">
        <f t="shared" si="17"/>
        <v>3.2215635067387449E-3</v>
      </c>
      <c r="I544" s="93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2">
        <f t="shared" si="17"/>
        <v>-1.0944744242608606E-2</v>
      </c>
      <c r="I545" s="93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2">
        <f t="shared" si="17"/>
        <v>3.8615230922924848E-3</v>
      </c>
      <c r="I546" s="93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2">
        <f t="shared" si="17"/>
        <v>6.7173176659711675E-3</v>
      </c>
      <c r="I547" s="93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2">
        <f t="shared" si="17"/>
        <v>4.1061516234508488E-3</v>
      </c>
      <c r="I548" s="93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2">
        <f t="shared" si="17"/>
        <v>3.9473684210526994E-3</v>
      </c>
      <c r="I549" s="93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2">
        <f t="shared" si="17"/>
        <v>-7.6185447448071653E-3</v>
      </c>
      <c r="I550" s="93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2">
        <f t="shared" si="17"/>
        <v>-2.5368412051419709E-3</v>
      </c>
      <c r="I551" s="93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2">
        <f t="shared" si="17"/>
        <v>7.8870663542320862E-3</v>
      </c>
      <c r="I552" s="93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2">
        <f t="shared" si="17"/>
        <v>1.4724506190341158E-2</v>
      </c>
      <c r="I553" s="93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2">
        <f t="shared" si="17"/>
        <v>-4.4706057670806931E-4</v>
      </c>
      <c r="I554" s="93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2">
        <f t="shared" si="17"/>
        <v>1.6120014908682645E-3</v>
      </c>
      <c r="I555" s="93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2">
        <f t="shared" si="17"/>
        <v>-1.3061315620552016E-2</v>
      </c>
      <c r="I556" s="93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2">
        <f t="shared" si="17"/>
        <v>1.0802250940248337E-2</v>
      </c>
      <c r="I557" s="93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2">
        <f t="shared" si="17"/>
        <v>-4.1124632815778828E-3</v>
      </c>
      <c r="I558" s="93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2">
        <f t="shared" si="17"/>
        <v>-3.1368803490833264E-3</v>
      </c>
      <c r="I559" s="93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2">
        <f t="shared" si="17"/>
        <v>-9.2711748184746146E-3</v>
      </c>
      <c r="I560" s="93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2">
        <f t="shared" si="17"/>
        <v>-2.0858616504854099E-3</v>
      </c>
      <c r="I561" s="93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2">
        <f t="shared" si="17"/>
        <v>-1.1201687378862291E-2</v>
      </c>
      <c r="I562" s="93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2">
        <f t="shared" si="17"/>
        <v>5.0829706071700009E-3</v>
      </c>
      <c r="I563" s="93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2">
        <f t="shared" si="17"/>
        <v>2.8297738092959435E-3</v>
      </c>
      <c r="I564" s="93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2">
        <f t="shared" si="17"/>
        <v>4.6616713378713204E-3</v>
      </c>
      <c r="I565" s="93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2">
        <f t="shared" si="17"/>
        <v>6.5947412868760935E-3</v>
      </c>
      <c r="I566" s="93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2">
        <f t="shared" si="17"/>
        <v>3.4595878659904322E-3</v>
      </c>
      <c r="I567" s="93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2">
        <f t="shared" si="17"/>
        <v>-2.6491559338274184E-3</v>
      </c>
      <c r="I568" s="93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2">
        <f t="shared" si="17"/>
        <v>-1.7500729982009577E-2</v>
      </c>
      <c r="I569" s="93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2">
        <f t="shared" si="17"/>
        <v>7.4202609554303578E-3</v>
      </c>
      <c r="I570" s="93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2">
        <f t="shared" si="17"/>
        <v>4.5392689588230617E-3</v>
      </c>
      <c r="I571" s="93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2">
        <f t="shared" si="17"/>
        <v>-1.0467980295566504E-2</v>
      </c>
      <c r="I572" s="93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2">
        <f t="shared" si="17"/>
        <v>-1.4216648317457281E-2</v>
      </c>
      <c r="I573" s="93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2">
        <f t="shared" si="17"/>
        <v>-4.5838593765175073E-3</v>
      </c>
      <c r="I574" s="93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2">
        <f t="shared" si="17"/>
        <v>-6.6440320786745888E-3</v>
      </c>
      <c r="I575" s="93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2">
        <f t="shared" si="17"/>
        <v>-1.4300165984069468E-2</v>
      </c>
      <c r="I576" s="93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2">
        <f t="shared" si="17"/>
        <v>3.4983708811191727E-2</v>
      </c>
      <c r="I577" s="93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2">
        <f t="shared" si="17"/>
        <v>-1.1061691312384658E-2</v>
      </c>
      <c r="I578" s="93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2">
        <f t="shared" si="17"/>
        <v>3.9913164529852274E-3</v>
      </c>
      <c r="I579" s="93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2">
        <f t="shared" si="17"/>
        <v>4.314816789970255E-3</v>
      </c>
      <c r="I580" s="93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2">
        <f t="shared" ref="H581:H644" si="19">(E581/E580)-1</f>
        <v>-1.648998822143688E-2</v>
      </c>
      <c r="I581" s="93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2">
        <f t="shared" si="19"/>
        <v>-6.5966427800138172E-3</v>
      </c>
      <c r="I582" s="93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2">
        <f t="shared" si="19"/>
        <v>1.2450838949387144E-3</v>
      </c>
      <c r="I583" s="93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2">
        <f t="shared" si="19"/>
        <v>-2.8927006434803282E-2</v>
      </c>
      <c r="I584" s="93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2">
        <f t="shared" si="19"/>
        <v>5.6812984663545674E-3</v>
      </c>
      <c r="I585" s="93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2">
        <f t="shared" si="19"/>
        <v>-3.3248443689871676E-3</v>
      </c>
      <c r="I586" s="93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2">
        <f t="shared" si="19"/>
        <v>2.5957433864312041E-3</v>
      </c>
      <c r="I587" s="93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2">
        <f t="shared" si="19"/>
        <v>-2.7751089715713162E-2</v>
      </c>
      <c r="I588" s="93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2">
        <f t="shared" si="19"/>
        <v>2.3019711863525139E-2</v>
      </c>
      <c r="I589" s="93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2">
        <f t="shared" si="19"/>
        <v>1.742790905763214E-2</v>
      </c>
      <c r="I590" s="93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2">
        <f t="shared" si="19"/>
        <v>1.2682137075013422E-2</v>
      </c>
      <c r="I591" s="93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2">
        <f t="shared" si="19"/>
        <v>3.8981160750410915E-3</v>
      </c>
      <c r="I592" s="93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2">
        <f t="shared" si="19"/>
        <v>-2.282602284568358E-2</v>
      </c>
      <c r="I593" s="93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2">
        <f t="shared" si="19"/>
        <v>9.9895376443603912E-3</v>
      </c>
      <c r="I594" s="93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2">
        <f t="shared" si="19"/>
        <v>1.8058308515194632E-2</v>
      </c>
      <c r="I595" s="93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2">
        <f t="shared" si="19"/>
        <v>4.8918892476275122E-3</v>
      </c>
      <c r="I596" s="93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2">
        <f t="shared" si="19"/>
        <v>-1.9764385162106879E-2</v>
      </c>
      <c r="I597" s="93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2">
        <f t="shared" si="19"/>
        <v>-9.3166468017480408E-3</v>
      </c>
      <c r="I598" s="93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2">
        <f t="shared" si="19"/>
        <v>2.6468288183512101E-3</v>
      </c>
      <c r="I599" s="93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2">
        <f t="shared" si="19"/>
        <v>1.5659060456372664E-2</v>
      </c>
      <c r="I600" s="93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2">
        <f t="shared" si="19"/>
        <v>8.0238648446422367E-3</v>
      </c>
      <c r="I601" s="93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2">
        <f t="shared" si="19"/>
        <v>1.530467735161678E-2</v>
      </c>
      <c r="I602" s="93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2">
        <f t="shared" si="19"/>
        <v>4.7424822517652121E-3</v>
      </c>
      <c r="I603" s="93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2">
        <f t="shared" si="19"/>
        <v>2.1063314408265033E-3</v>
      </c>
      <c r="I604" s="93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2">
        <f t="shared" si="19"/>
        <v>7.9299110512387472E-3</v>
      </c>
      <c r="I605" s="93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2">
        <f t="shared" si="19"/>
        <v>-2.3223409196470035E-3</v>
      </c>
      <c r="I606" s="93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2">
        <f t="shared" si="19"/>
        <v>1.7234826891650457E-2</v>
      </c>
      <c r="I607" s="93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2">
        <f t="shared" si="19"/>
        <v>-6.8649244391310038E-3</v>
      </c>
      <c r="I608" s="93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2">
        <f t="shared" si="19"/>
        <v>1.2414065512409422E-3</v>
      </c>
      <c r="I609" s="93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2">
        <f t="shared" si="19"/>
        <v>-4.7903966636286821E-4</v>
      </c>
      <c r="I610" s="93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2">
        <f t="shared" si="19"/>
        <v>-9.688756907115792E-3</v>
      </c>
      <c r="I611" s="93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2">
        <f t="shared" si="19"/>
        <v>1.2231806492631447E-2</v>
      </c>
      <c r="I612" s="93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2">
        <f t="shared" si="19"/>
        <v>-1.450267179150655E-2</v>
      </c>
      <c r="I613" s="93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2">
        <f t="shared" si="19"/>
        <v>1.0720774711528547E-2</v>
      </c>
      <c r="I614" s="93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2">
        <f t="shared" si="19"/>
        <v>-1.1501176470588348E-2</v>
      </c>
      <c r="I615" s="93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2">
        <f t="shared" si="19"/>
        <v>-2.723083368244561E-3</v>
      </c>
      <c r="I616" s="93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2">
        <f t="shared" si="19"/>
        <v>-2.2913444463557031E-4</v>
      </c>
      <c r="I617" s="93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2">
        <f t="shared" si="19"/>
        <v>1.0151072403980388E-2</v>
      </c>
      <c r="I618" s="93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2">
        <f t="shared" si="19"/>
        <v>-9.0659003034571084E-3</v>
      </c>
      <c r="I619" s="93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2">
        <f t="shared" si="19"/>
        <v>1.0637080002289689E-2</v>
      </c>
      <c r="I620" s="93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2">
        <f t="shared" si="19"/>
        <v>1.0496804704682949E-2</v>
      </c>
      <c r="I621" s="93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2">
        <f t="shared" si="19"/>
        <v>5.7076665825930295E-3</v>
      </c>
      <c r="I622" s="93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2">
        <f t="shared" si="19"/>
        <v>3.2788407950956611E-3</v>
      </c>
      <c r="I623" s="93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2">
        <f t="shared" si="19"/>
        <v>-2.6848620073509633E-3</v>
      </c>
      <c r="I624" s="93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2">
        <f t="shared" si="19"/>
        <v>-1.3738941544516603E-3</v>
      </c>
      <c r="I625" s="93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2">
        <f t="shared" si="19"/>
        <v>2.8166395537996269E-3</v>
      </c>
      <c r="I626" s="93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2">
        <f t="shared" si="19"/>
        <v>-1.3811898626225894E-3</v>
      </c>
      <c r="I627" s="93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2">
        <f t="shared" si="19"/>
        <v>-3.4252615358909555E-3</v>
      </c>
      <c r="I628" s="93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2">
        <f t="shared" si="19"/>
        <v>5.8401639344263234E-3</v>
      </c>
      <c r="I629" s="93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2">
        <f t="shared" si="19"/>
        <v>7.8898385916821301E-3</v>
      </c>
      <c r="I630" s="93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2">
        <f t="shared" si="19"/>
        <v>1.3138672718420175E-3</v>
      </c>
      <c r="I631" s="93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2">
        <f t="shared" si="19"/>
        <v>-5.5972545925014883E-3</v>
      </c>
      <c r="I632" s="93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2">
        <f t="shared" si="19"/>
        <v>2.2145941756173126E-3</v>
      </c>
      <c r="I633" s="93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2">
        <f t="shared" si="19"/>
        <v>-6.0858836960925311E-3</v>
      </c>
      <c r="I634" s="93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2">
        <f t="shared" si="19"/>
        <v>2.1028059026779733E-3</v>
      </c>
      <c r="I635" s="93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2">
        <f t="shared" si="19"/>
        <v>-7.6355636081272271E-3</v>
      </c>
      <c r="I636" s="93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2">
        <f t="shared" si="19"/>
        <v>1.1932707355242433E-2</v>
      </c>
      <c r="I637" s="93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2">
        <f t="shared" si="19"/>
        <v>1.4544383382582016E-3</v>
      </c>
      <c r="I638" s="93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2">
        <f t="shared" si="19"/>
        <v>5.2026362474837384E-3</v>
      </c>
      <c r="I639" s="93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2">
        <f t="shared" si="19"/>
        <v>-3.794910248086536E-3</v>
      </c>
      <c r="I640" s="93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2">
        <f t="shared" si="19"/>
        <v>-1.4411338143233143E-3</v>
      </c>
      <c r="I641" s="93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2">
        <f t="shared" si="19"/>
        <v>8.6225122948935251E-3</v>
      </c>
      <c r="I642" s="93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2">
        <f t="shared" si="19"/>
        <v>-4.6389544580442976E-3</v>
      </c>
      <c r="I643" s="93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2">
        <f t="shared" si="19"/>
        <v>-7.3433808852343407E-3</v>
      </c>
      <c r="I644" s="93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2">
        <f t="shared" ref="H645:H668" si="21">(E645/E644)-1</f>
        <v>-7.655979042910932E-4</v>
      </c>
      <c r="I645" s="93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2">
        <f t="shared" si="21"/>
        <v>6.5818017336078949E-3</v>
      </c>
      <c r="I646" s="93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2">
        <f t="shared" si="21"/>
        <v>-6.1994460849947863E-3</v>
      </c>
      <c r="I647" s="93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2">
        <f t="shared" si="21"/>
        <v>-7.6592289094379318E-4</v>
      </c>
      <c r="I648" s="93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2">
        <f t="shared" si="21"/>
        <v>1.2005577976228921E-2</v>
      </c>
      <c r="I649" s="93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2">
        <f t="shared" si="21"/>
        <v>1.1142239215936822E-2</v>
      </c>
      <c r="I650" s="93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2">
        <f t="shared" si="21"/>
        <v>-1.7237644850366385E-3</v>
      </c>
      <c r="I651" s="93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2">
        <f t="shared" si="21"/>
        <v>2.3234158733602683E-3</v>
      </c>
      <c r="I652" s="93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2">
        <f t="shared" si="21"/>
        <v>-6.9270316586993452E-3</v>
      </c>
      <c r="I653" s="93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2">
        <f t="shared" si="21"/>
        <v>-7.7655265117799743E-3</v>
      </c>
      <c r="I654" s="93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2">
        <f t="shared" si="21"/>
        <v>2.846760094098455E-3</v>
      </c>
      <c r="I655" s="93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2">
        <f t="shared" si="21"/>
        <v>-1.2632578177768861E-2</v>
      </c>
      <c r="I656" s="93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2">
        <f t="shared" si="21"/>
        <v>1.2479893504908635E-3</v>
      </c>
      <c r="I657" s="93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2">
        <f t="shared" si="21"/>
        <v>-2.4097720411045964E-3</v>
      </c>
      <c r="I658" s="93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2">
        <f t="shared" si="21"/>
        <v>1.2855397601066354E-2</v>
      </c>
      <c r="I659" s="93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2">
        <f t="shared" si="21"/>
        <v>2.6133757321562534E-3</v>
      </c>
      <c r="I660" s="93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2">
        <f t="shared" si="21"/>
        <v>-1.2303710252180577E-3</v>
      </c>
      <c r="I661" s="93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2">
        <f t="shared" si="21"/>
        <v>1.7803044128919199E-2</v>
      </c>
      <c r="I662" s="93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2">
        <f t="shared" si="21"/>
        <v>4.8503214122415095E-3</v>
      </c>
      <c r="I663" s="93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2">
        <f t="shared" si="21"/>
        <v>6.8700927908649234E-4</v>
      </c>
      <c r="I664" s="93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2">
        <f t="shared" si="21"/>
        <v>5.7419510150948927E-3</v>
      </c>
      <c r="I665" s="93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2">
        <f t="shared" si="21"/>
        <v>2.126754195441527E-2</v>
      </c>
      <c r="I666" s="93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2">
        <f t="shared" si="21"/>
        <v>6.1718749999999378E-3</v>
      </c>
      <c r="I667" s="93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2">
        <f t="shared" si="21"/>
        <v>1.1284520019670286E-2</v>
      </c>
      <c r="I668" s="93">
        <f t="shared" si="20"/>
        <v>0</v>
      </c>
    </row>
    <row r="669" spans="1:9" x14ac:dyDescent="0.25">
      <c r="I669" s="87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6" sqref="O6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9" t="s">
        <v>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WEEKNUM(A5)</f>
        <v>2</v>
      </c>
      <c r="F4" s="68" t="str">
        <f>IF(D4&gt;30,"yes","no")</f>
        <v>no</v>
      </c>
      <c r="G4" s="68" t="str">
        <f>IF(AND(A4&gt;DATE(2011,1,1),A4&lt;=DATE(2011,3,31)),"yes","no")</f>
        <v>yes</v>
      </c>
      <c r="H4" s="69" t="str">
        <f>IF(AND(F4="yes",G4="yes"),"yes","no")</f>
        <v>no</v>
      </c>
      <c r="I4" s="27"/>
      <c r="J4" s="32">
        <v>1</v>
      </c>
      <c r="K4" s="32">
        <f>SUMIF(E4:E40,J4,D4:D40)</f>
        <v>0</v>
      </c>
      <c r="L4" s="33"/>
      <c r="M4" s="32">
        <v>1</v>
      </c>
      <c r="N4" s="32">
        <f>SUMIF(B4:B40,M4,D4:D40)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WEEKNUM(A6)</f>
        <v>3</v>
      </c>
      <c r="F5" s="68" t="str">
        <f t="shared" ref="F5:F40" si="1">IF(D5&gt;30,"yes","no")</f>
        <v>yes</v>
      </c>
      <c r="G5" s="68" t="str">
        <f t="shared" ref="G5:G40" si="2">IF(AND(A5&gt;DATE(2011,1,1),A5&lt;=DATE(2011,3,31)),"yes","no")</f>
        <v>yes</v>
      </c>
      <c r="H5" s="69" t="str">
        <f t="shared" ref="H5:H40" si="3">IF(AND(F5="yes",G5="yes"),"yes","no")</f>
        <v>yes</v>
      </c>
      <c r="I5" s="27"/>
      <c r="J5" s="32">
        <v>2</v>
      </c>
      <c r="K5" s="32">
        <f t="shared" ref="K5:K30" si="4">SUMIF(E5:E41,J5,D5:D41)</f>
        <v>0</v>
      </c>
      <c r="L5" s="33"/>
      <c r="M5" s="32">
        <v>2</v>
      </c>
      <c r="N5" s="32">
        <f t="shared" ref="N5:N8" si="5">SUMIF(B5:B41,M5,D5:D41)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4</v>
      </c>
      <c r="F6" s="68" t="str">
        <f t="shared" si="1"/>
        <v>no</v>
      </c>
      <c r="G6" s="68" t="str">
        <f t="shared" si="2"/>
        <v>yes</v>
      </c>
      <c r="H6" s="69" t="str">
        <f t="shared" si="3"/>
        <v>no</v>
      </c>
      <c r="I6" s="27"/>
      <c r="J6" s="32">
        <v>3</v>
      </c>
      <c r="K6" s="32">
        <f t="shared" si="4"/>
        <v>0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5</v>
      </c>
      <c r="F7" s="68" t="str">
        <f t="shared" si="1"/>
        <v>yes</v>
      </c>
      <c r="G7" s="68" t="str">
        <f t="shared" si="2"/>
        <v>yes</v>
      </c>
      <c r="H7" s="69" t="str">
        <f t="shared" si="3"/>
        <v>yes</v>
      </c>
      <c r="I7" s="27"/>
      <c r="J7" s="32">
        <v>4</v>
      </c>
      <c r="K7" s="32">
        <f t="shared" si="4"/>
        <v>0</v>
      </c>
      <c r="L7" s="33"/>
      <c r="M7" s="32">
        <v>4</v>
      </c>
      <c r="N7" s="32">
        <f t="shared" si="5"/>
        <v>156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8" t="str">
        <f t="shared" si="1"/>
        <v>no</v>
      </c>
      <c r="G8" s="68" t="str">
        <f t="shared" si="2"/>
        <v>yes</v>
      </c>
      <c r="H8" s="69" t="str">
        <f t="shared" si="3"/>
        <v>no</v>
      </c>
      <c r="I8" s="27"/>
      <c r="J8" s="32">
        <v>5</v>
      </c>
      <c r="K8" s="32">
        <f t="shared" si="4"/>
        <v>19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6</v>
      </c>
      <c r="F9" s="68" t="str">
        <f t="shared" si="1"/>
        <v>yes</v>
      </c>
      <c r="G9" s="68" t="str">
        <f t="shared" si="2"/>
        <v>yes</v>
      </c>
      <c r="H9" s="69" t="str">
        <f t="shared" si="3"/>
        <v>yes</v>
      </c>
      <c r="I9" s="27"/>
      <c r="J9" s="32">
        <v>6</v>
      </c>
      <c r="K9" s="32">
        <f t="shared" si="4"/>
        <v>33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7</v>
      </c>
      <c r="F10" s="68" t="str">
        <f t="shared" si="1"/>
        <v>no</v>
      </c>
      <c r="G10" s="68" t="str">
        <f t="shared" si="2"/>
        <v>yes</v>
      </c>
      <c r="H10" s="69" t="str">
        <f t="shared" si="3"/>
        <v>no</v>
      </c>
      <c r="I10" s="27"/>
      <c r="J10" s="32">
        <v>7</v>
      </c>
      <c r="K10" s="32">
        <f t="shared" si="4"/>
        <v>19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8</v>
      </c>
      <c r="F11" s="68" t="str">
        <f t="shared" si="1"/>
        <v>yes</v>
      </c>
      <c r="G11" s="68" t="str">
        <f t="shared" si="2"/>
        <v>yes</v>
      </c>
      <c r="H11" s="69" t="str">
        <f t="shared" si="3"/>
        <v>yes</v>
      </c>
      <c r="I11" s="27"/>
      <c r="J11" s="32">
        <v>8</v>
      </c>
      <c r="K11" s="32">
        <f t="shared" si="4"/>
        <v>42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9</v>
      </c>
      <c r="F12" s="68" t="str">
        <f t="shared" si="1"/>
        <v>yes</v>
      </c>
      <c r="G12" s="68" t="str">
        <f t="shared" si="2"/>
        <v>yes</v>
      </c>
      <c r="H12" s="69" t="str">
        <f t="shared" si="3"/>
        <v>yes</v>
      </c>
      <c r="I12" s="27"/>
      <c r="J12" s="32">
        <v>9</v>
      </c>
      <c r="K12" s="32">
        <f t="shared" si="4"/>
        <v>95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8" t="str">
        <f t="shared" si="1"/>
        <v>no</v>
      </c>
      <c r="G13" s="68" t="str">
        <f t="shared" si="2"/>
        <v>yes</v>
      </c>
      <c r="H13" s="69" t="str">
        <f t="shared" si="3"/>
        <v>no</v>
      </c>
      <c r="I13" s="27"/>
      <c r="J13" s="32">
        <v>10</v>
      </c>
      <c r="K13" s="32">
        <f t="shared" si="4"/>
        <v>46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8" t="str">
        <f t="shared" si="1"/>
        <v>yes</v>
      </c>
      <c r="G14" s="68" t="str">
        <f t="shared" si="2"/>
        <v>yes</v>
      </c>
      <c r="H14" s="69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10</v>
      </c>
      <c r="F15" s="68" t="str">
        <f t="shared" si="1"/>
        <v>no</v>
      </c>
      <c r="G15" s="68" t="str">
        <f t="shared" si="2"/>
        <v>yes</v>
      </c>
      <c r="H15" s="69" t="str">
        <f t="shared" si="3"/>
        <v>no</v>
      </c>
      <c r="I15" s="27"/>
      <c r="J15" s="32">
        <v>12</v>
      </c>
      <c r="K15" s="32">
        <f t="shared" si="4"/>
        <v>56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8" t="str">
        <f t="shared" si="1"/>
        <v>no</v>
      </c>
      <c r="G16" s="68" t="str">
        <f t="shared" si="2"/>
        <v>yes</v>
      </c>
      <c r="H16" s="69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12</v>
      </c>
      <c r="F17" s="68" t="str">
        <f t="shared" si="1"/>
        <v>no</v>
      </c>
      <c r="G17" s="68" t="str">
        <f t="shared" si="2"/>
        <v>yes</v>
      </c>
      <c r="H17" s="69" t="str">
        <f t="shared" si="3"/>
        <v>no</v>
      </c>
      <c r="I17" s="27"/>
      <c r="J17" s="32">
        <v>14</v>
      </c>
      <c r="K17" s="32">
        <f t="shared" si="4"/>
        <v>51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8" t="str">
        <f t="shared" si="1"/>
        <v>yes</v>
      </c>
      <c r="G18" s="68" t="str">
        <f t="shared" si="2"/>
        <v>yes</v>
      </c>
      <c r="H18" s="69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14</v>
      </c>
      <c r="F19" s="68" t="str">
        <f t="shared" si="1"/>
        <v>no</v>
      </c>
      <c r="G19" s="68" t="str">
        <f t="shared" si="2"/>
        <v>yes</v>
      </c>
      <c r="H19" s="69" t="str">
        <f t="shared" si="3"/>
        <v>no</v>
      </c>
      <c r="I19" s="27"/>
      <c r="J19" s="32">
        <v>16</v>
      </c>
      <c r="K19" s="32">
        <f t="shared" si="4"/>
        <v>41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8" t="str">
        <f t="shared" si="1"/>
        <v>yes</v>
      </c>
      <c r="G20" s="68" t="str">
        <f t="shared" si="2"/>
        <v>yes</v>
      </c>
      <c r="H20" s="69" t="str">
        <f t="shared" si="3"/>
        <v>yes</v>
      </c>
      <c r="I20" s="27"/>
      <c r="J20" s="32">
        <v>17</v>
      </c>
      <c r="K20" s="32">
        <f t="shared" si="4"/>
        <v>50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16</v>
      </c>
      <c r="F21" s="68" t="str">
        <f t="shared" si="1"/>
        <v>yes</v>
      </c>
      <c r="G21" s="68" t="str">
        <f t="shared" si="2"/>
        <v>no</v>
      </c>
      <c r="H21" s="69" t="str">
        <f t="shared" si="3"/>
        <v>no</v>
      </c>
      <c r="I21" s="27"/>
      <c r="J21" s="32">
        <v>18</v>
      </c>
      <c r="K21" s="32">
        <f t="shared" si="4"/>
        <v>38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17</v>
      </c>
      <c r="F22" s="68" t="str">
        <f t="shared" si="1"/>
        <v>no</v>
      </c>
      <c r="G22" s="68" t="str">
        <f t="shared" si="2"/>
        <v>no</v>
      </c>
      <c r="H22" s="69" t="str">
        <f t="shared" si="3"/>
        <v>no</v>
      </c>
      <c r="I22" s="27"/>
      <c r="J22" s="32">
        <v>19</v>
      </c>
      <c r="K22" s="32">
        <f t="shared" si="4"/>
        <v>34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8" t="str">
        <f t="shared" si="1"/>
        <v>yes</v>
      </c>
      <c r="G23" s="68" t="str">
        <f t="shared" si="2"/>
        <v>no</v>
      </c>
      <c r="H23" s="69" t="str">
        <f t="shared" si="3"/>
        <v>no</v>
      </c>
      <c r="I23" s="27"/>
      <c r="J23" s="32">
        <v>20</v>
      </c>
      <c r="K23" s="32">
        <f t="shared" si="4"/>
        <v>79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18</v>
      </c>
      <c r="F24" s="68" t="str">
        <f t="shared" si="1"/>
        <v>yes</v>
      </c>
      <c r="G24" s="68" t="str">
        <f t="shared" si="2"/>
        <v>no</v>
      </c>
      <c r="H24" s="69" t="str">
        <f t="shared" si="3"/>
        <v>no</v>
      </c>
      <c r="I24" s="27"/>
      <c r="J24" s="32">
        <v>21</v>
      </c>
      <c r="K24" s="32">
        <f t="shared" si="4"/>
        <v>23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19</v>
      </c>
      <c r="F25" s="68" t="str">
        <f t="shared" si="1"/>
        <v>no</v>
      </c>
      <c r="G25" s="68" t="str">
        <f t="shared" si="2"/>
        <v>no</v>
      </c>
      <c r="H25" s="69" t="str">
        <f t="shared" si="3"/>
        <v>no</v>
      </c>
      <c r="I25" s="27"/>
      <c r="J25" s="32">
        <v>22</v>
      </c>
      <c r="K25" s="32">
        <f t="shared" si="4"/>
        <v>36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8" t="str">
        <f t="shared" si="1"/>
        <v>no</v>
      </c>
      <c r="G26" s="68" t="str">
        <f t="shared" si="2"/>
        <v>no</v>
      </c>
      <c r="H26" s="69" t="str">
        <f t="shared" si="3"/>
        <v>no</v>
      </c>
      <c r="I26" s="27"/>
      <c r="J26" s="32">
        <v>23</v>
      </c>
      <c r="K26" s="32">
        <f t="shared" si="4"/>
        <v>61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20</v>
      </c>
      <c r="F27" s="68" t="str">
        <f t="shared" si="1"/>
        <v>no</v>
      </c>
      <c r="G27" s="68" t="str">
        <f t="shared" si="2"/>
        <v>no</v>
      </c>
      <c r="H27" s="69" t="str">
        <f t="shared" si="3"/>
        <v>no</v>
      </c>
      <c r="I27" s="27"/>
      <c r="J27" s="32">
        <v>24</v>
      </c>
      <c r="K27" s="32">
        <f t="shared" si="4"/>
        <v>35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8" t="str">
        <f t="shared" si="1"/>
        <v>yes</v>
      </c>
      <c r="G28" s="68" t="str">
        <f t="shared" si="2"/>
        <v>no</v>
      </c>
      <c r="H28" s="69" t="str">
        <f t="shared" si="3"/>
        <v>no</v>
      </c>
      <c r="I28" s="27"/>
      <c r="J28" s="32">
        <v>25</v>
      </c>
      <c r="K28" s="32">
        <f t="shared" si="4"/>
        <v>18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8" t="str">
        <f t="shared" si="1"/>
        <v>no</v>
      </c>
      <c r="G29" s="68" t="str">
        <f t="shared" si="2"/>
        <v>no</v>
      </c>
      <c r="H29" s="69" t="str">
        <f t="shared" si="3"/>
        <v>no</v>
      </c>
      <c r="I29" s="27"/>
      <c r="J29" s="32">
        <v>26</v>
      </c>
      <c r="K29" s="32">
        <f t="shared" si="4"/>
        <v>73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21</v>
      </c>
      <c r="F30" s="68" t="str">
        <f t="shared" si="1"/>
        <v>no</v>
      </c>
      <c r="G30" s="68" t="str">
        <f t="shared" si="2"/>
        <v>no</v>
      </c>
      <c r="H30" s="69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22</v>
      </c>
      <c r="F31" s="68" t="str">
        <f t="shared" si="1"/>
        <v>yes</v>
      </c>
      <c r="G31" s="68" t="str">
        <f t="shared" si="2"/>
        <v>no</v>
      </c>
      <c r="H31" s="69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23</v>
      </c>
      <c r="F32" s="68" t="str">
        <f t="shared" si="1"/>
        <v>yes</v>
      </c>
      <c r="G32" s="68" t="str">
        <f t="shared" si="2"/>
        <v>no</v>
      </c>
      <c r="H32" s="69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8" t="str">
        <f t="shared" si="1"/>
        <v>no</v>
      </c>
      <c r="G33" s="68" t="str">
        <f t="shared" si="2"/>
        <v>no</v>
      </c>
      <c r="H33" s="69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24</v>
      </c>
      <c r="F34" s="68" t="str">
        <f t="shared" si="1"/>
        <v>yes</v>
      </c>
      <c r="G34" s="68" t="str">
        <f t="shared" si="2"/>
        <v>no</v>
      </c>
      <c r="H34" s="69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25</v>
      </c>
      <c r="F35" s="68" t="str">
        <f t="shared" si="1"/>
        <v>no</v>
      </c>
      <c r="G35" s="68" t="str">
        <f t="shared" si="2"/>
        <v>no</v>
      </c>
      <c r="H35" s="69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26</v>
      </c>
      <c r="F36" s="68" t="str">
        <f t="shared" si="1"/>
        <v>no</v>
      </c>
      <c r="G36" s="68" t="str">
        <f t="shared" si="2"/>
        <v>no</v>
      </c>
      <c r="H36" s="69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8" t="str">
        <f t="shared" si="1"/>
        <v>no</v>
      </c>
      <c r="G37" s="68" t="str">
        <f t="shared" si="2"/>
        <v>no</v>
      </c>
      <c r="H37" s="69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8" t="str">
        <f t="shared" si="1"/>
        <v>no</v>
      </c>
      <c r="G38" s="68" t="str">
        <f t="shared" si="2"/>
        <v>no</v>
      </c>
      <c r="H38" s="69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28</v>
      </c>
      <c r="F39" s="68" t="str">
        <f t="shared" si="1"/>
        <v>no</v>
      </c>
      <c r="G39" s="68" t="str">
        <f t="shared" si="2"/>
        <v>no</v>
      </c>
      <c r="H39" s="69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0</v>
      </c>
      <c r="F40" s="68" t="str">
        <f t="shared" si="1"/>
        <v>no</v>
      </c>
      <c r="G40" s="68" t="str">
        <f t="shared" si="2"/>
        <v>no</v>
      </c>
      <c r="H40" s="69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selection activeCell="J5" sqref="J5:J1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9" t="s">
        <v>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0" t="s">
        <v>41</v>
      </c>
      <c r="B3" s="100" t="s">
        <v>42</v>
      </c>
      <c r="C3" s="100" t="s">
        <v>43</v>
      </c>
      <c r="D3" s="100" t="s">
        <v>695</v>
      </c>
      <c r="E3" s="100" t="s">
        <v>696</v>
      </c>
      <c r="F3" s="100" t="s">
        <v>697</v>
      </c>
      <c r="G3" s="27"/>
      <c r="H3" s="101" t="s">
        <v>42</v>
      </c>
      <c r="I3" s="101" t="s">
        <v>44</v>
      </c>
      <c r="J3" s="101" t="s">
        <v>43</v>
      </c>
      <c r="K3" s="27"/>
      <c r="M3"/>
    </row>
    <row r="4" spans="1:17" ht="17.25" customHeight="1" x14ac:dyDescent="0.25">
      <c r="A4" s="100"/>
      <c r="B4" s="100"/>
      <c r="C4" s="100"/>
      <c r="D4" s="100"/>
      <c r="E4" s="100"/>
      <c r="F4" s="100"/>
      <c r="G4" s="27"/>
      <c r="H4" s="101"/>
      <c r="I4" s="101"/>
      <c r="J4" s="101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0">
        <f>IF(E5="crs",D5*100,D5)</f>
        <v>690</v>
      </c>
      <c r="G5" s="38"/>
      <c r="H5" s="40">
        <v>1</v>
      </c>
      <c r="I5" s="40" t="s">
        <v>46</v>
      </c>
      <c r="J5" s="71">
        <f t="shared" ref="J5:J10" si="0">AVERAGEIF(B5:B104,H5,F5:F104)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0">
        <f t="shared" ref="F6:F69" si="3">IF(E6="crs",D6*100,D6)</f>
        <v>883</v>
      </c>
      <c r="G6" s="38"/>
      <c r="H6" s="40">
        <v>2</v>
      </c>
      <c r="I6" s="40" t="s">
        <v>48</v>
      </c>
      <c r="J6" s="71">
        <f t="shared" si="0"/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0" t="str">
        <f t="shared" si="3"/>
        <v>801.93</v>
      </c>
      <c r="G7" s="38"/>
      <c r="H7" s="40">
        <v>3</v>
      </c>
      <c r="I7" s="40" t="s">
        <v>50</v>
      </c>
      <c r="J7" s="71">
        <f t="shared" si="0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0">
        <f t="shared" si="3"/>
        <v>610</v>
      </c>
      <c r="G8" s="38"/>
      <c r="H8" s="40">
        <v>4</v>
      </c>
      <c r="I8" s="40" t="s">
        <v>52</v>
      </c>
      <c r="J8" s="71">
        <f t="shared" si="0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0" t="str">
        <f t="shared" si="3"/>
        <v>788.86</v>
      </c>
      <c r="G9" s="38"/>
      <c r="H9" s="40">
        <v>5</v>
      </c>
      <c r="I9" s="40" t="s">
        <v>54</v>
      </c>
      <c r="J9" s="71">
        <f t="shared" si="0"/>
        <v>735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0" t="str">
        <f t="shared" si="3"/>
        <v>566.1</v>
      </c>
      <c r="G10" s="38"/>
      <c r="H10" s="40">
        <v>6</v>
      </c>
      <c r="I10" s="40" t="s">
        <v>56</v>
      </c>
      <c r="J10" s="71">
        <f t="shared" si="0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0">
        <f t="shared" si="3"/>
        <v>640</v>
      </c>
      <c r="G11" s="38"/>
      <c r="H11" s="40">
        <v>7</v>
      </c>
      <c r="I11" s="40" t="s">
        <v>58</v>
      </c>
      <c r="J11" s="71">
        <f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0" t="str">
        <f t="shared" si="3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0" t="str">
        <f t="shared" si="3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0">
        <f t="shared" si="3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0">
        <f t="shared" si="3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0">
        <f t="shared" si="3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0" t="str">
        <f t="shared" si="3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0" t="str">
        <f t="shared" si="3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0" t="str">
        <f t="shared" si="3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0" t="str">
        <f t="shared" si="3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0">
        <f t="shared" si="3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0">
        <f t="shared" si="3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0">
        <f t="shared" si="3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0" t="str">
        <f t="shared" si="3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0">
        <f t="shared" si="3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0">
        <f t="shared" si="3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0" t="str">
        <f t="shared" si="3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0">
        <f t="shared" si="3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0">
        <f t="shared" si="3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0" t="str">
        <f t="shared" si="3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0">
        <f t="shared" si="3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0" t="str">
        <f t="shared" si="3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0">
        <f t="shared" si="3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0">
        <f t="shared" si="3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0" t="str">
        <f t="shared" si="3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0">
        <f t="shared" si="3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0">
        <f t="shared" si="3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0">
        <f t="shared" si="3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0">
        <f t="shared" si="3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0">
        <f t="shared" si="3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0">
        <f t="shared" si="3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0">
        <f t="shared" si="3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0" t="str">
        <f t="shared" si="3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0">
        <f t="shared" si="3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0">
        <f t="shared" si="3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0" t="str">
        <f t="shared" si="3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0">
        <f t="shared" si="3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0">
        <f t="shared" si="3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0" t="str">
        <f t="shared" si="3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0">
        <f t="shared" si="3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0" t="str">
        <f t="shared" si="3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0" t="str">
        <f t="shared" si="3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0">
        <f t="shared" si="3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0" t="str">
        <f t="shared" si="3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0">
        <f t="shared" si="3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0" t="str">
        <f t="shared" si="3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0">
        <f t="shared" si="3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0">
        <f t="shared" si="3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0">
        <f t="shared" si="3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0">
        <f t="shared" si="3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0">
        <f t="shared" si="3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0" t="str">
        <f t="shared" si="3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0" t="str">
        <f t="shared" si="3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0">
        <f t="shared" si="3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0" t="str">
        <f t="shared" si="3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0">
        <f t="shared" si="3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0">
        <f t="shared" si="3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0">
        <f t="shared" si="3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0" t="str">
        <f t="shared" si="3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0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0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0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0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0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0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0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0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0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0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0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0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0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0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0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0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0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0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0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0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0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0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0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0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0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0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0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0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0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0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0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0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0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0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0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98" zoomScaleNormal="98" workbookViewId="0">
      <selection activeCell="D21" sqref="D21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10.710937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9" t="s">
        <v>148</v>
      </c>
      <c r="B1" s="99"/>
      <c r="C1" s="99"/>
      <c r="D1" s="99"/>
      <c r="E1" s="99"/>
      <c r="F1" s="99"/>
      <c r="G1" s="99"/>
      <c r="H1" s="99"/>
      <c r="I1" s="99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3"/>
      <c r="G12" s="83"/>
      <c r="H12" s="84"/>
      <c r="I12" s="84"/>
      <c r="J12" s="84"/>
      <c r="K12" s="84"/>
      <c r="L12" s="84"/>
    </row>
    <row r="13" spans="1:12" ht="15.75" thickTop="1" x14ac:dyDescent="0.25">
      <c r="F13" s="83"/>
      <c r="G13" s="111" t="s">
        <v>698</v>
      </c>
      <c r="H13" s="111"/>
      <c r="I13" s="111"/>
      <c r="J13" s="111"/>
      <c r="K13" s="111"/>
      <c r="L13" s="85"/>
    </row>
    <row r="14" spans="1:12" x14ac:dyDescent="0.25">
      <c r="F14" s="84">
        <f>B12</f>
        <v>31500</v>
      </c>
      <c r="G14" s="110">
        <v>80</v>
      </c>
      <c r="H14" s="85">
        <v>90</v>
      </c>
      <c r="I14" s="85">
        <v>100</v>
      </c>
      <c r="J14" s="85">
        <v>110</v>
      </c>
      <c r="K14" s="85">
        <v>120</v>
      </c>
      <c r="L14" s="85"/>
    </row>
    <row r="15" spans="1:12" x14ac:dyDescent="0.25">
      <c r="D15" s="108" t="s">
        <v>699</v>
      </c>
      <c r="E15" s="108"/>
      <c r="F15" s="109">
        <v>0.65</v>
      </c>
      <c r="G15" s="105">
        <f t="dataTable" ref="G15:K20" dt2D="1" dtr="1" r1="B5" r2="B7"/>
        <v>42720</v>
      </c>
      <c r="H15" s="85">
        <v>45030</v>
      </c>
      <c r="I15" s="85">
        <v>46500</v>
      </c>
      <c r="J15" s="85">
        <v>47130</v>
      </c>
      <c r="K15" s="85">
        <v>46920</v>
      </c>
      <c r="L15" s="85"/>
    </row>
    <row r="16" spans="1:12" x14ac:dyDescent="0.25">
      <c r="D16" s="108"/>
      <c r="E16" s="108"/>
      <c r="F16" s="109">
        <v>0.7</v>
      </c>
      <c r="G16" s="105">
        <v>35760.000000000015</v>
      </c>
      <c r="H16" s="85">
        <v>37740</v>
      </c>
      <c r="I16" s="85">
        <v>39000</v>
      </c>
      <c r="J16" s="85">
        <v>39540</v>
      </c>
      <c r="K16" s="85">
        <v>39360</v>
      </c>
      <c r="L16" s="85"/>
    </row>
    <row r="17" spans="4:12" x14ac:dyDescent="0.25">
      <c r="D17" s="108"/>
      <c r="E17" s="108"/>
      <c r="F17" s="109">
        <v>0.75</v>
      </c>
      <c r="G17" s="105">
        <v>28800</v>
      </c>
      <c r="H17" s="85">
        <v>30450</v>
      </c>
      <c r="I17" s="85">
        <v>31500</v>
      </c>
      <c r="J17" s="85">
        <v>31950</v>
      </c>
      <c r="K17" s="85">
        <v>31800</v>
      </c>
      <c r="L17" s="85"/>
    </row>
    <row r="18" spans="4:12" x14ac:dyDescent="0.25">
      <c r="D18" s="108"/>
      <c r="E18" s="108"/>
      <c r="F18" s="109">
        <v>0.8</v>
      </c>
      <c r="G18" s="105">
        <v>21840</v>
      </c>
      <c r="H18" s="85">
        <v>23160</v>
      </c>
      <c r="I18" s="85">
        <v>24000</v>
      </c>
      <c r="J18" s="85">
        <v>24360</v>
      </c>
      <c r="K18" s="85">
        <v>24240</v>
      </c>
      <c r="L18" s="85"/>
    </row>
    <row r="19" spans="4:12" x14ac:dyDescent="0.25">
      <c r="D19" s="108"/>
      <c r="E19" s="108"/>
      <c r="F19" s="109">
        <v>0.85</v>
      </c>
      <c r="G19" s="105">
        <v>14880.000000000015</v>
      </c>
      <c r="H19" s="85">
        <v>15870</v>
      </c>
      <c r="I19" s="85">
        <v>16500</v>
      </c>
      <c r="J19" s="85">
        <v>16770</v>
      </c>
      <c r="K19" s="85">
        <v>16680</v>
      </c>
      <c r="L19" s="85"/>
    </row>
    <row r="20" spans="4:12" x14ac:dyDescent="0.25">
      <c r="D20" s="108"/>
      <c r="E20" s="108"/>
      <c r="F20" s="107">
        <v>0.9</v>
      </c>
      <c r="G20" s="106">
        <v>7920</v>
      </c>
      <c r="H20" s="83">
        <v>8580</v>
      </c>
      <c r="I20" s="83">
        <v>9000</v>
      </c>
      <c r="J20" s="83">
        <v>9180</v>
      </c>
      <c r="K20" s="83">
        <v>9120</v>
      </c>
      <c r="L20" s="83"/>
    </row>
  </sheetData>
  <mergeCells count="3">
    <mergeCell ref="A1:I1"/>
    <mergeCell ref="G13:K13"/>
    <mergeCell ref="D15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opLeftCell="A4" workbookViewId="0">
      <selection activeCell="N1" sqref="N1:O513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26.25" x14ac:dyDescent="0.25">
      <c r="A1" s="99" t="s">
        <v>160</v>
      </c>
      <c r="B1" s="99"/>
      <c r="C1" s="99"/>
      <c r="D1" s="99"/>
      <c r="E1" s="99"/>
      <c r="F1" s="99"/>
      <c r="G1" s="99"/>
      <c r="N1" s="92" t="s">
        <v>163</v>
      </c>
      <c r="O1" s="92" t="s">
        <v>161</v>
      </c>
    </row>
    <row r="2" spans="1:15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22">
        <v>3.6474164133738718</v>
      </c>
      <c r="O2" s="22">
        <v>2.9730352615810141</v>
      </c>
    </row>
    <row r="3" spans="1:15" x14ac:dyDescent="0.25">
      <c r="A3" s="21" t="s">
        <v>167</v>
      </c>
      <c r="B3" s="22">
        <v>2.9730352615810141</v>
      </c>
      <c r="C3" s="22">
        <v>3.0601826190962411</v>
      </c>
      <c r="D3" s="22">
        <v>3.64741641337387</v>
      </c>
      <c r="E3" s="22">
        <v>-0.2</v>
      </c>
      <c r="F3" s="22">
        <v>-2.0049999999999999</v>
      </c>
      <c r="G3" s="22">
        <v>4.97</v>
      </c>
      <c r="I3" s="102" t="s">
        <v>168</v>
      </c>
      <c r="J3" s="102"/>
      <c r="K3" s="25">
        <f>CORREL(data1,abc)</f>
        <v>-0.1673233626416778</v>
      </c>
      <c r="N3" s="22">
        <v>3.6363636363636376</v>
      </c>
      <c r="O3" s="22">
        <v>0</v>
      </c>
    </row>
    <row r="4" spans="1:15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3.9393939393939315</v>
      </c>
      <c r="O4" s="22">
        <v>3.6698223593234713</v>
      </c>
    </row>
    <row r="5" spans="1:15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2" t="s">
        <v>171</v>
      </c>
      <c r="J5" s="102"/>
      <c r="K5" s="25">
        <f>SLOPE(data1,abc)</f>
        <v>-0.96838184936839866</v>
      </c>
      <c r="N5" s="22">
        <v>3.92749244712991</v>
      </c>
      <c r="O5" s="22">
        <v>10.776829815895827</v>
      </c>
    </row>
    <row r="6" spans="1:15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3" t="s">
        <v>173</v>
      </c>
      <c r="J6" s="104"/>
      <c r="K6" s="25">
        <f>INTERCEPT(data1,abc)</f>
        <v>11.807696961179321</v>
      </c>
      <c r="N6" s="22">
        <v>4.229607250755274</v>
      </c>
      <c r="O6" s="22">
        <v>9.8631950573698113</v>
      </c>
    </row>
    <row r="7" spans="1:15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4.2042042042042205</v>
      </c>
      <c r="O7" s="22">
        <v>3.1556728232190023</v>
      </c>
    </row>
    <row r="8" spans="1:15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3"/>
      <c r="J8" s="53"/>
      <c r="K8" s="54"/>
      <c r="L8" s="54"/>
      <c r="N8" s="22">
        <v>4.4910179640718528</v>
      </c>
      <c r="O8" s="22">
        <v>5.5745407945322567</v>
      </c>
    </row>
    <row r="9" spans="1:15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3"/>
      <c r="J9" s="53"/>
      <c r="K9" s="54"/>
      <c r="L9" s="54"/>
      <c r="N9" s="22">
        <v>4.4776119402984982</v>
      </c>
      <c r="O9" s="22">
        <v>6.1627546272360778</v>
      </c>
    </row>
    <row r="10" spans="1:15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3"/>
      <c r="J10" s="53"/>
      <c r="K10" s="54"/>
      <c r="L10" s="54"/>
      <c r="N10" s="22">
        <v>4.4642857142857206</v>
      </c>
      <c r="O10" s="22">
        <v>10.836012861736343</v>
      </c>
    </row>
    <row r="11" spans="1:15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5"/>
      <c r="J11" s="55"/>
      <c r="K11" s="55"/>
      <c r="L11" s="55"/>
      <c r="N11" s="22">
        <v>4.7477744807121525</v>
      </c>
      <c r="O11" s="22">
        <v>15.287234042553187</v>
      </c>
    </row>
    <row r="12" spans="1:15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6"/>
      <c r="J12" s="57"/>
      <c r="K12" s="56"/>
      <c r="L12" s="58"/>
      <c r="N12" s="22">
        <v>4.4247787610619538</v>
      </c>
      <c r="O12" s="22">
        <v>7.6604125634912368</v>
      </c>
    </row>
    <row r="13" spans="1:15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6"/>
      <c r="J13" s="57"/>
      <c r="K13" s="56"/>
      <c r="L13" s="58"/>
      <c r="N13" s="22">
        <v>4.705882352941182</v>
      </c>
      <c r="O13" s="22">
        <v>11.676062445793601</v>
      </c>
    </row>
    <row r="14" spans="1:15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6"/>
      <c r="J14" s="57"/>
      <c r="K14" s="56"/>
      <c r="L14" s="58"/>
      <c r="N14" s="22">
        <v>4.692082111436946</v>
      </c>
      <c r="O14" s="22">
        <v>9.8142345568486888</v>
      </c>
    </row>
    <row r="15" spans="1:15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6"/>
      <c r="J15" s="57"/>
      <c r="K15" s="56"/>
      <c r="L15" s="58"/>
      <c r="N15" s="22">
        <v>4.6783625730993927</v>
      </c>
      <c r="O15" s="22">
        <v>12.538802660753889</v>
      </c>
    </row>
    <row r="16" spans="1:15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6"/>
      <c r="J16" s="57"/>
      <c r="K16" s="56"/>
      <c r="L16" s="58"/>
      <c r="N16" s="22">
        <v>5.2478134110787389</v>
      </c>
      <c r="O16" s="22">
        <v>6.3923660989123832</v>
      </c>
    </row>
    <row r="17" spans="1:15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6"/>
      <c r="J17" s="57"/>
      <c r="K17" s="56"/>
      <c r="L17" s="58"/>
      <c r="N17" s="22">
        <v>5.523255813953476</v>
      </c>
      <c r="O17" s="22">
        <v>4.843940008106995</v>
      </c>
    </row>
    <row r="18" spans="1:15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6"/>
      <c r="J18" s="57"/>
      <c r="K18" s="56"/>
      <c r="L18" s="58"/>
      <c r="N18" s="22">
        <v>5.507246376811592</v>
      </c>
      <c r="O18" s="22">
        <v>-1.8778871259289009</v>
      </c>
    </row>
    <row r="19" spans="1:15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6"/>
      <c r="J19" s="57"/>
      <c r="K19" s="56"/>
      <c r="L19" s="58"/>
      <c r="N19" s="22">
        <v>5.4755043227665556</v>
      </c>
      <c r="O19" s="22">
        <v>-6.0466543891958269</v>
      </c>
    </row>
    <row r="20" spans="1:15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6"/>
      <c r="J20" s="57"/>
      <c r="K20" s="56"/>
      <c r="L20" s="58"/>
      <c r="N20" s="22">
        <v>5.4441260744985565</v>
      </c>
      <c r="O20" s="22">
        <v>-3.3886303864050116</v>
      </c>
    </row>
    <row r="21" spans="1:15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6"/>
      <c r="J21" s="57"/>
      <c r="K21" s="56"/>
      <c r="L21" s="58"/>
      <c r="N21" s="22">
        <v>5.428571428571427</v>
      </c>
      <c r="O21" s="22">
        <v>-9.3016460504529057</v>
      </c>
    </row>
    <row r="22" spans="1:15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6"/>
      <c r="J22" s="57"/>
      <c r="K22" s="56"/>
      <c r="L22" s="58"/>
      <c r="N22" s="22">
        <v>5.6980056980056926</v>
      </c>
      <c r="O22" s="22">
        <v>-6.0825838893723949</v>
      </c>
    </row>
    <row r="23" spans="1:15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6"/>
      <c r="J23" s="57"/>
      <c r="K23" s="56"/>
      <c r="L23" s="58"/>
      <c r="N23" s="22">
        <v>5.6657223796034106</v>
      </c>
      <c r="O23" s="22">
        <v>-13.435452616037647</v>
      </c>
    </row>
    <row r="24" spans="1:15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6"/>
      <c r="J24" s="57"/>
      <c r="K24" s="56"/>
      <c r="L24" s="58"/>
      <c r="N24" s="22">
        <v>5.9322033898305149</v>
      </c>
      <c r="O24" s="22">
        <v>-11.361448103215865</v>
      </c>
    </row>
    <row r="25" spans="1:15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6"/>
      <c r="J25" s="57"/>
      <c r="K25" s="56"/>
      <c r="L25" s="58"/>
      <c r="N25" s="22">
        <v>5.8988764044943798</v>
      </c>
      <c r="O25" s="22">
        <v>-17.464323852053209</v>
      </c>
    </row>
    <row r="26" spans="1:15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6"/>
      <c r="J26" s="57"/>
      <c r="K26" s="56"/>
      <c r="L26" s="58"/>
      <c r="N26" s="22">
        <v>6.1624649859943759</v>
      </c>
      <c r="O26" s="22">
        <v>-8.7944563334352299</v>
      </c>
    </row>
    <row r="27" spans="1:15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6"/>
      <c r="J27" s="57"/>
      <c r="K27" s="56"/>
      <c r="L27" s="58"/>
      <c r="N27" s="22">
        <v>6.4245810055866048</v>
      </c>
      <c r="O27" s="22">
        <v>-11.703280464978826</v>
      </c>
    </row>
    <row r="28" spans="1:15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6"/>
      <c r="J28" s="57"/>
      <c r="K28" s="56"/>
      <c r="L28" s="58"/>
      <c r="N28" s="22">
        <v>6.0941828254847508</v>
      </c>
      <c r="O28" s="22">
        <v>-21.38103963738066</v>
      </c>
    </row>
    <row r="29" spans="1:15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6"/>
      <c r="J29" s="57"/>
      <c r="K29" s="56"/>
      <c r="L29" s="58"/>
      <c r="N29" s="22">
        <v>6.0606060606060774</v>
      </c>
      <c r="O29" s="22">
        <v>-26.010052194084665</v>
      </c>
    </row>
    <row r="30" spans="1:15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6"/>
      <c r="J30" s="57"/>
      <c r="K30" s="56"/>
      <c r="L30" s="58"/>
      <c r="N30" s="22">
        <v>6.0439560439560447</v>
      </c>
      <c r="O30" s="22">
        <v>-25.575683143997541</v>
      </c>
    </row>
    <row r="31" spans="1:15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6"/>
      <c r="J31" s="57"/>
      <c r="K31" s="56"/>
      <c r="L31" s="58"/>
      <c r="N31" s="22">
        <v>6.0109289617486183</v>
      </c>
      <c r="O31" s="22">
        <v>-15.005989328106285</v>
      </c>
    </row>
    <row r="32" spans="1:15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6"/>
      <c r="J32" s="57"/>
      <c r="K32" s="56"/>
      <c r="L32" s="58"/>
      <c r="N32" s="22">
        <v>5.7065217391304435</v>
      </c>
      <c r="O32" s="22">
        <v>-14.647680871112978</v>
      </c>
    </row>
    <row r="33" spans="1:15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6"/>
      <c r="J33" s="57"/>
      <c r="K33" s="56"/>
      <c r="L33" s="58"/>
      <c r="N33" s="22">
        <v>5.6910569105691033</v>
      </c>
      <c r="O33" s="22">
        <v>-9.4716494845360941</v>
      </c>
    </row>
    <row r="34" spans="1:15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6"/>
      <c r="J34" s="57"/>
      <c r="K34" s="56"/>
      <c r="L34" s="58"/>
      <c r="N34" s="22">
        <v>5.6603773584905648</v>
      </c>
      <c r="O34" s="22">
        <v>-14.281301482701814</v>
      </c>
    </row>
    <row r="35" spans="1:15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6"/>
      <c r="J35" s="57"/>
      <c r="K35" s="56"/>
      <c r="L35" s="58"/>
      <c r="N35" s="22">
        <v>5.6300268096514783</v>
      </c>
      <c r="O35" s="22">
        <v>-7.0461571261059568</v>
      </c>
    </row>
    <row r="36" spans="1:15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6"/>
      <c r="J36" s="57"/>
      <c r="K36" s="56"/>
      <c r="L36" s="58"/>
      <c r="N36" s="22">
        <v>5.6</v>
      </c>
      <c r="O36" s="22">
        <v>9.7762328915917962E-2</v>
      </c>
    </row>
    <row r="37" spans="1:15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6"/>
      <c r="J37" s="57"/>
      <c r="K37" s="56"/>
      <c r="L37" s="58"/>
      <c r="N37" s="22">
        <v>5.5702917771883076</v>
      </c>
      <c r="O37" s="22">
        <v>12.773465067043045</v>
      </c>
    </row>
    <row r="38" spans="1:15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6"/>
      <c r="J38" s="57"/>
      <c r="K38" s="56"/>
      <c r="L38" s="58"/>
      <c r="N38" s="22">
        <v>5.2770448548812743</v>
      </c>
      <c r="O38" s="22">
        <v>8.1005586592178815</v>
      </c>
    </row>
    <row r="39" spans="1:15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6"/>
      <c r="J39" s="57"/>
      <c r="K39" s="56"/>
      <c r="L39" s="58"/>
      <c r="N39" s="22">
        <v>4.7244094488188892</v>
      </c>
      <c r="O39" s="22">
        <v>11.915653241102309</v>
      </c>
    </row>
    <row r="40" spans="1:15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6"/>
      <c r="J40" s="57"/>
      <c r="K40" s="56"/>
      <c r="L40" s="58"/>
      <c r="N40" s="22">
        <v>4.4386422976501416</v>
      </c>
      <c r="O40" s="22">
        <v>27.514720314033369</v>
      </c>
    </row>
    <row r="41" spans="1:15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6"/>
      <c r="J41" s="57"/>
      <c r="K41" s="56"/>
      <c r="L41" s="58"/>
      <c r="N41" s="22">
        <v>4.1558441558441572</v>
      </c>
      <c r="O41" s="22">
        <v>30.15022860875245</v>
      </c>
    </row>
    <row r="42" spans="1:15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6"/>
      <c r="J42" s="57"/>
      <c r="K42" s="56"/>
      <c r="L42" s="58"/>
      <c r="N42" s="22">
        <v>4.4041450777202007</v>
      </c>
      <c r="O42" s="22">
        <v>35.726072607260726</v>
      </c>
    </row>
    <row r="43" spans="1:15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6"/>
      <c r="J43" s="57"/>
      <c r="K43" s="56"/>
      <c r="L43" s="58"/>
      <c r="N43" s="22">
        <v>4.3814432989690788</v>
      </c>
      <c r="O43" s="22">
        <v>22.45996156310057</v>
      </c>
    </row>
    <row r="44" spans="1:15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6"/>
      <c r="J44" s="57"/>
      <c r="K44" s="56"/>
      <c r="L44" s="58"/>
      <c r="N44" s="22">
        <v>4.3701799485861281</v>
      </c>
      <c r="O44" s="22">
        <v>21.479391560353299</v>
      </c>
    </row>
    <row r="45" spans="1:15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6"/>
      <c r="J45" s="57"/>
      <c r="K45" s="56"/>
      <c r="L45" s="58"/>
      <c r="N45" s="22">
        <v>4.3589743589743657</v>
      </c>
      <c r="O45" s="22">
        <v>16.654804270462641</v>
      </c>
    </row>
    <row r="46" spans="1:15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6"/>
      <c r="J46" s="57"/>
      <c r="K46" s="56"/>
      <c r="L46" s="58"/>
      <c r="N46" s="22">
        <v>4.0816326530612068</v>
      </c>
      <c r="O46" s="22">
        <v>13.189189189189188</v>
      </c>
    </row>
    <row r="47" spans="1:15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6"/>
      <c r="J47" s="57"/>
      <c r="K47" s="56"/>
      <c r="L47" s="58"/>
      <c r="N47" s="22">
        <v>3.8071065989847774</v>
      </c>
      <c r="O47" s="22">
        <v>7.78669724770642</v>
      </c>
    </row>
    <row r="48" spans="1:15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6"/>
      <c r="J48" s="57"/>
      <c r="K48" s="56"/>
      <c r="L48" s="58"/>
      <c r="N48" s="22">
        <v>3.5353535353535248</v>
      </c>
      <c r="O48" s="22">
        <v>10.786760716223554</v>
      </c>
    </row>
    <row r="49" spans="1:15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6"/>
      <c r="J49" s="57"/>
      <c r="K49" s="56"/>
      <c r="L49" s="58"/>
      <c r="N49" s="22">
        <v>3.2663316582914659</v>
      </c>
      <c r="O49" s="22">
        <v>8.4063412599082241</v>
      </c>
    </row>
    <row r="50" spans="1:15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6"/>
      <c r="J50" s="57"/>
      <c r="K50" s="56"/>
      <c r="L50" s="58"/>
      <c r="N50" s="22">
        <v>3.2581453634085378</v>
      </c>
      <c r="O50" s="22">
        <v>10.149870801033579</v>
      </c>
    </row>
    <row r="51" spans="1:15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6"/>
      <c r="J51" s="57"/>
      <c r="K51" s="56"/>
      <c r="L51" s="58"/>
      <c r="N51" s="22">
        <v>3.7593984962406068</v>
      </c>
      <c r="O51" s="22">
        <v>6.8687070082743551</v>
      </c>
    </row>
    <row r="52" spans="1:15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6"/>
      <c r="J52" s="57"/>
      <c r="K52" s="56"/>
      <c r="L52" s="58"/>
      <c r="N52" s="22">
        <v>3.499999999999992</v>
      </c>
      <c r="O52" s="22">
        <v>3.57864357864357</v>
      </c>
    </row>
    <row r="53" spans="1:15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6"/>
      <c r="J53" s="57"/>
      <c r="K53" s="56"/>
      <c r="L53" s="58"/>
      <c r="N53" s="22">
        <v>3.4912718204488824</v>
      </c>
      <c r="O53" s="22">
        <v>9.936766034327027</v>
      </c>
    </row>
    <row r="54" spans="1:15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6"/>
      <c r="J54" s="57"/>
      <c r="K54" s="56"/>
      <c r="L54" s="58"/>
      <c r="N54" s="22">
        <v>3.2258064516129226</v>
      </c>
      <c r="O54" s="22">
        <v>8.5511651469098346</v>
      </c>
    </row>
    <row r="55" spans="1:15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6"/>
      <c r="J55" s="57"/>
      <c r="K55" s="56"/>
      <c r="L55" s="58"/>
      <c r="N55" s="22">
        <v>2.9629629629629672</v>
      </c>
      <c r="O55" s="22">
        <v>12.356141452186641</v>
      </c>
    </row>
    <row r="56" spans="1:15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6"/>
      <c r="J56" s="57"/>
      <c r="K56" s="56"/>
      <c r="L56" s="58"/>
      <c r="N56" s="22">
        <v>2.9556650246305383</v>
      </c>
      <c r="O56" s="22">
        <v>12.17812784004848</v>
      </c>
    </row>
    <row r="57" spans="1:15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6"/>
      <c r="J57" s="57"/>
      <c r="K57" s="56"/>
      <c r="L57" s="58"/>
      <c r="N57" s="22">
        <v>2.9484029484029284</v>
      </c>
      <c r="O57" s="22">
        <v>12.416107382550322</v>
      </c>
    </row>
    <row r="58" spans="1:15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6"/>
      <c r="J58" s="57"/>
      <c r="K58" s="56"/>
      <c r="L58" s="58"/>
      <c r="N58" s="22">
        <v>3.1862745098039325</v>
      </c>
      <c r="O58" s="22">
        <v>18.412395203226151</v>
      </c>
    </row>
    <row r="59" spans="1:15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6"/>
      <c r="J59" s="57"/>
      <c r="K59" s="56"/>
      <c r="L59" s="58"/>
      <c r="N59" s="22">
        <v>3.1784841075794823</v>
      </c>
      <c r="O59" s="22">
        <v>24.130226619853179</v>
      </c>
    </row>
    <row r="60" spans="1:15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6"/>
      <c r="J60" s="57"/>
      <c r="K60" s="56"/>
      <c r="L60" s="58"/>
      <c r="N60" s="22">
        <v>3.4146341463414664</v>
      </c>
      <c r="O60" s="22">
        <v>15.633264766382604</v>
      </c>
    </row>
    <row r="61" spans="1:15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6"/>
      <c r="J61" s="57"/>
      <c r="K61" s="56"/>
      <c r="L61" s="58"/>
      <c r="N61" s="22">
        <v>3.4063260340632562</v>
      </c>
      <c r="O61" s="22">
        <v>11.631710602270552</v>
      </c>
    </row>
    <row r="62" spans="1:15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6"/>
      <c r="J62" s="57"/>
      <c r="K62" s="56"/>
      <c r="L62" s="58"/>
      <c r="N62" s="22">
        <v>3.6407766990291357</v>
      </c>
      <c r="O62" s="22">
        <v>4.7949704419630423</v>
      </c>
    </row>
    <row r="63" spans="1:15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6"/>
      <c r="J63" s="57"/>
      <c r="K63" s="56"/>
      <c r="L63" s="58"/>
      <c r="N63" s="22">
        <v>3.8647342995169032</v>
      </c>
      <c r="O63" s="22">
        <v>4.0298507462686484</v>
      </c>
    </row>
    <row r="64" spans="1:15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6"/>
      <c r="J64" s="57"/>
      <c r="K64" s="56"/>
      <c r="L64" s="58"/>
      <c r="N64" s="22">
        <v>4.8309178743961345</v>
      </c>
      <c r="O64" s="22">
        <v>-0.65013467075323295</v>
      </c>
    </row>
    <row r="65" spans="1:15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6"/>
      <c r="J65" s="57"/>
      <c r="K65" s="56"/>
      <c r="L65" s="58"/>
      <c r="N65" s="22">
        <v>5.3012048192771166</v>
      </c>
      <c r="O65" s="22">
        <v>-4.1815027846252129</v>
      </c>
    </row>
    <row r="66" spans="1:15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6"/>
      <c r="J66" s="57"/>
      <c r="K66" s="56"/>
      <c r="L66" s="58"/>
      <c r="N66" s="22">
        <v>5.5288461538461453</v>
      </c>
      <c r="O66" s="22">
        <v>-2.688071681911508</v>
      </c>
    </row>
    <row r="67" spans="1:15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6"/>
      <c r="J67" s="57"/>
      <c r="K67" s="56"/>
      <c r="L67" s="58"/>
      <c r="N67" s="22">
        <v>5.9952038369304628</v>
      </c>
      <c r="O67" s="22">
        <v>0.77288388118075257</v>
      </c>
    </row>
    <row r="68" spans="1:15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6"/>
      <c r="J68" s="57"/>
      <c r="K68" s="56"/>
      <c r="L68" s="58"/>
      <c r="N68" s="22">
        <v>5.741626794258381</v>
      </c>
      <c r="O68" s="22">
        <v>-6.1571698622738369</v>
      </c>
    </row>
    <row r="69" spans="1:15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6"/>
      <c r="J69" s="57"/>
      <c r="K69" s="56"/>
      <c r="L69" s="58"/>
      <c r="N69" s="22">
        <v>7.398568019093088</v>
      </c>
      <c r="O69" s="22">
        <v>-1.9176843057439941</v>
      </c>
    </row>
    <row r="70" spans="1:15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6"/>
      <c r="J70" s="57"/>
      <c r="K70" s="56"/>
      <c r="L70" s="58"/>
      <c r="N70" s="22">
        <v>7.3634204275534465</v>
      </c>
      <c r="O70" s="22">
        <v>-2.9485570890840584</v>
      </c>
    </row>
    <row r="71" spans="1:15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6"/>
      <c r="J71" s="57"/>
      <c r="K71" s="56"/>
      <c r="L71" s="58"/>
      <c r="N71" s="22">
        <v>8.0568720379146974</v>
      </c>
      <c r="O71" s="22">
        <v>-17.750921402245655</v>
      </c>
    </row>
    <row r="72" spans="1:15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6"/>
      <c r="J72" s="57"/>
      <c r="K72" s="56"/>
      <c r="L72" s="58"/>
      <c r="N72" s="22">
        <v>8.25471698113207</v>
      </c>
      <c r="O72" s="22">
        <v>-17.365523083439214</v>
      </c>
    </row>
    <row r="73" spans="1:15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6"/>
      <c r="J73" s="57"/>
      <c r="K73" s="56"/>
      <c r="L73" s="58"/>
      <c r="N73" s="22">
        <v>8.9411764705882302</v>
      </c>
      <c r="O73" s="22">
        <v>-16.771524605705423</v>
      </c>
    </row>
    <row r="74" spans="1:15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6"/>
      <c r="J74" s="57"/>
      <c r="K74" s="56"/>
      <c r="L74" s="58"/>
      <c r="N74" s="22">
        <v>9.6018735362997543</v>
      </c>
      <c r="O74" s="22">
        <v>-13.843123209169061</v>
      </c>
    </row>
    <row r="75" spans="1:15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6"/>
      <c r="J75" s="57"/>
      <c r="K75" s="56"/>
      <c r="L75" s="58"/>
      <c r="N75" s="22">
        <v>9.9999999999999858</v>
      </c>
      <c r="O75" s="22">
        <v>-15.728120516499278</v>
      </c>
    </row>
    <row r="76" spans="1:15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6"/>
      <c r="J76" s="57"/>
      <c r="K76" s="56"/>
      <c r="L76" s="58"/>
      <c r="N76" s="22">
        <v>10.138248847926267</v>
      </c>
      <c r="O76" s="22">
        <v>-15.574460129008127</v>
      </c>
    </row>
    <row r="77" spans="1:15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6"/>
      <c r="J77" s="57"/>
      <c r="K77" s="56"/>
      <c r="L77" s="58"/>
      <c r="N77" s="22">
        <v>10.068649885583515</v>
      </c>
      <c r="O77" s="22">
        <v>-16.836588851834211</v>
      </c>
    </row>
    <row r="78" spans="1:15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6"/>
      <c r="J78" s="57"/>
      <c r="K78" s="56"/>
      <c r="L78" s="58"/>
      <c r="N78" s="22">
        <v>10.70615034168565</v>
      </c>
      <c r="O78" s="22">
        <v>-17.513907538845196</v>
      </c>
    </row>
    <row r="79" spans="1:15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6"/>
      <c r="J79" s="57"/>
      <c r="K79" s="56"/>
      <c r="L79" s="58"/>
      <c r="N79" s="22">
        <v>10.859728506787313</v>
      </c>
      <c r="O79" s="22">
        <v>-26.714100905562745</v>
      </c>
    </row>
    <row r="80" spans="1:15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6"/>
      <c r="J80" s="57"/>
      <c r="K80" s="56"/>
      <c r="L80" s="58"/>
      <c r="N80" s="22">
        <v>11.538461538461519</v>
      </c>
      <c r="O80" s="22">
        <v>-30.791366906474813</v>
      </c>
    </row>
    <row r="81" spans="1:15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6"/>
      <c r="J81" s="57"/>
      <c r="K81" s="56"/>
      <c r="L81" s="58"/>
      <c r="N81" s="22">
        <v>10.888888888888882</v>
      </c>
      <c r="O81" s="22">
        <v>-41.399981554920231</v>
      </c>
    </row>
    <row r="82" spans="1:15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6"/>
      <c r="J82" s="57"/>
      <c r="K82" s="56"/>
      <c r="L82" s="58"/>
      <c r="N82" s="22">
        <v>11.946902654867241</v>
      </c>
      <c r="O82" s="22">
        <v>-31.757318311940164</v>
      </c>
    </row>
    <row r="83" spans="1:15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6"/>
      <c r="J83" s="57"/>
      <c r="K83" s="56"/>
      <c r="L83" s="58"/>
      <c r="N83" s="22">
        <v>11.842105263157897</v>
      </c>
      <c r="O83" s="22">
        <v>-27.084201750729463</v>
      </c>
    </row>
    <row r="84" spans="1:15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6"/>
      <c r="J84" s="57"/>
      <c r="K84" s="56"/>
      <c r="L84" s="58"/>
      <c r="N84" s="22">
        <v>12.200435729847502</v>
      </c>
      <c r="O84" s="22">
        <v>-29.718093285494618</v>
      </c>
    </row>
    <row r="85" spans="1:15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6"/>
      <c r="J85" s="57"/>
      <c r="K85" s="56"/>
      <c r="L85" s="58"/>
      <c r="N85" s="22">
        <v>12.095032397408211</v>
      </c>
      <c r="O85" s="22">
        <v>-20.285803044423723</v>
      </c>
    </row>
    <row r="86" spans="1:15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6"/>
      <c r="J86" s="57"/>
      <c r="K86" s="56"/>
      <c r="L86" s="58"/>
      <c r="N86" s="22">
        <v>11.752136752136755</v>
      </c>
      <c r="O86" s="22">
        <v>-15.204739139472034</v>
      </c>
    </row>
    <row r="87" spans="1:15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6"/>
      <c r="J87" s="57"/>
      <c r="K87" s="56"/>
      <c r="L87" s="58"/>
      <c r="N87" s="22">
        <v>11.205073995771686</v>
      </c>
      <c r="O87" s="22">
        <v>-11.300276654607366</v>
      </c>
    </row>
    <row r="88" spans="1:15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6"/>
      <c r="J88" s="57"/>
      <c r="K88" s="56"/>
      <c r="L88" s="58"/>
      <c r="N88" s="22">
        <v>10.460251046025103</v>
      </c>
      <c r="O88" s="22">
        <v>-3.33296423430407</v>
      </c>
    </row>
    <row r="89" spans="1:15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6"/>
      <c r="J89" s="57"/>
      <c r="K89" s="56"/>
      <c r="L89" s="58"/>
      <c r="N89" s="22">
        <v>10.187110187110182</v>
      </c>
      <c r="O89" s="22">
        <v>4.4340054995417155</v>
      </c>
    </row>
    <row r="90" spans="1:15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6"/>
      <c r="J90" s="57"/>
      <c r="K90" s="56"/>
      <c r="L90" s="58"/>
      <c r="N90" s="22">
        <v>9.259259259259256</v>
      </c>
      <c r="O90" s="22">
        <v>10.6860465116279</v>
      </c>
    </row>
    <row r="91" spans="1:15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6"/>
      <c r="J91" s="57"/>
      <c r="K91" s="56"/>
      <c r="L91" s="58"/>
      <c r="N91" s="22">
        <v>9.1836734693877542</v>
      </c>
      <c r="O91" s="22">
        <v>11.902660446349756</v>
      </c>
    </row>
    <row r="92" spans="1:15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6"/>
      <c r="J92" s="57"/>
      <c r="K92" s="56"/>
      <c r="L92" s="58"/>
      <c r="N92" s="22">
        <v>9.5334685598377433</v>
      </c>
      <c r="O92" s="22">
        <v>20.415800415800401</v>
      </c>
    </row>
    <row r="93" spans="1:15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6"/>
      <c r="J93" s="57"/>
      <c r="K93" s="56"/>
      <c r="L93" s="58"/>
      <c r="N93" s="22">
        <v>8.6172344689378946</v>
      </c>
      <c r="O93" s="22">
        <v>31.995593327038097</v>
      </c>
    </row>
    <row r="94" spans="1:15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6"/>
      <c r="J94" s="57"/>
      <c r="K94" s="56"/>
      <c r="L94" s="58"/>
      <c r="N94" s="22">
        <v>7.9051383399209474</v>
      </c>
      <c r="O94" s="22">
        <v>20.487144790257105</v>
      </c>
    </row>
    <row r="95" spans="1:15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6"/>
      <c r="J95" s="57"/>
      <c r="K95" s="56"/>
      <c r="L95" s="58"/>
      <c r="N95" s="22">
        <v>7.6470588235294068</v>
      </c>
      <c r="O95" s="22">
        <v>30.398742318136328</v>
      </c>
    </row>
    <row r="96" spans="1:15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6"/>
      <c r="J96" s="57"/>
      <c r="K96" s="56"/>
      <c r="L96" s="58"/>
      <c r="N96" s="22">
        <v>7.3786407766990303</v>
      </c>
      <c r="O96" s="22">
        <v>31.549008168027992</v>
      </c>
    </row>
    <row r="97" spans="1:15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6"/>
      <c r="J97" s="57"/>
      <c r="K97" s="56"/>
      <c r="L97" s="58"/>
      <c r="N97" s="22">
        <v>7.1290944123314048</v>
      </c>
      <c r="O97" s="22">
        <v>31.021044427123922</v>
      </c>
    </row>
    <row r="98" spans="1:15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6"/>
      <c r="J98" s="57"/>
      <c r="K98" s="56"/>
      <c r="L98" s="58"/>
      <c r="N98" s="22">
        <v>6.6921606118546917</v>
      </c>
      <c r="O98" s="22">
        <v>22.208603995587683</v>
      </c>
    </row>
    <row r="99" spans="1:15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6"/>
      <c r="J99" s="57"/>
      <c r="K99" s="56"/>
      <c r="L99" s="58"/>
      <c r="N99" s="22">
        <v>6.2737642585551257</v>
      </c>
      <c r="O99" s="22">
        <v>23.2845489443378</v>
      </c>
    </row>
    <row r="100" spans="1:15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6"/>
      <c r="J100" s="57"/>
      <c r="K100" s="56"/>
      <c r="L100" s="58"/>
      <c r="N100" s="22">
        <v>6.0606060606060552</v>
      </c>
      <c r="O100" s="22">
        <v>16.426116838487982</v>
      </c>
    </row>
    <row r="101" spans="1:15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6"/>
      <c r="J101" s="57"/>
      <c r="K101" s="56"/>
      <c r="L101" s="58"/>
      <c r="N101" s="22">
        <v>5.8490566037735947</v>
      </c>
      <c r="O101" s="22">
        <v>9.9067471201316426</v>
      </c>
    </row>
    <row r="102" spans="1:15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6"/>
      <c r="J102" s="57"/>
      <c r="K102" s="56"/>
      <c r="L102" s="58"/>
      <c r="N102" s="22">
        <v>6.2146892655367214</v>
      </c>
      <c r="O102" s="22">
        <v>9.5493224078159411</v>
      </c>
    </row>
    <row r="103" spans="1:15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6"/>
      <c r="J103" s="57"/>
      <c r="K103" s="56"/>
      <c r="L103" s="58"/>
      <c r="N103" s="22">
        <v>5.9813084112149584</v>
      </c>
      <c r="O103" s="22">
        <v>16.552112676056339</v>
      </c>
    </row>
    <row r="104" spans="1:15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6"/>
      <c r="J104" s="57"/>
      <c r="K104" s="56"/>
      <c r="L104" s="58"/>
      <c r="N104" s="22">
        <v>5.555555555555558</v>
      </c>
      <c r="O104" s="22">
        <v>18.450736648250455</v>
      </c>
    </row>
    <row r="105" spans="1:15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6"/>
      <c r="J105" s="57"/>
      <c r="K105" s="56"/>
      <c r="L105" s="58"/>
      <c r="N105" s="22">
        <v>5.719557195571956</v>
      </c>
      <c r="O105" s="22">
        <v>25.479909383569787</v>
      </c>
    </row>
    <row r="106" spans="1:15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6"/>
      <c r="J106" s="57"/>
      <c r="K106" s="56"/>
      <c r="L106" s="58"/>
      <c r="N106" s="22">
        <v>5.4945054945054972</v>
      </c>
      <c r="O106" s="22">
        <v>15.566037735849058</v>
      </c>
    </row>
    <row r="107" spans="1:15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6"/>
      <c r="J107" s="57"/>
      <c r="K107" s="56"/>
      <c r="L107" s="58"/>
      <c r="N107" s="22">
        <v>5.464480874316946</v>
      </c>
      <c r="O107" s="22">
        <v>11.902674265672953</v>
      </c>
    </row>
    <row r="108" spans="1:15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6"/>
      <c r="J108" s="57"/>
      <c r="K108" s="56"/>
      <c r="L108" s="58"/>
      <c r="N108" s="22">
        <v>5.0632911392405111</v>
      </c>
      <c r="O108" s="22">
        <v>19.14846435303248</v>
      </c>
    </row>
    <row r="109" spans="1:15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6"/>
      <c r="J109" s="57"/>
      <c r="K109" s="56"/>
      <c r="L109" s="58"/>
      <c r="N109" s="22">
        <v>5.0359712230215736</v>
      </c>
      <c r="O109" s="22">
        <v>1.1600237953599102</v>
      </c>
    </row>
    <row r="110" spans="1:15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6"/>
      <c r="J110" s="57"/>
      <c r="K110" s="56"/>
      <c r="L110" s="58"/>
      <c r="N110" s="22">
        <v>5.1971326164874654</v>
      </c>
      <c r="O110" s="22">
        <v>0.11031992779060307</v>
      </c>
    </row>
    <row r="111" spans="1:15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6"/>
      <c r="J111" s="57"/>
      <c r="K111" s="56"/>
      <c r="L111" s="58"/>
      <c r="N111" s="22">
        <v>6.0822898032200312</v>
      </c>
      <c r="O111" s="22">
        <v>-4.2327527488566608</v>
      </c>
    </row>
    <row r="112" spans="1:15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6"/>
      <c r="J112" s="57"/>
      <c r="K112" s="56"/>
      <c r="L112" s="58"/>
      <c r="N112" s="22">
        <v>6.4285714285714279</v>
      </c>
      <c r="O112" s="22">
        <v>-3.1483667847304275</v>
      </c>
    </row>
    <row r="113" spans="1:15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6"/>
      <c r="J113" s="57"/>
      <c r="K113" s="56"/>
      <c r="L113" s="58"/>
      <c r="N113" s="22">
        <v>6.9518716577540163</v>
      </c>
      <c r="O113" s="22">
        <v>-4.0527051307646218</v>
      </c>
    </row>
    <row r="114" spans="1:15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6"/>
      <c r="J114" s="57"/>
      <c r="K114" s="56"/>
      <c r="L114" s="58"/>
      <c r="N114" s="22">
        <v>6.7375886524822848</v>
      </c>
      <c r="O114" s="22">
        <v>-3.6440352896049077</v>
      </c>
    </row>
    <row r="115" spans="1:15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6"/>
      <c r="J115" s="57"/>
      <c r="K115" s="56"/>
      <c r="L115" s="58"/>
      <c r="N115" s="22">
        <v>6.7019400352733571</v>
      </c>
      <c r="O115" s="22">
        <v>-4.4373549883990782</v>
      </c>
    </row>
    <row r="116" spans="1:15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6"/>
      <c r="J116" s="57"/>
      <c r="K116" s="56"/>
      <c r="L116" s="58"/>
      <c r="N116" s="22">
        <v>6.6666666666666652</v>
      </c>
      <c r="O116" s="22">
        <v>-5.966378388883486</v>
      </c>
    </row>
    <row r="117" spans="1:15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6"/>
      <c r="J117" s="57"/>
      <c r="K117" s="56"/>
      <c r="L117" s="58"/>
      <c r="N117" s="22">
        <v>6.6317626527050644</v>
      </c>
      <c r="O117" s="22">
        <v>-8.2763207905739211</v>
      </c>
    </row>
    <row r="118" spans="1:15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6"/>
      <c r="J118" s="57"/>
      <c r="K118" s="56"/>
      <c r="L118" s="58"/>
      <c r="N118" s="22">
        <v>6.4236111111110938</v>
      </c>
      <c r="O118" s="22">
        <v>-10.262390670553934</v>
      </c>
    </row>
    <row r="119" spans="1:15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6"/>
      <c r="J119" s="57"/>
      <c r="K119" s="56"/>
      <c r="L119" s="58"/>
      <c r="N119" s="22">
        <v>6.390328151986191</v>
      </c>
      <c r="O119" s="22">
        <v>-7.1204701273261506</v>
      </c>
    </row>
    <row r="120" spans="1:15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6"/>
      <c r="J120" s="57"/>
      <c r="K120" s="56"/>
      <c r="L120" s="58"/>
      <c r="N120" s="22">
        <v>6.7125645438898429</v>
      </c>
      <c r="O120" s="22">
        <v>-11.501954215522058</v>
      </c>
    </row>
    <row r="121" spans="1:15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6"/>
      <c r="J121" s="57"/>
      <c r="K121" s="56"/>
      <c r="L121" s="58"/>
      <c r="N121" s="22">
        <v>6.6780821917808098</v>
      </c>
      <c r="O121" s="22">
        <v>-12.525727727139079</v>
      </c>
    </row>
    <row r="122" spans="1:15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6"/>
      <c r="J122" s="57"/>
      <c r="K122" s="56"/>
      <c r="L122" s="58"/>
      <c r="N122" s="22">
        <v>6.8143100511073307</v>
      </c>
      <c r="O122" s="22">
        <v>-12.803045481867347</v>
      </c>
    </row>
    <row r="123" spans="1:15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6"/>
      <c r="J123" s="57"/>
      <c r="K123" s="56"/>
      <c r="L123" s="58"/>
      <c r="N123" s="22">
        <v>6.2394603709949426</v>
      </c>
      <c r="O123" s="22">
        <v>-9.3578540946962043</v>
      </c>
    </row>
    <row r="124" spans="1:15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6"/>
      <c r="J124" s="57"/>
      <c r="K124" s="56"/>
      <c r="L124" s="58"/>
      <c r="N124" s="22">
        <v>6.3758389261744819</v>
      </c>
      <c r="O124" s="22">
        <v>-1.6355140186915862</v>
      </c>
    </row>
    <row r="125" spans="1:15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6"/>
      <c r="J125" s="57"/>
      <c r="K125" s="56"/>
      <c r="L125" s="58"/>
      <c r="N125" s="22">
        <v>6.4999999999999947</v>
      </c>
      <c r="O125" s="22">
        <v>1.1652101539741944</v>
      </c>
    </row>
    <row r="126" spans="1:15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6"/>
      <c r="J126" s="57"/>
      <c r="K126" s="56"/>
      <c r="L126" s="58"/>
      <c r="N126" s="22">
        <v>7.1428571428571397</v>
      </c>
      <c r="O126" s="22">
        <v>-4.9263535031847105</v>
      </c>
    </row>
    <row r="127" spans="1:15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6"/>
      <c r="J127" s="57"/>
      <c r="K127" s="56"/>
      <c r="L127" s="58"/>
      <c r="N127" s="22">
        <v>7.4380165289256173</v>
      </c>
      <c r="O127" s="22">
        <v>1.8512898330804273</v>
      </c>
    </row>
    <row r="128" spans="1:15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6"/>
      <c r="J128" s="57"/>
      <c r="K128" s="56"/>
      <c r="L128" s="58"/>
      <c r="N128" s="22">
        <v>7.7302631578947345</v>
      </c>
      <c r="O128" s="22">
        <v>6.737625297096228</v>
      </c>
    </row>
    <row r="129" spans="1:15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6"/>
      <c r="J129" s="57"/>
      <c r="K129" s="56"/>
      <c r="L129" s="58"/>
      <c r="N129" s="22">
        <v>7.8559738134206247</v>
      </c>
      <c r="O129" s="22">
        <v>6.2260437169791905</v>
      </c>
    </row>
    <row r="130" spans="1:15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6"/>
      <c r="J130" s="57"/>
      <c r="K130" s="56"/>
      <c r="L130" s="58"/>
      <c r="N130" s="22">
        <v>8.4828711256117462</v>
      </c>
      <c r="O130" s="22">
        <v>0.87719298245614308</v>
      </c>
    </row>
    <row r="131" spans="1:15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6"/>
      <c r="J131" s="57"/>
      <c r="K131" s="56"/>
      <c r="L131" s="58"/>
      <c r="N131" s="22">
        <v>8.9285714285714199</v>
      </c>
      <c r="O131" s="22">
        <v>-0.13708741959295168</v>
      </c>
    </row>
    <row r="132" spans="1:15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6"/>
      <c r="J132" s="57"/>
      <c r="K132" s="56"/>
      <c r="L132" s="58"/>
      <c r="N132" s="22">
        <v>8.8709677419354769</v>
      </c>
      <c r="O132" s="22">
        <v>1.0620399579390094</v>
      </c>
    </row>
    <row r="133" spans="1:15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6"/>
      <c r="J133" s="57"/>
      <c r="K133" s="56"/>
      <c r="L133" s="58"/>
      <c r="N133" s="22">
        <v>8.9887640449438422</v>
      </c>
      <c r="O133" s="22">
        <v>11.966386554621856</v>
      </c>
    </row>
    <row r="134" spans="1:15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6"/>
      <c r="J134" s="57"/>
      <c r="K134" s="56"/>
      <c r="L134" s="58"/>
      <c r="N134" s="22">
        <v>9.2503987240829311</v>
      </c>
      <c r="O134" s="22">
        <v>10.615808823529417</v>
      </c>
    </row>
    <row r="135" spans="1:15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6"/>
      <c r="J135" s="57"/>
      <c r="K135" s="56"/>
      <c r="L135" s="58"/>
      <c r="N135" s="22">
        <v>9.8412698412698507</v>
      </c>
      <c r="O135" s="22">
        <v>13.877368008070846</v>
      </c>
    </row>
    <row r="136" spans="1:15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6"/>
      <c r="J136" s="57"/>
      <c r="K136" s="56"/>
      <c r="L136" s="58"/>
      <c r="N136" s="22">
        <v>10.252365930599371</v>
      </c>
      <c r="O136" s="22">
        <v>5.0913972942270069</v>
      </c>
    </row>
    <row r="137" spans="1:15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6"/>
      <c r="J137" s="57"/>
      <c r="K137" s="56"/>
      <c r="L137" s="58"/>
      <c r="N137" s="22">
        <v>10.485133020344284</v>
      </c>
      <c r="O137" s="22">
        <v>1.8922254216371837</v>
      </c>
    </row>
    <row r="138" spans="1:15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6"/>
      <c r="J138" s="57"/>
      <c r="K138" s="56"/>
      <c r="L138" s="58"/>
      <c r="N138" s="22">
        <v>10.697674418604652</v>
      </c>
      <c r="O138" s="22">
        <v>7.7253218884120178</v>
      </c>
    </row>
    <row r="139" spans="1:15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6"/>
      <c r="J139" s="57"/>
      <c r="K139" s="56"/>
      <c r="L139" s="58"/>
      <c r="N139" s="22">
        <v>11.076923076923073</v>
      </c>
      <c r="O139" s="22">
        <v>3.1088597536750084</v>
      </c>
    </row>
    <row r="140" spans="1:15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6"/>
      <c r="J140" s="57"/>
      <c r="K140" s="56"/>
      <c r="L140" s="58"/>
      <c r="N140" s="22">
        <v>11.45038167938932</v>
      </c>
      <c r="O140" s="22">
        <v>5.837932036015081</v>
      </c>
    </row>
    <row r="141" spans="1:15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6"/>
      <c r="J141" s="57"/>
      <c r="K141" s="56"/>
      <c r="L141" s="58"/>
      <c r="N141" s="22">
        <v>11.836115326251884</v>
      </c>
      <c r="O141" s="22">
        <v>6.6120538326506662</v>
      </c>
    </row>
    <row r="142" spans="1:15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6"/>
      <c r="J142" s="57"/>
      <c r="K142" s="56"/>
      <c r="L142" s="58"/>
      <c r="N142" s="22">
        <v>11.879699248120312</v>
      </c>
      <c r="O142" s="22">
        <v>9.3075684380031998</v>
      </c>
    </row>
    <row r="143" spans="1:15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6"/>
      <c r="J143" s="57"/>
      <c r="K143" s="56"/>
      <c r="L143" s="58"/>
      <c r="N143" s="22">
        <v>12.071535022354718</v>
      </c>
      <c r="O143" s="22">
        <v>12.101372756071793</v>
      </c>
    </row>
    <row r="144" spans="1:15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6"/>
      <c r="J144" s="57"/>
      <c r="K144" s="56"/>
      <c r="L144" s="58"/>
      <c r="N144" s="22">
        <v>12.592592592592599</v>
      </c>
      <c r="O144" s="22">
        <v>12.308812818645309</v>
      </c>
    </row>
    <row r="145" spans="1:15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6"/>
      <c r="J145" s="57"/>
      <c r="K145" s="56"/>
      <c r="L145" s="58"/>
      <c r="N145" s="22">
        <v>13.254786450662737</v>
      </c>
      <c r="O145" s="22">
        <v>14.239967977584289</v>
      </c>
    </row>
    <row r="146" spans="1:15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6"/>
      <c r="J146" s="57"/>
      <c r="K146" s="56"/>
      <c r="L146" s="58"/>
      <c r="N146" s="22">
        <v>13.868613138686126</v>
      </c>
      <c r="O146" s="22">
        <v>18.051516410469446</v>
      </c>
    </row>
    <row r="147" spans="1:15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6"/>
      <c r="J147" s="57"/>
      <c r="K147" s="56"/>
      <c r="L147" s="58"/>
      <c r="N147" s="22">
        <v>14.161849710982644</v>
      </c>
      <c r="O147" s="22">
        <v>0.49217442661679822</v>
      </c>
    </row>
    <row r="148" spans="1:15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6"/>
      <c r="J148" s="57"/>
      <c r="K148" s="56"/>
      <c r="L148" s="58"/>
      <c r="N148" s="22">
        <v>14.592274678111572</v>
      </c>
      <c r="O148" s="22">
        <v>4.4516509433962348</v>
      </c>
    </row>
    <row r="149" spans="1:15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6"/>
      <c r="J149" s="57"/>
      <c r="K149" s="56"/>
      <c r="L149" s="58"/>
      <c r="N149" s="22">
        <v>14.589235127478762</v>
      </c>
      <c r="O149" s="22">
        <v>12.272910779168345</v>
      </c>
    </row>
    <row r="150" spans="1:15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6"/>
      <c r="J150" s="57"/>
      <c r="K150" s="56"/>
      <c r="L150" s="58"/>
      <c r="N150" s="22">
        <v>14.425770308123242</v>
      </c>
      <c r="O150" s="22">
        <v>11.009620056359925</v>
      </c>
    </row>
    <row r="151" spans="1:15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6"/>
      <c r="J151" s="57"/>
      <c r="K151" s="56"/>
      <c r="L151" s="58"/>
      <c r="N151" s="22">
        <v>14.265927977839322</v>
      </c>
      <c r="O151" s="22">
        <v>17.204508236200745</v>
      </c>
    </row>
    <row r="152" spans="1:15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6"/>
      <c r="J152" s="57"/>
      <c r="K152" s="56"/>
      <c r="L152" s="58"/>
      <c r="N152" s="22">
        <v>13.15068493150684</v>
      </c>
      <c r="O152" s="22">
        <v>11.946578851079392</v>
      </c>
    </row>
    <row r="153" spans="1:15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6"/>
      <c r="J153" s="57"/>
      <c r="K153" s="56"/>
      <c r="L153" s="58"/>
      <c r="N153" s="22">
        <v>12.890094979647216</v>
      </c>
      <c r="O153" s="22">
        <v>14.763995609220636</v>
      </c>
    </row>
    <row r="154" spans="1:15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6"/>
      <c r="J154" s="57"/>
      <c r="K154" s="56"/>
      <c r="L154" s="58"/>
      <c r="N154" s="22">
        <v>12.768817204301076</v>
      </c>
      <c r="O154" s="22">
        <v>25.191514437242191</v>
      </c>
    </row>
    <row r="155" spans="1:15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6"/>
      <c r="J155" s="57"/>
      <c r="K155" s="56"/>
      <c r="L155" s="58"/>
      <c r="N155" s="22">
        <v>12.632978723404253</v>
      </c>
      <c r="O155" s="22">
        <v>32.366239638281847</v>
      </c>
    </row>
    <row r="156" spans="1:15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6"/>
      <c r="J156" s="57"/>
      <c r="K156" s="56"/>
      <c r="L156" s="58"/>
      <c r="N156" s="22">
        <v>12.631578947368416</v>
      </c>
      <c r="O156" s="22">
        <v>25.773577913655732</v>
      </c>
    </row>
    <row r="157" spans="1:15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6"/>
      <c r="J157" s="57"/>
      <c r="K157" s="56"/>
      <c r="L157" s="58"/>
      <c r="N157" s="22">
        <v>12.353706111833551</v>
      </c>
      <c r="O157" s="22">
        <v>13.481079187105838</v>
      </c>
    </row>
    <row r="158" spans="1:15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6"/>
      <c r="J158" s="57"/>
      <c r="K158" s="56"/>
      <c r="L158" s="58"/>
      <c r="N158" s="22">
        <v>11.794871794871797</v>
      </c>
      <c r="O158" s="22">
        <v>15.493577335914143</v>
      </c>
    </row>
    <row r="159" spans="1:15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6"/>
      <c r="J159" s="57"/>
      <c r="K159" s="56"/>
      <c r="L159" s="58"/>
      <c r="N159" s="22">
        <v>11.392405063291132</v>
      </c>
      <c r="O159" s="22">
        <v>33.215789989225186</v>
      </c>
    </row>
    <row r="160" spans="1:15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6"/>
      <c r="J160" s="57"/>
      <c r="K160" s="56"/>
      <c r="L160" s="58"/>
      <c r="N160" s="22">
        <v>10.611735330836458</v>
      </c>
      <c r="O160" s="22">
        <v>24.950606830369736</v>
      </c>
    </row>
    <row r="161" spans="1:15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6"/>
      <c r="J161" s="57"/>
      <c r="K161" s="56"/>
      <c r="L161" s="58"/>
      <c r="N161" s="22">
        <v>10.135970333745359</v>
      </c>
      <c r="O161" s="22">
        <v>19.192736425746148</v>
      </c>
    </row>
    <row r="162" spans="1:15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6"/>
      <c r="J162" s="57"/>
      <c r="K162" s="56"/>
      <c r="L162" s="58"/>
      <c r="N162" s="22">
        <v>9.7919216646266793</v>
      </c>
      <c r="O162" s="22">
        <v>14.854691876750703</v>
      </c>
    </row>
    <row r="163" spans="1:15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6"/>
      <c r="J163" s="57"/>
      <c r="K163" s="56"/>
      <c r="L163" s="58"/>
      <c r="N163" s="22">
        <v>9.6969696969696919</v>
      </c>
      <c r="O163" s="22">
        <v>7.6025314374948527</v>
      </c>
    </row>
    <row r="164" spans="1:15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6"/>
      <c r="J164" s="57"/>
      <c r="K164" s="56"/>
      <c r="L164" s="58"/>
      <c r="N164" s="22">
        <v>10.774818401937058</v>
      </c>
      <c r="O164" s="22">
        <v>0.33502206242850274</v>
      </c>
    </row>
    <row r="165" spans="1:15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6"/>
      <c r="J165" s="57"/>
      <c r="K165" s="56"/>
      <c r="L165" s="58"/>
      <c r="N165" s="22">
        <v>10.817307692307686</v>
      </c>
      <c r="O165" s="22">
        <v>-7.3967798501514359</v>
      </c>
    </row>
    <row r="166" spans="1:15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6"/>
      <c r="J166" s="57"/>
      <c r="K166" s="56"/>
      <c r="L166" s="58"/>
      <c r="N166" s="22">
        <v>10.96543504171632</v>
      </c>
      <c r="O166" s="22">
        <v>-4.3775005883737279</v>
      </c>
    </row>
    <row r="167" spans="1:15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6"/>
      <c r="J167" s="57"/>
      <c r="K167" s="56"/>
      <c r="L167" s="58"/>
      <c r="N167" s="22">
        <v>10.271546635182993</v>
      </c>
      <c r="O167" s="22">
        <v>-10.08397381155709</v>
      </c>
    </row>
    <row r="168" spans="1:15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6"/>
      <c r="J168" s="57"/>
      <c r="K168" s="56"/>
      <c r="L168" s="58"/>
      <c r="N168" s="22">
        <v>9.5794392523364635</v>
      </c>
      <c r="O168" s="22">
        <v>-9.7304065998821461</v>
      </c>
    </row>
    <row r="169" spans="1:15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6"/>
      <c r="J169" s="57"/>
      <c r="K169" s="56"/>
      <c r="L169" s="58"/>
      <c r="N169" s="22">
        <v>8.9120370370370239</v>
      </c>
      <c r="O169" s="22">
        <v>-7.0629100733307641</v>
      </c>
    </row>
    <row r="170" spans="1:15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6"/>
      <c r="J170" s="57"/>
      <c r="K170" s="56"/>
      <c r="L170" s="58"/>
      <c r="N170" s="22">
        <v>8.2568807339449499</v>
      </c>
      <c r="O170" s="22">
        <v>-13.834082425535165</v>
      </c>
    </row>
    <row r="171" spans="1:15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6"/>
      <c r="J171" s="57"/>
      <c r="K171" s="56"/>
      <c r="L171" s="58"/>
      <c r="N171" s="22">
        <v>7.6136363636363669</v>
      </c>
      <c r="O171" s="22">
        <v>-17.676470588235293</v>
      </c>
    </row>
    <row r="172" spans="1:15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6"/>
      <c r="J172" s="57"/>
      <c r="K172" s="56"/>
      <c r="L172" s="58"/>
      <c r="N172" s="22">
        <v>6.8848758465011484</v>
      </c>
      <c r="O172" s="22">
        <v>-12.325879075370839</v>
      </c>
    </row>
    <row r="173" spans="1:15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6"/>
      <c r="J173" s="57"/>
      <c r="K173" s="56"/>
      <c r="L173" s="58"/>
      <c r="N173" s="22">
        <v>6.6217732884399583</v>
      </c>
      <c r="O173" s="22">
        <v>-15.619579153782336</v>
      </c>
    </row>
    <row r="174" spans="1:15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6"/>
      <c r="J174" s="57"/>
      <c r="K174" s="56"/>
      <c r="L174" s="58"/>
      <c r="N174" s="22">
        <v>6.911928651059096</v>
      </c>
      <c r="O174" s="22">
        <v>-16.46215989634937</v>
      </c>
    </row>
    <row r="175" spans="1:15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6"/>
      <c r="J175" s="57"/>
      <c r="K175" s="56"/>
      <c r="L175" s="58"/>
      <c r="N175" s="22">
        <v>7.182320441988943</v>
      </c>
      <c r="O175" s="22">
        <v>-18.201955392606163</v>
      </c>
    </row>
    <row r="176" spans="1:15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6"/>
      <c r="J176" s="57"/>
      <c r="K176" s="56"/>
      <c r="L176" s="58"/>
      <c r="N176" s="22">
        <v>6.5573770491803351</v>
      </c>
      <c r="O176" s="22">
        <v>-2.6712272986399554</v>
      </c>
    </row>
    <row r="177" spans="1:15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6"/>
      <c r="J177" s="57"/>
      <c r="K177" s="56"/>
      <c r="L177" s="58"/>
      <c r="N177" s="22">
        <v>5.9652928416485951</v>
      </c>
      <c r="O177" s="22">
        <v>3.6495093819934432</v>
      </c>
    </row>
    <row r="178" spans="1:15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6"/>
      <c r="J178" s="57"/>
      <c r="K178" s="56"/>
      <c r="L178" s="58"/>
      <c r="N178" s="22">
        <v>4.9409237379162363</v>
      </c>
      <c r="O178" s="22">
        <v>9.7054721470178009</v>
      </c>
    </row>
    <row r="179" spans="1:15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6"/>
      <c r="J179" s="57"/>
      <c r="K179" s="56"/>
      <c r="L179" s="58"/>
      <c r="N179" s="22">
        <v>5.0321199143468887</v>
      </c>
      <c r="O179" s="22">
        <v>9.6398891966759095</v>
      </c>
    </row>
    <row r="180" spans="1:15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6"/>
      <c r="J180" s="57"/>
      <c r="K180" s="56"/>
      <c r="L180" s="58"/>
      <c r="N180" s="22">
        <v>4.4776119402985204</v>
      </c>
      <c r="O180" s="22">
        <v>14.761321909424719</v>
      </c>
    </row>
    <row r="181" spans="1:15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6"/>
      <c r="J181" s="57"/>
      <c r="K181" s="56"/>
      <c r="L181" s="58"/>
      <c r="N181" s="22">
        <v>3.8257173219978791</v>
      </c>
      <c r="O181" s="22">
        <v>20.681063122923593</v>
      </c>
    </row>
    <row r="182" spans="1:15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6"/>
      <c r="J182" s="57"/>
      <c r="K182" s="56"/>
      <c r="L182" s="58"/>
      <c r="N182" s="22">
        <v>3.7076271186440746</v>
      </c>
      <c r="O182" s="22">
        <v>30.899124745822661</v>
      </c>
    </row>
    <row r="183" spans="1:15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6"/>
      <c r="J183" s="57"/>
      <c r="K183" s="56"/>
      <c r="L183" s="58"/>
      <c r="N183" s="22">
        <v>3.4846884899683239</v>
      </c>
      <c r="O183" s="22">
        <v>36.620221507681336</v>
      </c>
    </row>
    <row r="184" spans="1:15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6"/>
      <c r="J184" s="57"/>
      <c r="K184" s="56"/>
      <c r="L184" s="58"/>
      <c r="N184" s="22">
        <v>3.5902851108764455</v>
      </c>
      <c r="O184" s="22">
        <v>41.214359326691863</v>
      </c>
    </row>
    <row r="185" spans="1:15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6"/>
      <c r="J185" s="57"/>
      <c r="K185" s="56"/>
      <c r="L185" s="58"/>
      <c r="N185" s="22">
        <v>4</v>
      </c>
      <c r="O185" s="22">
        <v>45.146585627457995</v>
      </c>
    </row>
    <row r="186" spans="1:15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6"/>
      <c r="J186" s="57"/>
      <c r="K186" s="56"/>
      <c r="L186" s="58"/>
      <c r="N186" s="22">
        <v>3.4410844629822801</v>
      </c>
      <c r="O186" s="22">
        <v>52.942249794726749</v>
      </c>
    </row>
    <row r="187" spans="1:15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6"/>
      <c r="J187" s="57"/>
      <c r="K187" s="56"/>
      <c r="L187" s="58"/>
      <c r="N187" s="22">
        <v>2.4742268041237248</v>
      </c>
      <c r="O187" s="22">
        <v>51.797553459706776</v>
      </c>
    </row>
    <row r="188" spans="1:15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6"/>
      <c r="J188" s="57"/>
      <c r="K188" s="56"/>
      <c r="L188" s="58"/>
      <c r="N188" s="22">
        <v>2.3589743589743639</v>
      </c>
      <c r="O188" s="22">
        <v>37.561710317128274</v>
      </c>
    </row>
    <row r="189" spans="1:15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6"/>
      <c r="J189" s="57"/>
      <c r="K189" s="56"/>
      <c r="L189" s="58"/>
      <c r="N189" s="22">
        <v>2.4564994882292579</v>
      </c>
      <c r="O189" s="22">
        <v>37.90898521840225</v>
      </c>
    </row>
    <row r="190" spans="1:15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6"/>
      <c r="J190" s="57"/>
      <c r="K190" s="56"/>
      <c r="L190" s="58"/>
      <c r="N190" s="22">
        <v>2.763561924257929</v>
      </c>
      <c r="O190" s="22">
        <v>22.307807358659893</v>
      </c>
    </row>
    <row r="191" spans="1:15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6"/>
      <c r="J191" s="57"/>
      <c r="K191" s="56"/>
      <c r="L191" s="58"/>
      <c r="N191" s="22">
        <v>2.7522935779816571</v>
      </c>
      <c r="O191" s="22">
        <v>20.11838590918935</v>
      </c>
    </row>
    <row r="192" spans="1:15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6"/>
      <c r="J192" s="57"/>
      <c r="K192" s="56"/>
      <c r="L192" s="58"/>
      <c r="N192" s="22">
        <v>3.1632653061224536</v>
      </c>
      <c r="O192" s="22">
        <v>17.271046643913547</v>
      </c>
    </row>
    <row r="193" spans="1:15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6"/>
      <c r="J193" s="57"/>
      <c r="K193" s="56"/>
      <c r="L193" s="58"/>
      <c r="N193" s="22">
        <v>3.7871033776867957</v>
      </c>
      <c r="O193" s="22">
        <v>12.463867859600807</v>
      </c>
    </row>
    <row r="194" spans="1:15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6"/>
      <c r="J194" s="57"/>
      <c r="K194" s="56"/>
      <c r="L194" s="58"/>
      <c r="N194" s="22">
        <v>4.290091930541351</v>
      </c>
      <c r="O194" s="22">
        <v>6.0786167769823152</v>
      </c>
    </row>
    <row r="195" spans="1:15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6"/>
      <c r="J195" s="57"/>
      <c r="K195" s="56"/>
      <c r="L195" s="58"/>
      <c r="N195" s="22">
        <v>4.6938775510203978</v>
      </c>
      <c r="O195" s="22">
        <v>4.0664225941422494</v>
      </c>
    </row>
    <row r="196" spans="1:15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6"/>
      <c r="J196" s="57"/>
      <c r="K196" s="56"/>
      <c r="L196" s="58"/>
      <c r="N196" s="22">
        <v>4.8929663608562768</v>
      </c>
      <c r="O196" s="22">
        <v>-2.66374749133369</v>
      </c>
    </row>
    <row r="197" spans="1:15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6"/>
      <c r="J197" s="57"/>
      <c r="K197" s="56"/>
      <c r="L197" s="58"/>
      <c r="N197" s="22">
        <v>4.5546558704453455</v>
      </c>
      <c r="O197" s="22">
        <v>-7.2910893527926461</v>
      </c>
    </row>
    <row r="198" spans="1:15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6"/>
      <c r="J198" s="57"/>
      <c r="K198" s="56"/>
      <c r="L198" s="58"/>
      <c r="N198" s="22">
        <v>4.3346774193548265</v>
      </c>
      <c r="O198" s="22">
        <v>-8.6256263421617625</v>
      </c>
    </row>
    <row r="199" spans="1:15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6"/>
      <c r="J199" s="57"/>
      <c r="K199" s="56"/>
      <c r="L199" s="58"/>
      <c r="N199" s="22">
        <v>4.3259557344064392</v>
      </c>
      <c r="O199" s="22">
        <v>-7.3203740157480324</v>
      </c>
    </row>
    <row r="200" spans="1:15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6"/>
      <c r="J200" s="57"/>
      <c r="K200" s="56"/>
      <c r="L200" s="58"/>
      <c r="N200" s="22">
        <v>4.3086172344689366</v>
      </c>
      <c r="O200" s="22">
        <v>1.3868613138686037</v>
      </c>
    </row>
    <row r="201" spans="1:15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6"/>
      <c r="J201" s="57"/>
      <c r="K201" s="56"/>
      <c r="L201" s="58"/>
      <c r="N201" s="22">
        <v>4.2957042957043168</v>
      </c>
      <c r="O201" s="22">
        <v>1.8064671524053999E-2</v>
      </c>
    </row>
    <row r="202" spans="1:15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6"/>
      <c r="J202" s="57"/>
      <c r="K202" s="56"/>
      <c r="L202" s="58"/>
      <c r="N202" s="22">
        <v>4.2828685258964105</v>
      </c>
      <c r="O202" s="22">
        <v>1.5530418832161441</v>
      </c>
    </row>
    <row r="203" spans="1:15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6"/>
      <c r="J203" s="57"/>
      <c r="K203" s="56"/>
      <c r="L203" s="58"/>
      <c r="N203" s="22">
        <v>4.2658730158730229</v>
      </c>
      <c r="O203" s="22">
        <v>-1.6947115384615352</v>
      </c>
    </row>
    <row r="204" spans="1:15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6"/>
      <c r="J204" s="57"/>
      <c r="K204" s="56"/>
      <c r="L204" s="58"/>
      <c r="N204" s="22">
        <v>4.1543026706231556</v>
      </c>
      <c r="O204" s="22">
        <v>1.4005941914751796</v>
      </c>
    </row>
    <row r="205" spans="1:15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6"/>
      <c r="J205" s="57"/>
      <c r="K205" s="56"/>
      <c r="L205" s="58"/>
      <c r="N205" s="22">
        <v>4.0433925049309538</v>
      </c>
      <c r="O205" s="22">
        <v>9.9259531240438079</v>
      </c>
    </row>
    <row r="206" spans="1:15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6"/>
      <c r="J206" s="57"/>
      <c r="K206" s="56"/>
      <c r="L206" s="58"/>
      <c r="N206" s="22">
        <v>3.52595494613126</v>
      </c>
      <c r="O206" s="22">
        <v>15.357188335667903</v>
      </c>
    </row>
    <row r="207" spans="1:15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6"/>
      <c r="J207" s="57"/>
      <c r="K207" s="56"/>
      <c r="L207" s="58"/>
      <c r="N207" s="22">
        <v>3.6062378167641462</v>
      </c>
      <c r="O207" s="22">
        <v>13.49415755748209</v>
      </c>
    </row>
    <row r="208" spans="1:15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6"/>
      <c r="J208" s="57"/>
      <c r="K208" s="56"/>
      <c r="L208" s="58"/>
      <c r="N208" s="22">
        <v>3.790087463556846</v>
      </c>
      <c r="O208" s="22">
        <v>12.358637925648242</v>
      </c>
    </row>
    <row r="209" spans="1:15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6"/>
      <c r="J209" s="57"/>
      <c r="K209" s="56"/>
      <c r="L209" s="58"/>
      <c r="N209" s="22">
        <v>3.5818005808325282</v>
      </c>
      <c r="O209" s="22">
        <v>25.905014945200922</v>
      </c>
    </row>
    <row r="210" spans="1:15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6"/>
      <c r="J210" s="57"/>
      <c r="K210" s="56"/>
      <c r="L210" s="58"/>
      <c r="N210" s="22">
        <v>3.5748792270531515</v>
      </c>
      <c r="O210" s="22">
        <v>25.244810027418719</v>
      </c>
    </row>
    <row r="211" spans="1:15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6"/>
      <c r="J211" s="57"/>
      <c r="K211" s="56"/>
      <c r="L211" s="58"/>
      <c r="N211" s="22">
        <v>3.6644165863066513</v>
      </c>
      <c r="O211" s="22">
        <v>26.722421346077251</v>
      </c>
    </row>
    <row r="212" spans="1:15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6"/>
      <c r="J212" s="57"/>
      <c r="K212" s="56"/>
      <c r="L212" s="58"/>
      <c r="N212" s="22">
        <v>3.4582132564841661</v>
      </c>
      <c r="O212" s="22">
        <v>13.168946484281241</v>
      </c>
    </row>
    <row r="213" spans="1:15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6"/>
      <c r="J213" s="57"/>
      <c r="K213" s="56"/>
      <c r="L213" s="58"/>
      <c r="N213" s="22">
        <v>3.3524904214559337</v>
      </c>
      <c r="O213" s="22">
        <v>9.6207104154124146</v>
      </c>
    </row>
    <row r="214" spans="1:15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6"/>
      <c r="J214" s="57"/>
      <c r="K214" s="56"/>
      <c r="L214" s="58"/>
      <c r="N214" s="22">
        <v>3.2473734479465</v>
      </c>
      <c r="O214" s="22">
        <v>14.287434523451136</v>
      </c>
    </row>
    <row r="215" spans="1:15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6"/>
      <c r="J215" s="57"/>
      <c r="K215" s="56"/>
      <c r="L215" s="58"/>
      <c r="N215" s="22">
        <v>3.2350142721217834</v>
      </c>
      <c r="O215" s="22">
        <v>23.590903533439288</v>
      </c>
    </row>
    <row r="216" spans="1:15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6"/>
      <c r="J216" s="57"/>
      <c r="K216" s="56"/>
      <c r="L216" s="58"/>
      <c r="N216" s="22">
        <v>3.5137701804368593</v>
      </c>
      <c r="O216" s="22">
        <v>26.333413059076772</v>
      </c>
    </row>
    <row r="217" spans="1:15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6"/>
      <c r="J217" s="57"/>
      <c r="K217" s="56"/>
      <c r="L217" s="58"/>
      <c r="N217" s="22">
        <v>3.7914691943127909</v>
      </c>
      <c r="O217" s="22">
        <v>17.897901241440749</v>
      </c>
    </row>
    <row r="218" spans="1:15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6"/>
      <c r="J218" s="57"/>
      <c r="K218" s="56"/>
      <c r="L218" s="58"/>
      <c r="N218" s="22">
        <v>3.9735099337748325</v>
      </c>
      <c r="O218" s="22">
        <v>25.245612098465607</v>
      </c>
    </row>
    <row r="219" spans="1:15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6"/>
      <c r="J219" s="57"/>
      <c r="K219" s="56"/>
      <c r="L219" s="58"/>
      <c r="N219" s="22">
        <v>3.1984948259642598</v>
      </c>
      <c r="O219" s="22">
        <v>32.237351931805613</v>
      </c>
    </row>
    <row r="220" spans="1:15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6"/>
      <c r="J220" s="57"/>
      <c r="K220" s="56"/>
      <c r="L220" s="58"/>
      <c r="N220" s="22">
        <v>2.1535580524344455</v>
      </c>
      <c r="O220" s="22">
        <v>30.968136573430449</v>
      </c>
    </row>
    <row r="221" spans="1:15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6"/>
      <c r="J221" s="57"/>
      <c r="K221" s="56"/>
      <c r="L221" s="58"/>
      <c r="N221" s="22">
        <v>1.5887850467289688</v>
      </c>
      <c r="O221" s="22">
        <v>30.493273542600896</v>
      </c>
    </row>
    <row r="222" spans="1:15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6"/>
      <c r="J222" s="57"/>
      <c r="K222" s="56"/>
      <c r="L222" s="58"/>
      <c r="N222" s="22">
        <v>1.6791044776119479</v>
      </c>
      <c r="O222" s="22">
        <v>30.747980192859004</v>
      </c>
    </row>
    <row r="223" spans="1:15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6"/>
      <c r="J223" s="57"/>
      <c r="K223" s="56"/>
      <c r="L223" s="58"/>
      <c r="N223" s="22">
        <v>1.7674418604651132</v>
      </c>
      <c r="O223" s="22">
        <v>23.674837628326006</v>
      </c>
    </row>
    <row r="224" spans="1:15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6"/>
      <c r="J224" s="57"/>
      <c r="K224" s="56"/>
      <c r="L224" s="58"/>
      <c r="N224" s="22">
        <v>1.6713091922005541</v>
      </c>
      <c r="O224" s="22">
        <v>34.087896941101633</v>
      </c>
    </row>
    <row r="225" spans="1:15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6"/>
      <c r="J225" s="57"/>
      <c r="K225" s="56"/>
      <c r="L225" s="58"/>
      <c r="N225" s="22">
        <v>1.5755329008340979</v>
      </c>
      <c r="O225" s="22">
        <v>27.043057996485054</v>
      </c>
    </row>
    <row r="226" spans="1:15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6"/>
      <c r="J226" s="57"/>
      <c r="K226" s="56"/>
      <c r="L226" s="58"/>
      <c r="N226" s="22">
        <v>1.7576318223866849</v>
      </c>
      <c r="O226" s="22">
        <v>28.532293751975544</v>
      </c>
    </row>
    <row r="227" spans="1:15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6"/>
      <c r="J227" s="57"/>
      <c r="K227" s="56"/>
      <c r="L227" s="58"/>
      <c r="N227" s="22">
        <v>1.5668202764977046</v>
      </c>
      <c r="O227" s="22">
        <v>23.27249344610971</v>
      </c>
    </row>
    <row r="228" spans="1:15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6"/>
      <c r="J228" s="57"/>
      <c r="K228" s="56"/>
      <c r="L228" s="58"/>
      <c r="N228" s="22">
        <v>1.2844036697247763</v>
      </c>
      <c r="O228" s="22">
        <v>14.620408936009088</v>
      </c>
    </row>
    <row r="229" spans="1:15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6"/>
      <c r="J229" s="57"/>
      <c r="K229" s="56"/>
      <c r="L229" s="58"/>
      <c r="N229" s="22">
        <v>1.1872146118721449</v>
      </c>
      <c r="O229" s="22">
        <v>29.417319860232304</v>
      </c>
    </row>
    <row r="230" spans="1:15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6"/>
      <c r="J230" s="57"/>
      <c r="K230" s="56"/>
      <c r="L230" s="58"/>
      <c r="N230" s="22">
        <v>1.364877161055511</v>
      </c>
      <c r="O230" s="22">
        <v>25.242376167812441</v>
      </c>
    </row>
    <row r="231" spans="1:15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6"/>
      <c r="J231" s="57"/>
      <c r="K231" s="56"/>
      <c r="L231" s="58"/>
      <c r="N231" s="22">
        <v>1.9143117593436676</v>
      </c>
      <c r="O231" s="22">
        <v>22.101297614064453</v>
      </c>
    </row>
    <row r="232" spans="1:15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6"/>
      <c r="J232" s="57"/>
      <c r="K232" s="56"/>
      <c r="L232" s="58"/>
      <c r="N232" s="22">
        <v>2.8414298808432603</v>
      </c>
      <c r="O232" s="22">
        <v>22.435461956521728</v>
      </c>
    </row>
    <row r="233" spans="1:15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6"/>
      <c r="J233" s="57"/>
      <c r="K233" s="56"/>
      <c r="L233" s="58"/>
      <c r="N233" s="22">
        <v>3.6798528058877622</v>
      </c>
      <c r="O233" s="22">
        <v>17.283201940570049</v>
      </c>
    </row>
    <row r="234" spans="1:15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6"/>
      <c r="J234" s="57"/>
      <c r="K234" s="56"/>
      <c r="L234" s="58"/>
      <c r="N234" s="22">
        <v>3.669724770642202</v>
      </c>
      <c r="O234" s="22">
        <v>21.192792218147027</v>
      </c>
    </row>
    <row r="235" spans="1:15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6"/>
      <c r="J235" s="57"/>
      <c r="K235" s="56"/>
      <c r="L235" s="58"/>
      <c r="N235" s="22">
        <v>3.7477148080438782</v>
      </c>
      <c r="O235" s="22">
        <v>34.956801626291735</v>
      </c>
    </row>
    <row r="236" spans="1:15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6"/>
      <c r="J236" s="57"/>
      <c r="K236" s="56"/>
      <c r="L236" s="58"/>
      <c r="N236" s="22">
        <v>3.926940639269394</v>
      </c>
      <c r="O236" s="22">
        <v>30.39180801012138</v>
      </c>
    </row>
    <row r="237" spans="1:15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6"/>
      <c r="J237" s="57"/>
      <c r="K237" s="56"/>
      <c r="L237" s="58"/>
      <c r="N237" s="22">
        <v>4.2883211678832245</v>
      </c>
      <c r="O237" s="22">
        <v>39.127615424520144</v>
      </c>
    </row>
    <row r="238" spans="1:15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6"/>
      <c r="J238" s="57"/>
      <c r="K238" s="56"/>
      <c r="L238" s="58"/>
      <c r="N238" s="22">
        <v>4.2727272727272725</v>
      </c>
      <c r="O238" s="22">
        <v>3.2010820559062125</v>
      </c>
    </row>
    <row r="239" spans="1:15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6"/>
      <c r="J239" s="57"/>
      <c r="K239" s="56"/>
      <c r="L239" s="58"/>
      <c r="N239" s="22">
        <v>4.3557168784029043</v>
      </c>
      <c r="O239" s="22">
        <v>-7.5916860605087848</v>
      </c>
    </row>
    <row r="240" spans="1:15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6"/>
      <c r="J240" s="57"/>
      <c r="K240" s="56"/>
      <c r="L240" s="58"/>
      <c r="N240" s="22">
        <v>4.5289855072463858</v>
      </c>
      <c r="O240" s="22">
        <v>2.0275013420324672</v>
      </c>
    </row>
    <row r="241" spans="1:15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6"/>
      <c r="J241" s="57"/>
      <c r="K241" s="56"/>
      <c r="L241" s="58"/>
      <c r="N241" s="22">
        <v>4.3321299638989119</v>
      </c>
      <c r="O241" s="22">
        <v>-6.2062171628721519</v>
      </c>
    </row>
    <row r="242" spans="1:15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6"/>
      <c r="J242" s="57"/>
      <c r="K242" s="56"/>
      <c r="L242" s="58"/>
      <c r="N242" s="22">
        <v>4.1292639138240439</v>
      </c>
      <c r="O242" s="22">
        <v>-5.7635467980295507</v>
      </c>
    </row>
    <row r="243" spans="1:15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6"/>
      <c r="J243" s="57"/>
      <c r="K243" s="56"/>
      <c r="L243" s="58"/>
      <c r="N243" s="22">
        <v>3.9355992844364973</v>
      </c>
      <c r="O243" s="22">
        <v>-11.247857387727123</v>
      </c>
    </row>
    <row r="244" spans="1:15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6"/>
      <c r="J244" s="57"/>
      <c r="K244" s="56"/>
      <c r="L244" s="58"/>
      <c r="N244" s="22">
        <v>3.8324420677361859</v>
      </c>
      <c r="O244" s="22">
        <v>-9.373699542238878</v>
      </c>
    </row>
    <row r="245" spans="1:15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6"/>
      <c r="J245" s="57"/>
      <c r="K245" s="56"/>
      <c r="L245" s="58"/>
      <c r="N245" s="22">
        <v>3.9929015084294583</v>
      </c>
      <c r="O245" s="22">
        <v>-9.6311616683902095</v>
      </c>
    </row>
    <row r="246" spans="1:15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6"/>
      <c r="J246" s="57"/>
      <c r="K246" s="56"/>
      <c r="L246" s="58"/>
      <c r="N246" s="22">
        <v>3.9823008849557473</v>
      </c>
      <c r="O246" s="22">
        <v>-10.032894736842103</v>
      </c>
    </row>
    <row r="247" spans="1:15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6"/>
      <c r="J247" s="57"/>
      <c r="K247" s="56"/>
      <c r="L247" s="58"/>
      <c r="N247" s="22">
        <v>3.9647577092511099</v>
      </c>
      <c r="O247" s="22">
        <v>-14.636289462122654</v>
      </c>
    </row>
    <row r="248" spans="1:15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6"/>
      <c r="J248" s="57"/>
      <c r="K248" s="56"/>
      <c r="L248" s="58"/>
      <c r="N248" s="22">
        <v>4.1300527240773377</v>
      </c>
      <c r="O248" s="22">
        <v>-20.703456640388119</v>
      </c>
    </row>
    <row r="249" spans="1:15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6"/>
      <c r="J249" s="57"/>
      <c r="K249" s="56"/>
      <c r="L249" s="58"/>
      <c r="N249" s="22">
        <v>4.1119860017497789</v>
      </c>
      <c r="O249" s="22">
        <v>-15.51129478295994</v>
      </c>
    </row>
    <row r="250" spans="1:15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6"/>
      <c r="J250" s="57"/>
      <c r="K250" s="56"/>
      <c r="L250" s="58"/>
      <c r="N250" s="22">
        <v>4.1848299912816023</v>
      </c>
      <c r="O250" s="22">
        <v>10.794709877278708</v>
      </c>
    </row>
    <row r="251" spans="1:15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6"/>
      <c r="J251" s="57"/>
      <c r="K251" s="56"/>
      <c r="L251" s="58"/>
      <c r="N251" s="22">
        <v>4.2608695652174067</v>
      </c>
      <c r="O251" s="22">
        <v>18.844984802431597</v>
      </c>
    </row>
    <row r="252" spans="1:15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6"/>
      <c r="J252" s="57"/>
      <c r="K252" s="56"/>
      <c r="L252" s="58"/>
      <c r="N252" s="22">
        <v>4.2461005199306623</v>
      </c>
      <c r="O252" s="22">
        <v>12.400841832604836</v>
      </c>
    </row>
    <row r="253" spans="1:15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6"/>
      <c r="J253" s="57"/>
      <c r="K253" s="56"/>
      <c r="L253" s="58"/>
      <c r="N253" s="22">
        <v>4.4117647058823595</v>
      </c>
      <c r="O253" s="22">
        <v>15.71556385420314</v>
      </c>
    </row>
    <row r="254" spans="1:15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6"/>
      <c r="J254" s="57"/>
      <c r="K254" s="56"/>
      <c r="L254" s="58"/>
      <c r="N254" s="22">
        <v>4.482758620689653</v>
      </c>
      <c r="O254" s="22">
        <v>7.8560227018146689</v>
      </c>
    </row>
    <row r="255" spans="1:15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6"/>
      <c r="J255" s="57"/>
      <c r="K255" s="56"/>
      <c r="L255" s="58"/>
      <c r="N255" s="22">
        <v>4.6471600688468007</v>
      </c>
      <c r="O255" s="22">
        <v>13.897794430066824</v>
      </c>
    </row>
    <row r="256" spans="1:15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6"/>
      <c r="J256" s="57"/>
      <c r="K256" s="56"/>
      <c r="L256" s="58"/>
      <c r="N256" s="22">
        <v>4.8927038626609409</v>
      </c>
      <c r="O256" s="22">
        <v>18.486205181188531</v>
      </c>
    </row>
    <row r="257" spans="1:15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6"/>
      <c r="J257" s="57"/>
      <c r="K257" s="56"/>
      <c r="L257" s="58"/>
      <c r="N257" s="22">
        <v>5.0341296928327672</v>
      </c>
      <c r="O257" s="22">
        <v>22.2612145254806</v>
      </c>
    </row>
    <row r="258" spans="1:15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6"/>
      <c r="J258" s="57"/>
      <c r="K258" s="56"/>
      <c r="L258" s="58"/>
      <c r="N258" s="22">
        <v>5.2765957446808454</v>
      </c>
      <c r="O258" s="22">
        <v>16.263254113345525</v>
      </c>
    </row>
    <row r="259" spans="1:15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6"/>
      <c r="J259" s="57"/>
      <c r="K259" s="56"/>
      <c r="L259" s="58"/>
      <c r="N259" s="22">
        <v>5.1694915254237195</v>
      </c>
      <c r="O259" s="22">
        <v>27.225939269171384</v>
      </c>
    </row>
    <row r="260" spans="1:15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6"/>
      <c r="J260" s="57"/>
      <c r="K260" s="56"/>
      <c r="L260" s="58"/>
      <c r="N260" s="22">
        <v>5.0632911392405111</v>
      </c>
      <c r="O260" s="22">
        <v>34.387427347812796</v>
      </c>
    </row>
    <row r="261" spans="1:15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6"/>
      <c r="J261" s="57"/>
      <c r="K261" s="56"/>
      <c r="L261" s="58"/>
      <c r="N261" s="22">
        <v>4.6218487394958041</v>
      </c>
      <c r="O261" s="22">
        <v>28.406458019197501</v>
      </c>
    </row>
    <row r="262" spans="1:15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6"/>
      <c r="J262" s="57"/>
      <c r="K262" s="56"/>
      <c r="L262" s="58"/>
      <c r="N262" s="22">
        <v>4.435146443514637</v>
      </c>
      <c r="O262" s="22">
        <v>22.005950460622991</v>
      </c>
    </row>
    <row r="263" spans="1:15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6"/>
      <c r="J263" s="57"/>
      <c r="K263" s="56"/>
      <c r="L263" s="58"/>
      <c r="N263" s="22">
        <v>4.587155963302747</v>
      </c>
      <c r="O263" s="22">
        <v>26.412130069419071</v>
      </c>
    </row>
    <row r="264" spans="1:15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6"/>
      <c r="J264" s="57"/>
      <c r="K264" s="56"/>
      <c r="L264" s="58"/>
      <c r="N264" s="22">
        <v>4.6550290939318506</v>
      </c>
      <c r="O264" s="22">
        <v>27.250468097364223</v>
      </c>
    </row>
    <row r="265" spans="1:15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6"/>
      <c r="J265" s="57"/>
      <c r="K265" s="56"/>
      <c r="L265" s="58"/>
      <c r="N265" s="22">
        <v>4.6396023198011616</v>
      </c>
      <c r="O265" s="22">
        <v>10.626281641846225</v>
      </c>
    </row>
    <row r="266" spans="1:15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6"/>
      <c r="J266" s="57"/>
      <c r="K266" s="56"/>
      <c r="L266" s="58"/>
      <c r="N266" s="22">
        <v>5.1980198019802026</v>
      </c>
      <c r="O266" s="22">
        <v>14.896489648964884</v>
      </c>
    </row>
    <row r="267" spans="1:15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6"/>
      <c r="J267" s="57"/>
      <c r="K267" s="56"/>
      <c r="L267" s="58"/>
      <c r="N267" s="22">
        <v>5.2631578947368363</v>
      </c>
      <c r="O267" s="22">
        <v>15.284701732967076</v>
      </c>
    </row>
    <row r="268" spans="1:15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6"/>
      <c r="J268" s="57"/>
      <c r="K268" s="56"/>
      <c r="L268" s="58"/>
      <c r="N268" s="22">
        <v>5.237315875613735</v>
      </c>
      <c r="O268" s="22">
        <v>6.8337424105412881</v>
      </c>
    </row>
    <row r="269" spans="1:15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6"/>
      <c r="J269" s="57"/>
      <c r="K269" s="56"/>
      <c r="L269" s="58"/>
      <c r="N269" s="22">
        <v>4.7116165718927849</v>
      </c>
      <c r="O269" s="22">
        <v>12.70123549232498</v>
      </c>
    </row>
    <row r="270" spans="1:15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6"/>
      <c r="J270" s="57"/>
      <c r="K270" s="56"/>
      <c r="L270" s="58"/>
      <c r="N270" s="22">
        <v>4.3654001616814764</v>
      </c>
      <c r="O270" s="22">
        <v>12.591986917416186</v>
      </c>
    </row>
    <row r="271" spans="1:15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6"/>
      <c r="J271" s="57"/>
      <c r="K271" s="56"/>
      <c r="L271" s="58"/>
      <c r="N271" s="22">
        <v>4.6736502820306391</v>
      </c>
      <c r="O271" s="22">
        <v>2.9097318539066164</v>
      </c>
    </row>
    <row r="272" spans="1:15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6"/>
      <c r="J272" s="57"/>
      <c r="K272" s="56"/>
      <c r="L272" s="58"/>
      <c r="N272" s="22">
        <v>4.8192771084337283</v>
      </c>
      <c r="O272" s="22">
        <v>-8.2202304737515988</v>
      </c>
    </row>
    <row r="273" spans="1:15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6"/>
      <c r="J273" s="57"/>
      <c r="K273" s="56"/>
      <c r="L273" s="58"/>
      <c r="N273" s="22">
        <v>5.7028112449799107</v>
      </c>
      <c r="O273" s="22">
        <v>-12.344264642703696</v>
      </c>
    </row>
    <row r="274" spans="1:15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6"/>
      <c r="J274" s="57"/>
      <c r="K274" s="56"/>
      <c r="L274" s="58"/>
      <c r="N274" s="22">
        <v>6.1698717948718063</v>
      </c>
      <c r="O274" s="22">
        <v>-10.682806440239744</v>
      </c>
    </row>
    <row r="275" spans="1:15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6"/>
      <c r="J275" s="57"/>
      <c r="K275" s="56"/>
      <c r="L275" s="58"/>
      <c r="N275" s="22">
        <v>6.3795853269537517</v>
      </c>
      <c r="O275" s="22">
        <v>-6.8701407555131544</v>
      </c>
    </row>
    <row r="276" spans="1:15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6"/>
      <c r="J276" s="57"/>
      <c r="K276" s="56"/>
      <c r="L276" s="58"/>
      <c r="N276" s="22">
        <v>6.1953931691818731</v>
      </c>
      <c r="O276" s="22">
        <v>-6.5591397849462219</v>
      </c>
    </row>
    <row r="277" spans="1:15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6"/>
      <c r="J277" s="57"/>
      <c r="K277" s="56"/>
      <c r="L277" s="58"/>
      <c r="N277" s="22">
        <v>6.2549485352335621</v>
      </c>
      <c r="O277" s="22">
        <v>4.5125805275312958</v>
      </c>
    </row>
    <row r="278" spans="1:15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6"/>
      <c r="J278" s="57"/>
      <c r="K278" s="56"/>
      <c r="L278" s="58"/>
      <c r="N278" s="22">
        <v>5.647058823529405</v>
      </c>
      <c r="O278" s="22">
        <v>10.599897556419302</v>
      </c>
    </row>
    <row r="279" spans="1:15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6"/>
      <c r="J279" s="57"/>
      <c r="K279" s="56"/>
      <c r="L279" s="58"/>
      <c r="N279" s="22">
        <v>5.3125000000000089</v>
      </c>
      <c r="O279" s="22">
        <v>10.378302053303523</v>
      </c>
    </row>
    <row r="280" spans="1:15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6"/>
      <c r="J280" s="57"/>
      <c r="K280" s="56"/>
      <c r="L280" s="58"/>
      <c r="N280" s="22">
        <v>4.8211508553654969</v>
      </c>
      <c r="O280" s="22">
        <v>13.464328899637223</v>
      </c>
    </row>
    <row r="281" spans="1:15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6"/>
      <c r="J281" s="57"/>
      <c r="K281" s="56"/>
      <c r="L281" s="58"/>
      <c r="N281" s="22">
        <v>4.8099301784328752</v>
      </c>
      <c r="O281" s="22">
        <v>7.9173933504969041</v>
      </c>
    </row>
    <row r="282" spans="1:15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6"/>
      <c r="J282" s="57"/>
      <c r="K282" s="56"/>
      <c r="L282" s="58"/>
      <c r="N282" s="22">
        <v>5.0348567002323819</v>
      </c>
      <c r="O282" s="22">
        <v>3.6701860231272088</v>
      </c>
    </row>
    <row r="283" spans="1:15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6"/>
      <c r="J283" s="57"/>
      <c r="K283" s="56"/>
      <c r="L283" s="58"/>
      <c r="N283" s="22">
        <v>4.6959199384141614</v>
      </c>
      <c r="O283" s="22">
        <v>8.8895128457110886</v>
      </c>
    </row>
    <row r="284" spans="1:15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6"/>
      <c r="J284" s="57"/>
      <c r="K284" s="56"/>
      <c r="L284" s="58"/>
      <c r="N284" s="22">
        <v>4.3678160919540243</v>
      </c>
      <c r="O284" s="22">
        <v>22.591145833333325</v>
      </c>
    </row>
    <row r="285" spans="1:15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6"/>
      <c r="J285" s="57"/>
      <c r="K285" s="56"/>
      <c r="L285" s="58"/>
      <c r="N285" s="22">
        <v>3.7993920972644313</v>
      </c>
      <c r="O285" s="22">
        <v>26.730926319228885</v>
      </c>
    </row>
    <row r="286" spans="1:15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6"/>
      <c r="J286" s="57"/>
      <c r="K286" s="56"/>
      <c r="L286" s="58"/>
      <c r="N286" s="22">
        <v>3.3962264150943389</v>
      </c>
      <c r="O286" s="22">
        <v>29.095394736842106</v>
      </c>
    </row>
    <row r="287" spans="1:15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6"/>
      <c r="J287" s="57"/>
      <c r="K287" s="56"/>
      <c r="L287" s="58"/>
      <c r="N287" s="22">
        <v>2.8485757121439192</v>
      </c>
      <c r="O287" s="22">
        <v>16.448389299236553</v>
      </c>
    </row>
    <row r="288" spans="1:15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6"/>
      <c r="J288" s="57"/>
      <c r="K288" s="56"/>
      <c r="L288" s="58"/>
      <c r="N288" s="22">
        <v>3.0665669409125185</v>
      </c>
      <c r="O288" s="22">
        <v>26.306704621161625</v>
      </c>
    </row>
    <row r="289" spans="1:15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6"/>
      <c r="J289" s="57"/>
      <c r="K289" s="56"/>
      <c r="L289" s="58"/>
      <c r="N289" s="22">
        <v>2.9806259314456129</v>
      </c>
      <c r="O289" s="22">
        <v>18.855581077544837</v>
      </c>
    </row>
    <row r="290" spans="1:15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6"/>
      <c r="J290" s="57"/>
      <c r="K290" s="56"/>
      <c r="L290" s="58"/>
      <c r="N290" s="22">
        <v>2.6726057906458989</v>
      </c>
      <c r="O290" s="22">
        <v>12.430871495899964</v>
      </c>
    </row>
    <row r="291" spans="1:15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6"/>
      <c r="J291" s="57"/>
      <c r="K291" s="56"/>
      <c r="L291" s="58"/>
      <c r="N291" s="22">
        <v>2.8189910979228294</v>
      </c>
      <c r="O291" s="22">
        <v>7.587548638132291</v>
      </c>
    </row>
    <row r="292" spans="1:15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6"/>
      <c r="J292" s="57"/>
      <c r="K292" s="56"/>
      <c r="L292" s="58"/>
      <c r="N292" s="22">
        <v>3.1899109792284719</v>
      </c>
      <c r="O292" s="22">
        <v>10.5530985240049</v>
      </c>
    </row>
    <row r="293" spans="1:15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6"/>
      <c r="J293" s="57"/>
      <c r="K293" s="56"/>
      <c r="L293" s="58"/>
      <c r="N293" s="22">
        <v>3.1828275351591495</v>
      </c>
      <c r="O293" s="22">
        <v>6.5464433214478257</v>
      </c>
    </row>
    <row r="294" spans="1:15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6"/>
      <c r="J294" s="57"/>
      <c r="K294" s="56"/>
      <c r="L294" s="58"/>
      <c r="N294" s="22">
        <v>3.0235988200590036</v>
      </c>
      <c r="O294" s="22">
        <v>9.9633581204871202</v>
      </c>
    </row>
    <row r="295" spans="1:15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6"/>
      <c r="J295" s="57"/>
      <c r="K295" s="56"/>
      <c r="L295" s="58"/>
      <c r="N295" s="22">
        <v>3.0147058823529305</v>
      </c>
      <c r="O295" s="22">
        <v>9.3860395554524079</v>
      </c>
    </row>
    <row r="296" spans="1:15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6"/>
      <c r="J296" s="57"/>
      <c r="K296" s="56"/>
      <c r="L296" s="58"/>
      <c r="N296" s="22">
        <v>3.1571218795888534</v>
      </c>
      <c r="O296" s="22">
        <v>4.7037402321523425</v>
      </c>
    </row>
    <row r="297" spans="1:15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6"/>
      <c r="J297" s="57"/>
      <c r="K297" s="56"/>
      <c r="L297" s="58"/>
      <c r="N297" s="22">
        <v>3.0746705710102518</v>
      </c>
      <c r="O297" s="22">
        <v>7.7192801526323906</v>
      </c>
    </row>
    <row r="298" spans="1:15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6"/>
      <c r="J298" s="57"/>
      <c r="K298" s="56"/>
      <c r="L298" s="58"/>
      <c r="N298" s="22">
        <v>2.9927007299270114</v>
      </c>
      <c r="O298" s="22">
        <v>6.6836539686584429</v>
      </c>
    </row>
    <row r="299" spans="1:15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6"/>
      <c r="J299" s="57"/>
      <c r="K299" s="56"/>
      <c r="L299" s="58"/>
      <c r="N299" s="22">
        <v>3.2798833819241979</v>
      </c>
      <c r="O299" s="22">
        <v>14.95922392196578</v>
      </c>
    </row>
    <row r="300" spans="1:15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6"/>
      <c r="J300" s="57"/>
      <c r="K300" s="56"/>
      <c r="L300" s="58"/>
      <c r="N300" s="22">
        <v>3.1204644412191396</v>
      </c>
      <c r="O300" s="22">
        <v>4.4642643074636279</v>
      </c>
    </row>
    <row r="301" spans="1:15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6"/>
      <c r="J301" s="57"/>
      <c r="K301" s="56"/>
      <c r="L301" s="58"/>
      <c r="N301" s="22">
        <v>2.9667149059334541</v>
      </c>
      <c r="O301" s="22">
        <v>7.3389109056215984</v>
      </c>
    </row>
    <row r="302" spans="1:15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6"/>
      <c r="J302" s="57"/>
      <c r="K302" s="56"/>
      <c r="L302" s="58"/>
      <c r="N302" s="22">
        <v>3.2537960954446943</v>
      </c>
      <c r="O302" s="22">
        <v>7.4339714078022867</v>
      </c>
    </row>
    <row r="303" spans="1:15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6"/>
      <c r="J303" s="57"/>
      <c r="K303" s="56"/>
      <c r="L303" s="58"/>
      <c r="N303" s="22">
        <v>3.2467532467532534</v>
      </c>
      <c r="O303" s="22">
        <v>11.885357576358091</v>
      </c>
    </row>
    <row r="304" spans="1:15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6"/>
      <c r="J304" s="57"/>
      <c r="K304" s="56"/>
      <c r="L304" s="58"/>
      <c r="N304" s="22">
        <v>3.0194104960460155</v>
      </c>
      <c r="O304" s="22">
        <v>6.082660561513431</v>
      </c>
    </row>
    <row r="305" spans="1:15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6"/>
      <c r="J305" s="57"/>
      <c r="K305" s="56"/>
      <c r="L305" s="58"/>
      <c r="N305" s="22">
        <v>3.1563845050215145</v>
      </c>
      <c r="O305" s="22">
        <v>8.3881064162754306</v>
      </c>
    </row>
    <row r="306" spans="1:15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6"/>
      <c r="J306" s="57"/>
      <c r="K306" s="56"/>
      <c r="L306" s="58"/>
      <c r="N306" s="22">
        <v>3.2211882605583497</v>
      </c>
      <c r="O306" s="22">
        <v>10.386142010094579</v>
      </c>
    </row>
    <row r="307" spans="1:15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6"/>
      <c r="J307" s="57"/>
      <c r="K307" s="56"/>
      <c r="L307" s="58"/>
      <c r="N307" s="22">
        <v>2.9978586723768963</v>
      </c>
      <c r="O307" s="22">
        <v>5.638716673345745</v>
      </c>
    </row>
    <row r="308" spans="1:15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6"/>
      <c r="J308" s="57"/>
      <c r="K308" s="56"/>
      <c r="L308" s="58"/>
      <c r="N308" s="22">
        <v>2.8469750889679624</v>
      </c>
      <c r="O308" s="22">
        <v>11.962901239040647</v>
      </c>
    </row>
    <row r="309" spans="1:15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6"/>
      <c r="J309" s="57"/>
      <c r="K309" s="56"/>
      <c r="L309" s="58"/>
      <c r="N309" s="22">
        <v>2.8409090909090828</v>
      </c>
      <c r="O309" s="22">
        <v>9.8444231689803772</v>
      </c>
    </row>
    <row r="310" spans="1:15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6"/>
      <c r="J310" s="57"/>
      <c r="K310" s="56"/>
      <c r="L310" s="58"/>
      <c r="N310" s="22">
        <v>2.7639971651311157</v>
      </c>
      <c r="O310" s="22">
        <v>11.739275819241414</v>
      </c>
    </row>
    <row r="311" spans="1:15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6"/>
      <c r="J311" s="57"/>
      <c r="K311" s="56"/>
      <c r="L311" s="58"/>
      <c r="N311" s="22">
        <v>2.7522935779816571</v>
      </c>
      <c r="O311" s="22">
        <v>7.0569143387040567</v>
      </c>
    </row>
    <row r="312" spans="1:15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6"/>
      <c r="J312" s="57"/>
      <c r="K312" s="56"/>
      <c r="L312" s="58"/>
      <c r="N312" s="22">
        <v>2.7445460942997935</v>
      </c>
      <c r="O312" s="22">
        <v>7.0551513621445405</v>
      </c>
    </row>
    <row r="313" spans="1:15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6"/>
      <c r="J313" s="57"/>
      <c r="K313" s="56"/>
      <c r="L313" s="58"/>
      <c r="N313" s="22">
        <v>2.8109627547435068</v>
      </c>
      <c r="O313" s="22">
        <v>9.7611559323579122</v>
      </c>
    </row>
    <row r="314" spans="1:15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6"/>
      <c r="J314" s="57"/>
      <c r="K314" s="56"/>
      <c r="L314" s="58"/>
      <c r="N314" s="22">
        <v>2.450980392156854</v>
      </c>
      <c r="O314" s="22">
        <v>5.3588344084081418</v>
      </c>
    </row>
    <row r="315" spans="1:15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6"/>
      <c r="J315" s="57"/>
      <c r="K315" s="56"/>
      <c r="L315" s="58"/>
      <c r="N315" s="22">
        <v>2.515723270440251</v>
      </c>
      <c r="O315" s="22">
        <v>-1.3062634224101699</v>
      </c>
    </row>
    <row r="316" spans="1:15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6"/>
      <c r="J316" s="57"/>
      <c r="K316" s="56"/>
      <c r="L316" s="58"/>
      <c r="N316" s="22">
        <v>2.6517794836008246</v>
      </c>
      <c r="O316" s="22">
        <v>2.4353120243531201</v>
      </c>
    </row>
    <row r="317" spans="1:15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6"/>
      <c r="J317" s="57"/>
      <c r="K317" s="56"/>
      <c r="L317" s="58"/>
      <c r="N317" s="22">
        <v>2.3643949930458819</v>
      </c>
      <c r="O317" s="22">
        <v>1.4016304227104204</v>
      </c>
    </row>
    <row r="318" spans="1:15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6"/>
      <c r="J318" s="57"/>
      <c r="K318" s="56"/>
      <c r="L318" s="58"/>
      <c r="N318" s="22">
        <v>2.2884882108183069</v>
      </c>
      <c r="O318" s="22">
        <v>-1.3894746187823159</v>
      </c>
    </row>
    <row r="319" spans="1:15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6"/>
      <c r="J319" s="57"/>
      <c r="K319" s="56"/>
      <c r="L319" s="58"/>
      <c r="N319" s="22">
        <v>2.4948024948024949</v>
      </c>
      <c r="O319" s="22">
        <v>2.2605047642425102</v>
      </c>
    </row>
    <row r="320" spans="1:15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6"/>
      <c r="J320" s="57"/>
      <c r="K320" s="56"/>
      <c r="L320" s="58"/>
      <c r="N320" s="22">
        <v>2.6989619377162599</v>
      </c>
      <c r="O320" s="22">
        <v>2.5735611355595767</v>
      </c>
    </row>
    <row r="321" spans="1:15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6"/>
      <c r="J321" s="57"/>
      <c r="K321" s="56"/>
      <c r="L321" s="58"/>
      <c r="N321" s="22">
        <v>2.9005524861878351</v>
      </c>
      <c r="O321" s="22">
        <v>0.82365502364194487</v>
      </c>
    </row>
    <row r="322" spans="1:15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6"/>
      <c r="J322" s="57"/>
      <c r="K322" s="56"/>
      <c r="L322" s="58"/>
      <c r="N322" s="22">
        <v>2.9655172413793229</v>
      </c>
      <c r="O322" s="22">
        <v>0.96616292242910351</v>
      </c>
    </row>
    <row r="323" spans="1:15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6"/>
      <c r="J323" s="57"/>
      <c r="K323" s="56"/>
      <c r="L323" s="58"/>
      <c r="N323" s="22">
        <v>2.6098901098901228</v>
      </c>
      <c r="O323" s="22">
        <v>-1.7540440459949402</v>
      </c>
    </row>
    <row r="324" spans="1:15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6"/>
      <c r="J324" s="57"/>
      <c r="K324" s="56"/>
      <c r="L324" s="58"/>
      <c r="N324" s="22">
        <v>2.6027397260274032</v>
      </c>
      <c r="O324" s="22">
        <v>-1.5392860971165212</v>
      </c>
    </row>
    <row r="325" spans="1:15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6"/>
      <c r="J325" s="57"/>
      <c r="K325" s="56"/>
      <c r="L325" s="58"/>
      <c r="N325" s="22">
        <v>2.5974025974025761</v>
      </c>
      <c r="O325" s="22">
        <v>-2.3234567388550897</v>
      </c>
    </row>
    <row r="326" spans="1:15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6"/>
      <c r="J326" s="57"/>
      <c r="K326" s="56"/>
      <c r="L326" s="58"/>
      <c r="N326" s="22">
        <v>2.8708133971291794</v>
      </c>
      <c r="O326" s="22">
        <v>4.3348888984030554</v>
      </c>
    </row>
    <row r="327" spans="1:15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6"/>
      <c r="J327" s="57"/>
      <c r="K327" s="56"/>
      <c r="L327" s="58"/>
      <c r="N327" s="22">
        <v>2.8629856850715951</v>
      </c>
      <c r="O327" s="22">
        <v>12.324741458599719</v>
      </c>
    </row>
    <row r="328" spans="1:15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6"/>
      <c r="J328" s="57"/>
      <c r="K328" s="56"/>
      <c r="L328" s="58"/>
      <c r="N328" s="22">
        <v>2.7872195785180187</v>
      </c>
      <c r="O328" s="22">
        <v>14.149165021844713</v>
      </c>
    </row>
    <row r="329" spans="1:15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6"/>
      <c r="J329" s="57"/>
      <c r="K329" s="56"/>
      <c r="L329" s="58"/>
      <c r="N329" s="22">
        <v>3.1250000000000222</v>
      </c>
      <c r="O329" s="22">
        <v>16.845564074479725</v>
      </c>
    </row>
    <row r="330" spans="1:15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6"/>
      <c r="J330" s="57"/>
      <c r="K330" s="56"/>
      <c r="L330" s="58"/>
      <c r="N330" s="22">
        <v>3.1186440677966054</v>
      </c>
      <c r="O330" s="22">
        <v>22.616877124271273</v>
      </c>
    </row>
    <row r="331" spans="1:15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6"/>
      <c r="J331" s="57"/>
      <c r="K331" s="56"/>
      <c r="L331" s="58"/>
      <c r="N331" s="22">
        <v>3.0425963488843744</v>
      </c>
      <c r="O331" s="22">
        <v>22.650896870772041</v>
      </c>
    </row>
    <row r="332" spans="1:15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6"/>
      <c r="J332" s="57"/>
      <c r="K332" s="56"/>
      <c r="L332" s="58"/>
      <c r="N332" s="22">
        <v>2.8301886792452713</v>
      </c>
      <c r="O332" s="22">
        <v>18.168626048917957</v>
      </c>
    </row>
    <row r="333" spans="1:15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6"/>
      <c r="J333" s="57"/>
      <c r="K333" s="56"/>
      <c r="L333" s="58"/>
      <c r="N333" s="22">
        <v>2.6174496644295386</v>
      </c>
      <c r="O333" s="22">
        <v>26.301571178491923</v>
      </c>
    </row>
    <row r="334" spans="1:15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6"/>
      <c r="J334" s="57"/>
      <c r="K334" s="56"/>
      <c r="L334" s="58"/>
      <c r="N334" s="22">
        <v>2.5452109845947701</v>
      </c>
      <c r="O334" s="22">
        <v>23.107864930665812</v>
      </c>
    </row>
    <row r="335" spans="1:15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6"/>
      <c r="J335" s="57"/>
      <c r="K335" s="56"/>
      <c r="L335" s="58"/>
      <c r="N335" s="22">
        <v>2.7443105756358666</v>
      </c>
      <c r="O335" s="22">
        <v>33.432520002644985</v>
      </c>
    </row>
    <row r="336" spans="1:15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6"/>
      <c r="J336" s="57"/>
      <c r="K336" s="56"/>
      <c r="L336" s="58"/>
      <c r="N336" s="22">
        <v>2.6034712950600669</v>
      </c>
      <c r="O336" s="22">
        <v>34.110653863740282</v>
      </c>
    </row>
    <row r="337" spans="1:15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6"/>
      <c r="J337" s="57"/>
      <c r="K337" s="56"/>
      <c r="L337" s="58"/>
      <c r="N337" s="22">
        <v>2.5316455696202667</v>
      </c>
      <c r="O337" s="22">
        <v>35.202584924110369</v>
      </c>
    </row>
    <row r="338" spans="1:15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6"/>
      <c r="J338" s="57"/>
      <c r="K338" s="56"/>
      <c r="L338" s="58"/>
      <c r="N338" s="22">
        <v>2.7906976744185963</v>
      </c>
      <c r="O338" s="22">
        <v>31.399905619729584</v>
      </c>
    </row>
    <row r="339" spans="1:15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6"/>
      <c r="J339" s="57"/>
      <c r="K339" s="56"/>
      <c r="L339" s="58"/>
      <c r="N339" s="22">
        <v>2.7170311464546071</v>
      </c>
      <c r="O339" s="22">
        <v>28.916937948113674</v>
      </c>
    </row>
    <row r="340" spans="1:15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6"/>
      <c r="J340" s="57"/>
      <c r="K340" s="56"/>
      <c r="L340" s="58"/>
      <c r="N340" s="22">
        <v>2.8439153439153486</v>
      </c>
      <c r="O340" s="22">
        <v>27.094868955334061</v>
      </c>
    </row>
    <row r="341" spans="1:15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6"/>
      <c r="J341" s="57"/>
      <c r="K341" s="56"/>
      <c r="L341" s="58"/>
      <c r="N341" s="22">
        <v>2.832674571805005</v>
      </c>
      <c r="O341" s="22">
        <v>25.44431946006749</v>
      </c>
    </row>
    <row r="342" spans="1:15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6"/>
      <c r="J342" s="57"/>
      <c r="K342" s="56"/>
      <c r="L342" s="58"/>
      <c r="N342" s="22">
        <v>2.8270874424720649</v>
      </c>
      <c r="O342" s="22">
        <v>23.107847636530508</v>
      </c>
    </row>
    <row r="343" spans="1:15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6"/>
      <c r="J343" s="57"/>
      <c r="K343" s="56"/>
      <c r="L343" s="58"/>
      <c r="N343" s="22">
        <v>2.8215223097112663</v>
      </c>
      <c r="O343" s="22">
        <v>13.857951108422606</v>
      </c>
    </row>
    <row r="344" spans="1:15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6"/>
      <c r="J344" s="57"/>
      <c r="K344" s="56"/>
      <c r="L344" s="58"/>
      <c r="N344" s="22">
        <v>2.8833551769331667</v>
      </c>
      <c r="O344" s="22">
        <v>16.037232149213352</v>
      </c>
    </row>
    <row r="345" spans="1:15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6"/>
      <c r="J345" s="57"/>
      <c r="K345" s="56"/>
      <c r="L345" s="58"/>
      <c r="N345" s="22">
        <v>2.8122956180510084</v>
      </c>
      <c r="O345" s="22">
        <v>17.610923837716676</v>
      </c>
    </row>
    <row r="346" spans="1:15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6"/>
      <c r="J346" s="57"/>
      <c r="K346" s="56"/>
      <c r="L346" s="58"/>
      <c r="N346" s="22">
        <v>3.0045721750489918</v>
      </c>
      <c r="O346" s="22">
        <v>21.284608770421332</v>
      </c>
    </row>
    <row r="347" spans="1:15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6"/>
      <c r="J347" s="57"/>
      <c r="K347" s="56"/>
      <c r="L347" s="58"/>
      <c r="N347" s="22">
        <v>3.0618892508143203</v>
      </c>
      <c r="O347" s="22">
        <v>25.050795381337032</v>
      </c>
    </row>
    <row r="348" spans="1:15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6"/>
      <c r="J348" s="57"/>
      <c r="K348" s="56"/>
      <c r="L348" s="58"/>
      <c r="N348" s="22">
        <v>3.2530904359141077</v>
      </c>
      <c r="O348" s="22">
        <v>20.26366632571883</v>
      </c>
    </row>
    <row r="349" spans="1:15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6"/>
      <c r="J349" s="57"/>
      <c r="K349" s="56"/>
      <c r="L349" s="58"/>
      <c r="N349" s="22">
        <v>3.378817413905133</v>
      </c>
      <c r="O349" s="22">
        <v>23.606175906418024</v>
      </c>
    </row>
    <row r="350" spans="1:15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6"/>
      <c r="J350" s="57"/>
      <c r="K350" s="56"/>
      <c r="L350" s="58"/>
      <c r="N350" s="22">
        <v>3.0381383322559907</v>
      </c>
      <c r="O350" s="22">
        <v>23.482660087753548</v>
      </c>
    </row>
    <row r="351" spans="1:15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6"/>
      <c r="J351" s="57"/>
      <c r="K351" s="56"/>
      <c r="L351" s="58"/>
      <c r="N351" s="22">
        <v>3.0322580645161246</v>
      </c>
      <c r="O351" s="22">
        <v>17.292021688613481</v>
      </c>
    </row>
    <row r="352" spans="1:15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6"/>
      <c r="J352" s="57"/>
      <c r="K352" s="56"/>
      <c r="L352" s="58"/>
      <c r="N352" s="22">
        <v>2.7652733118971096</v>
      </c>
      <c r="O352" s="22">
        <v>22.497210205298334</v>
      </c>
    </row>
    <row r="353" spans="1:15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6"/>
      <c r="J353" s="57"/>
      <c r="K353" s="56"/>
      <c r="L353" s="58"/>
      <c r="N353" s="22">
        <v>2.4343369634849621</v>
      </c>
      <c r="O353" s="22">
        <v>26.775466284074611</v>
      </c>
    </row>
    <row r="354" spans="1:15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6"/>
      <c r="J354" s="57"/>
      <c r="K354" s="56"/>
      <c r="L354" s="58"/>
      <c r="N354" s="22">
        <v>2.2378516624040889</v>
      </c>
      <c r="O354" s="22">
        <v>31.986341201556744</v>
      </c>
    </row>
    <row r="355" spans="1:15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6"/>
      <c r="J355" s="57"/>
      <c r="K355" s="56"/>
      <c r="L355" s="58"/>
      <c r="N355" s="22">
        <v>2.2335673261008271</v>
      </c>
      <c r="O355" s="22">
        <v>49.122587702164225</v>
      </c>
    </row>
    <row r="356" spans="1:15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6"/>
      <c r="J356" s="57"/>
      <c r="K356" s="56"/>
      <c r="L356" s="58"/>
      <c r="N356" s="22">
        <v>2.1656050955414008</v>
      </c>
      <c r="O356" s="22">
        <v>37.957637387076495</v>
      </c>
    </row>
    <row r="357" spans="1:15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6"/>
      <c r="J357" s="57"/>
      <c r="K357" s="56"/>
      <c r="L357" s="58"/>
      <c r="N357" s="22">
        <v>2.2900763358778775</v>
      </c>
      <c r="O357" s="22">
        <v>37.820261009995178</v>
      </c>
    </row>
    <row r="358" spans="1:15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6"/>
      <c r="J358" s="57"/>
      <c r="K358" s="56"/>
      <c r="L358" s="58"/>
      <c r="N358" s="22">
        <v>2.2194039315155401</v>
      </c>
      <c r="O358" s="22">
        <v>29.683667248004308</v>
      </c>
    </row>
    <row r="359" spans="1:15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6"/>
      <c r="J359" s="57"/>
      <c r="K359" s="56"/>
      <c r="L359" s="58"/>
      <c r="N359" s="22">
        <v>2.0859671302149163</v>
      </c>
      <c r="O359" s="22">
        <v>26.205384269900399</v>
      </c>
    </row>
    <row r="360" spans="1:15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6"/>
      <c r="J360" s="57"/>
      <c r="K360" s="56"/>
      <c r="L360" s="58"/>
      <c r="N360" s="22">
        <v>1.8903591682419618</v>
      </c>
      <c r="O360" s="22">
        <v>31.008181008180991</v>
      </c>
    </row>
    <row r="361" spans="1:15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6"/>
      <c r="J361" s="57"/>
      <c r="K361" s="56"/>
      <c r="L361" s="58"/>
      <c r="N361" s="22">
        <v>1.6970458830924073</v>
      </c>
      <c r="O361" s="22">
        <v>24.692174620942311</v>
      </c>
    </row>
    <row r="362" spans="1:15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6"/>
      <c r="J362" s="57"/>
      <c r="K362" s="56"/>
      <c r="L362" s="58"/>
      <c r="N362" s="22">
        <v>1.6311166875784044</v>
      </c>
      <c r="O362" s="22">
        <v>32.690119116866015</v>
      </c>
    </row>
    <row r="363" spans="1:15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6"/>
      <c r="J363" s="57"/>
      <c r="K363" s="56"/>
      <c r="L363" s="58"/>
      <c r="N363" s="22">
        <v>1.4402003757044479</v>
      </c>
      <c r="O363" s="22">
        <v>45.518543956043956</v>
      </c>
    </row>
    <row r="364" spans="1:15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6"/>
      <c r="J364" s="57"/>
      <c r="K364" s="56"/>
      <c r="L364" s="58"/>
      <c r="N364" s="22">
        <v>1.3767209011263937</v>
      </c>
      <c r="O364" s="22">
        <v>38.736366585968504</v>
      </c>
    </row>
    <row r="365" spans="1:15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6"/>
      <c r="J365" s="57"/>
      <c r="K365" s="56"/>
      <c r="L365" s="58"/>
      <c r="N365" s="22">
        <v>1.4383989993745905</v>
      </c>
      <c r="O365" s="22">
        <v>28.591974348092599</v>
      </c>
    </row>
    <row r="366" spans="1:15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6"/>
      <c r="J366" s="57"/>
      <c r="K366" s="56"/>
      <c r="L366" s="58"/>
      <c r="N366" s="22">
        <v>1.6885553470919357</v>
      </c>
      <c r="O366" s="22">
        <v>28.097250152518249</v>
      </c>
    </row>
    <row r="367" spans="1:15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6"/>
      <c r="J367" s="57"/>
      <c r="K367" s="56"/>
      <c r="L367" s="58"/>
      <c r="N367" s="22">
        <v>1.6229712858926382</v>
      </c>
      <c r="O367" s="22">
        <v>17.432490490511476</v>
      </c>
    </row>
    <row r="368" spans="1:15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6"/>
      <c r="J368" s="57"/>
      <c r="K368" s="56"/>
      <c r="L368" s="58"/>
      <c r="N368" s="22">
        <v>1.7456359102244301</v>
      </c>
      <c r="O368" s="22">
        <v>6.4271181918240661</v>
      </c>
    </row>
    <row r="369" spans="1:15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6"/>
      <c r="J369" s="57"/>
      <c r="K369" s="56"/>
      <c r="L369" s="58"/>
      <c r="N369" s="22">
        <v>1.6169154228855787</v>
      </c>
      <c r="O369" s="22">
        <v>7.36107592264168</v>
      </c>
    </row>
    <row r="370" spans="1:15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6"/>
      <c r="J370" s="57"/>
      <c r="K370" s="56"/>
      <c r="L370" s="58"/>
      <c r="N370" s="22">
        <v>1.4267990074441794</v>
      </c>
      <c r="O370" s="22">
        <v>20.123111237453806</v>
      </c>
    </row>
    <row r="371" spans="1:15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6"/>
      <c r="J371" s="57"/>
      <c r="K371" s="56"/>
      <c r="L371" s="58"/>
      <c r="N371" s="22">
        <v>1.4860681114551078</v>
      </c>
      <c r="O371" s="22">
        <v>21.795059660875047</v>
      </c>
    </row>
    <row r="372" spans="1:15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6"/>
      <c r="J372" s="57"/>
      <c r="K372" s="56"/>
      <c r="L372" s="58"/>
      <c r="N372" s="22">
        <v>1.4842300556586308</v>
      </c>
      <c r="O372" s="22">
        <v>26.668590212586185</v>
      </c>
    </row>
    <row r="373" spans="1:15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6"/>
      <c r="J373" s="57"/>
      <c r="K373" s="56"/>
      <c r="L373" s="58"/>
      <c r="N373" s="22">
        <v>1.606922126081578</v>
      </c>
      <c r="O373" s="22">
        <v>30.5382135716326</v>
      </c>
    </row>
    <row r="374" spans="1:15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6"/>
      <c r="J374" s="57"/>
      <c r="K374" s="56"/>
      <c r="L374" s="58"/>
      <c r="N374" s="22">
        <v>1.6666666666666607</v>
      </c>
      <c r="O374" s="22">
        <v>18.010368422055766</v>
      </c>
    </row>
    <row r="375" spans="1:15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6"/>
      <c r="J375" s="57"/>
      <c r="K375" s="56"/>
      <c r="L375" s="58"/>
      <c r="N375" s="22">
        <v>1.6666666666666607</v>
      </c>
      <c r="O375" s="22">
        <v>16.756977535738592</v>
      </c>
    </row>
    <row r="376" spans="1:15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6"/>
      <c r="J376" s="57"/>
      <c r="K376" s="56"/>
      <c r="L376" s="58"/>
      <c r="N376" s="22">
        <v>1.7283950617283939</v>
      </c>
      <c r="O376" s="22">
        <v>20.097144142118296</v>
      </c>
    </row>
    <row r="377" spans="1:15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6"/>
      <c r="J377" s="57"/>
      <c r="K377" s="56"/>
      <c r="L377" s="58"/>
      <c r="N377" s="22">
        <v>2.2811344019728841</v>
      </c>
      <c r="O377" s="22">
        <v>19.345079848187609</v>
      </c>
    </row>
    <row r="378" spans="1:15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6"/>
      <c r="J378" s="57"/>
      <c r="K378" s="56"/>
      <c r="L378" s="58"/>
      <c r="N378" s="22">
        <v>2.091020910209096</v>
      </c>
      <c r="O378" s="22">
        <v>21.067346362802517</v>
      </c>
    </row>
    <row r="379" spans="1:15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6"/>
      <c r="J379" s="57"/>
      <c r="K379" s="56"/>
      <c r="L379" s="58"/>
      <c r="N379" s="22">
        <v>1.9656019656019597</v>
      </c>
      <c r="O379" s="22">
        <v>18.564787136266702</v>
      </c>
    </row>
    <row r="380" spans="1:15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6"/>
      <c r="J380" s="57"/>
      <c r="K380" s="56"/>
      <c r="L380" s="58"/>
      <c r="N380" s="22">
        <v>2.1446078431372584</v>
      </c>
      <c r="O380" s="22">
        <v>37.933519973257582</v>
      </c>
    </row>
    <row r="381" spans="1:15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6"/>
      <c r="J381" s="57"/>
      <c r="K381" s="56"/>
      <c r="L381" s="58"/>
      <c r="N381" s="22">
        <v>2.2643818849449104</v>
      </c>
      <c r="O381" s="22">
        <v>26.125603484724834</v>
      </c>
    </row>
    <row r="382" spans="1:15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6"/>
      <c r="J382" s="57"/>
      <c r="K382" s="56"/>
      <c r="L382" s="58"/>
      <c r="N382" s="22">
        <v>2.629969418960254</v>
      </c>
      <c r="O382" s="22">
        <v>24.052718286655672</v>
      </c>
    </row>
    <row r="383" spans="1:15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6"/>
      <c r="J383" s="57"/>
      <c r="K383" s="56"/>
      <c r="L383" s="58"/>
      <c r="N383" s="22">
        <v>2.56253813300793</v>
      </c>
      <c r="O383" s="22">
        <v>19.360105875578991</v>
      </c>
    </row>
    <row r="384" spans="1:15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6"/>
      <c r="J384" s="57"/>
      <c r="K384" s="56"/>
      <c r="L384" s="58"/>
      <c r="N384" s="22">
        <v>2.6203534430225606</v>
      </c>
      <c r="O384" s="22">
        <v>19.526044759727633</v>
      </c>
    </row>
    <row r="385" spans="1:15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6"/>
      <c r="J385" s="57"/>
      <c r="K385" s="56"/>
      <c r="L385" s="58"/>
      <c r="N385" s="22">
        <v>2.6763990267639981</v>
      </c>
      <c r="O385" s="22">
        <v>8.9728361101559795</v>
      </c>
    </row>
    <row r="386" spans="1:15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6"/>
      <c r="J386" s="57"/>
      <c r="K386" s="56"/>
      <c r="L386" s="58"/>
      <c r="N386" s="22">
        <v>2.7929568913175551</v>
      </c>
      <c r="O386" s="22">
        <v>10.343769431411665</v>
      </c>
    </row>
    <row r="387" spans="1:15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6"/>
      <c r="J387" s="57"/>
      <c r="K387" s="56"/>
      <c r="L387" s="58"/>
      <c r="N387" s="22">
        <v>3.2179720704310855</v>
      </c>
      <c r="O387" s="22">
        <v>16.496808849708877</v>
      </c>
    </row>
    <row r="388" spans="1:15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6"/>
      <c r="J388" s="57"/>
      <c r="K388" s="56"/>
      <c r="L388" s="58"/>
      <c r="N388" s="22">
        <v>3.762135922330101</v>
      </c>
      <c r="O388" s="22">
        <v>8.7815875013106837</v>
      </c>
    </row>
    <row r="389" spans="1:15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6"/>
      <c r="J389" s="57"/>
      <c r="K389" s="56"/>
      <c r="L389" s="58"/>
      <c r="N389" s="22">
        <v>3.0138637733574392</v>
      </c>
      <c r="O389" s="22">
        <v>9.1224728077182959</v>
      </c>
    </row>
    <row r="390" spans="1:15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6"/>
      <c r="J390" s="57"/>
      <c r="K390" s="56"/>
      <c r="L390" s="58"/>
      <c r="N390" s="22">
        <v>3.1325301204819134</v>
      </c>
      <c r="O390" s="22">
        <v>5.9655717522273388</v>
      </c>
    </row>
    <row r="391" spans="1:15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6"/>
      <c r="J391" s="57"/>
      <c r="K391" s="56"/>
      <c r="L391" s="58"/>
      <c r="N391" s="22">
        <v>3.7349397590361377</v>
      </c>
      <c r="O391" s="22">
        <v>7.6848395448250839</v>
      </c>
    </row>
    <row r="392" spans="1:15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6"/>
      <c r="J392" s="57"/>
      <c r="K392" s="56"/>
      <c r="L392" s="58"/>
      <c r="N392" s="22">
        <v>3.5992801439711952</v>
      </c>
      <c r="O392" s="22">
        <v>14.940056497603017</v>
      </c>
    </row>
    <row r="393" spans="1:15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6"/>
      <c r="J393" s="57"/>
      <c r="K393" s="56"/>
      <c r="L393" s="58"/>
      <c r="N393" s="22">
        <v>3.3512866546977715</v>
      </c>
      <c r="O393" s="22">
        <v>11.990239414988579</v>
      </c>
    </row>
    <row r="394" spans="1:15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6"/>
      <c r="J394" s="57"/>
      <c r="K394" s="56"/>
      <c r="L394" s="58"/>
      <c r="N394" s="22">
        <v>3.4564958283670899</v>
      </c>
      <c r="O394" s="22">
        <v>4.8769929490142472</v>
      </c>
    </row>
    <row r="395" spans="1:15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6"/>
      <c r="J395" s="57"/>
      <c r="K395" s="56"/>
      <c r="L395" s="58"/>
      <c r="N395" s="22">
        <v>3.4503271861986873</v>
      </c>
      <c r="O395" s="22">
        <v>-5.3250390594063006</v>
      </c>
    </row>
    <row r="396" spans="1:15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6"/>
      <c r="J396" s="57"/>
      <c r="K396" s="56"/>
      <c r="L396" s="58"/>
      <c r="N396" s="22">
        <v>3.444180522565321</v>
      </c>
      <c r="O396" s="22">
        <v>-10.139186659860478</v>
      </c>
    </row>
    <row r="397" spans="1:15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6"/>
      <c r="J397" s="57"/>
      <c r="K397" s="56"/>
      <c r="L397" s="58"/>
      <c r="N397" s="22">
        <v>3.4360189573459543</v>
      </c>
      <c r="O397" s="22">
        <v>-2.0402162844398553</v>
      </c>
    </row>
    <row r="398" spans="1:15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6"/>
      <c r="J398" s="57"/>
      <c r="K398" s="56"/>
      <c r="L398" s="58"/>
      <c r="N398" s="22">
        <v>3.7212049616065945</v>
      </c>
      <c r="O398" s="22">
        <v>-9.256304796475467</v>
      </c>
    </row>
    <row r="399" spans="1:15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6"/>
      <c r="J399" s="57"/>
      <c r="K399" s="56"/>
      <c r="L399" s="58"/>
      <c r="N399" s="22">
        <v>3.529411764705892</v>
      </c>
      <c r="O399" s="22">
        <v>-22.571367561291357</v>
      </c>
    </row>
    <row r="400" spans="1:15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6"/>
      <c r="J400" s="57"/>
      <c r="K400" s="56"/>
      <c r="L400" s="58"/>
      <c r="N400" s="22">
        <v>2.9824561403508643</v>
      </c>
      <c r="O400" s="22">
        <v>-13.974511680425216</v>
      </c>
    </row>
    <row r="401" spans="1:15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6"/>
      <c r="J401" s="57"/>
      <c r="K401" s="56"/>
      <c r="L401" s="58"/>
      <c r="N401" s="22">
        <v>3.2182562902282053</v>
      </c>
      <c r="O401" s="22">
        <v>-11.599324229198926</v>
      </c>
    </row>
    <row r="402" spans="1:15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6"/>
      <c r="J402" s="57"/>
      <c r="K402" s="56"/>
      <c r="L402" s="58"/>
      <c r="N402" s="22">
        <v>3.5630841121495394</v>
      </c>
      <c r="O402" s="22">
        <v>-15.827031486319253</v>
      </c>
    </row>
    <row r="403" spans="1:15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6"/>
      <c r="J403" s="57"/>
      <c r="K403" s="56"/>
      <c r="L403" s="58"/>
      <c r="N403" s="22">
        <v>3.1939605110336888</v>
      </c>
      <c r="O403" s="22">
        <v>-15.347735230600412</v>
      </c>
    </row>
    <row r="404" spans="1:15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6"/>
      <c r="J404" s="57"/>
      <c r="K404" s="56"/>
      <c r="L404" s="58"/>
      <c r="N404" s="22">
        <v>2.7214823393167498</v>
      </c>
      <c r="O404" s="22">
        <v>-25.308365399820786</v>
      </c>
    </row>
    <row r="405" spans="1:15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6"/>
      <c r="J405" s="57"/>
      <c r="K405" s="56"/>
      <c r="L405" s="58"/>
      <c r="N405" s="22">
        <v>2.7214823393167498</v>
      </c>
      <c r="O405" s="22">
        <v>-27.536877571336081</v>
      </c>
    </row>
    <row r="406" spans="1:15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6"/>
      <c r="J406" s="57"/>
      <c r="K406" s="56"/>
      <c r="L406" s="58"/>
      <c r="N406" s="22">
        <v>2.5921658986175045</v>
      </c>
      <c r="O406" s="22">
        <v>-25.858402126766478</v>
      </c>
    </row>
    <row r="407" spans="1:15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6"/>
      <c r="J407" s="57"/>
      <c r="K407" s="56"/>
      <c r="L407" s="58"/>
      <c r="N407" s="22">
        <v>2.1276595744680771</v>
      </c>
      <c r="O407" s="22">
        <v>-13.346515076618882</v>
      </c>
    </row>
    <row r="408" spans="1:15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6"/>
      <c r="J408" s="57"/>
      <c r="K408" s="56"/>
      <c r="L408" s="58"/>
      <c r="N408" s="22">
        <v>1.8943742824339971</v>
      </c>
      <c r="O408" s="22">
        <v>-13.04268791468477</v>
      </c>
    </row>
    <row r="409" spans="1:15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6"/>
      <c r="J409" s="57"/>
      <c r="K409" s="56"/>
      <c r="L409" s="58"/>
      <c r="N409" s="22">
        <v>1.6036655211913109</v>
      </c>
      <c r="O409" s="22">
        <v>-17.2626847534059</v>
      </c>
    </row>
    <row r="410" spans="1:15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6"/>
      <c r="J410" s="57"/>
      <c r="K410" s="56"/>
      <c r="L410" s="58"/>
      <c r="N410" s="22">
        <v>1.1958997722095743</v>
      </c>
      <c r="O410" s="22">
        <v>-10.74326177073085</v>
      </c>
    </row>
    <row r="411" spans="1:15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6"/>
      <c r="J411" s="57"/>
      <c r="K411" s="56"/>
      <c r="L411" s="58"/>
      <c r="N411" s="22">
        <v>1.1363636363636465</v>
      </c>
      <c r="O411" s="22">
        <v>-1.115199986210802</v>
      </c>
    </row>
    <row r="412" spans="1:15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6"/>
      <c r="J412" s="57"/>
      <c r="K412" s="56"/>
      <c r="L412" s="58"/>
      <c r="N412" s="22">
        <v>1.3628620102214661</v>
      </c>
      <c r="O412" s="22">
        <v>-13.809165559521707</v>
      </c>
    </row>
    <row r="413" spans="1:15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6"/>
      <c r="J413" s="57"/>
      <c r="K413" s="56"/>
      <c r="L413" s="58"/>
      <c r="N413" s="22">
        <v>1.6439909297052191</v>
      </c>
      <c r="O413" s="22">
        <v>-15.024446178592466</v>
      </c>
    </row>
    <row r="414" spans="1:15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6"/>
      <c r="J414" s="57"/>
      <c r="K414" s="56"/>
      <c r="L414" s="58"/>
      <c r="N414" s="22">
        <v>1.2408347433727984</v>
      </c>
      <c r="O414" s="22">
        <v>-19.157451118116931</v>
      </c>
    </row>
    <row r="415" spans="1:15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6"/>
      <c r="J415" s="57"/>
      <c r="K415" s="56"/>
      <c r="L415" s="58"/>
      <c r="N415" s="22">
        <v>1.0692177827799743</v>
      </c>
      <c r="O415" s="22">
        <v>-24.736012152935448</v>
      </c>
    </row>
    <row r="416" spans="1:15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6"/>
      <c r="J416" s="57"/>
      <c r="K416" s="56"/>
      <c r="L416" s="58"/>
      <c r="N416" s="22">
        <v>1.465614430665152</v>
      </c>
      <c r="O416" s="22">
        <v>-19.187882637308341</v>
      </c>
    </row>
    <row r="417" spans="1:15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6"/>
      <c r="J417" s="57"/>
      <c r="K417" s="56"/>
      <c r="L417" s="58"/>
      <c r="N417" s="22">
        <v>1.7474633596392231</v>
      </c>
      <c r="O417" s="22">
        <v>-21.678482909677797</v>
      </c>
    </row>
    <row r="418" spans="1:15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6"/>
      <c r="J418" s="57"/>
      <c r="K418" s="56"/>
      <c r="L418" s="58"/>
      <c r="N418" s="22">
        <v>1.516002245929271</v>
      </c>
      <c r="O418" s="22">
        <v>-16.420389137368129</v>
      </c>
    </row>
    <row r="419" spans="1:15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6"/>
      <c r="J419" s="57"/>
      <c r="K419" s="56"/>
      <c r="L419" s="58"/>
      <c r="N419" s="22">
        <v>2.0270270270270174</v>
      </c>
      <c r="O419" s="22">
        <v>-17.827899425161277</v>
      </c>
    </row>
    <row r="420" spans="1:15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6"/>
      <c r="J420" s="57"/>
      <c r="K420" s="56"/>
      <c r="L420" s="58"/>
      <c r="N420" s="22">
        <v>2.2535211267605604</v>
      </c>
      <c r="O420" s="22">
        <v>-23.365967528395228</v>
      </c>
    </row>
    <row r="421" spans="1:15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6"/>
      <c r="J421" s="57"/>
      <c r="K421" s="56"/>
      <c r="L421" s="58"/>
      <c r="N421" s="22">
        <v>2.4802705749718212</v>
      </c>
      <c r="O421" s="22">
        <v>-24.287736683772788</v>
      </c>
    </row>
    <row r="422" spans="1:15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6"/>
      <c r="J422" s="57"/>
      <c r="K422" s="56"/>
      <c r="L422" s="58"/>
      <c r="N422" s="22">
        <v>2.7574563871693991</v>
      </c>
      <c r="O422" s="22">
        <v>-23.996819459127337</v>
      </c>
    </row>
    <row r="423" spans="1:15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6"/>
      <c r="J423" s="57"/>
      <c r="K423" s="56"/>
      <c r="L423" s="58"/>
      <c r="N423" s="22">
        <v>3.1460674157303359</v>
      </c>
      <c r="O423" s="22">
        <v>-26.077445332450178</v>
      </c>
    </row>
    <row r="424" spans="1:15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6"/>
      <c r="J424" s="57"/>
      <c r="K424" s="56"/>
      <c r="L424" s="58"/>
      <c r="N424" s="22">
        <v>3.0252100840336249</v>
      </c>
      <c r="O424" s="22">
        <v>-14.857185306243736</v>
      </c>
    </row>
    <row r="425" spans="1:15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6"/>
      <c r="J425" s="57"/>
      <c r="K425" s="56"/>
      <c r="L425" s="58"/>
      <c r="N425" s="22">
        <v>2.175125488008911</v>
      </c>
      <c r="O425" s="22">
        <v>-9.7035065689600302</v>
      </c>
    </row>
    <row r="426" spans="1:15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6"/>
      <c r="J426" s="57"/>
      <c r="K426" s="56"/>
      <c r="L426" s="58"/>
      <c r="N426" s="22">
        <v>1.8941504178273005</v>
      </c>
      <c r="O426" s="22">
        <v>-1.5477561576852428</v>
      </c>
    </row>
    <row r="427" spans="1:15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6"/>
      <c r="J427" s="57"/>
      <c r="K427" s="56"/>
      <c r="L427" s="58"/>
      <c r="N427" s="22">
        <v>1.9487750556792971</v>
      </c>
      <c r="O427" s="22">
        <v>8.6318860928895838</v>
      </c>
    </row>
    <row r="428" spans="1:15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6"/>
      <c r="J428" s="57"/>
      <c r="K428" s="56"/>
      <c r="L428" s="58"/>
      <c r="N428" s="22">
        <v>2.0555555555555438</v>
      </c>
      <c r="O428" s="22">
        <v>10.0363509338806</v>
      </c>
    </row>
    <row r="429" spans="1:15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6"/>
      <c r="J429" s="57"/>
      <c r="K429" s="56"/>
      <c r="L429" s="58"/>
      <c r="N429" s="22">
        <v>2.2160664819944609</v>
      </c>
      <c r="O429" s="22">
        <v>22.162937886370337</v>
      </c>
    </row>
    <row r="430" spans="1:15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6"/>
      <c r="J430" s="57"/>
      <c r="K430" s="56"/>
      <c r="L430" s="58"/>
      <c r="N430" s="22">
        <v>2.3783185840707821</v>
      </c>
      <c r="O430" s="22">
        <v>18.622425939306364</v>
      </c>
    </row>
    <row r="431" spans="1:15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6"/>
      <c r="J431" s="57"/>
      <c r="K431" s="56"/>
      <c r="L431" s="58"/>
      <c r="N431" s="22">
        <v>2.0419426048565281</v>
      </c>
      <c r="O431" s="22">
        <v>13.018124339161186</v>
      </c>
    </row>
    <row r="432" spans="1:15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6"/>
      <c r="J432" s="57"/>
      <c r="K432" s="56"/>
      <c r="L432" s="58"/>
      <c r="N432" s="22">
        <v>1.9283746556473913</v>
      </c>
      <c r="O432" s="22">
        <v>26.380395990088878</v>
      </c>
    </row>
    <row r="433" spans="1:15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6"/>
      <c r="J433" s="57"/>
      <c r="K433" s="56"/>
      <c r="L433" s="58"/>
      <c r="N433" s="22">
        <v>2.0352035203520247</v>
      </c>
      <c r="O433" s="22">
        <v>32.187682599041722</v>
      </c>
    </row>
    <row r="434" spans="1:15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6"/>
      <c r="J434" s="57"/>
      <c r="K434" s="56"/>
      <c r="L434" s="58"/>
      <c r="N434" s="22">
        <v>2.0262869660460092</v>
      </c>
      <c r="O434" s="22">
        <v>36.116031623372777</v>
      </c>
    </row>
    <row r="435" spans="1:15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6"/>
      <c r="J435" s="57"/>
      <c r="K435" s="56"/>
      <c r="L435" s="58"/>
      <c r="N435" s="22">
        <v>1.6884531590413809</v>
      </c>
      <c r="O435" s="22">
        <v>32.779598670093634</v>
      </c>
    </row>
    <row r="436" spans="1:15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6"/>
      <c r="J436" s="57"/>
      <c r="K436" s="56"/>
      <c r="L436" s="58"/>
      <c r="N436" s="22">
        <v>1.7400761283306032</v>
      </c>
      <c r="O436" s="22">
        <v>20.762989137547439</v>
      </c>
    </row>
    <row r="437" spans="1:15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6"/>
      <c r="J437" s="57"/>
      <c r="K437" s="56"/>
      <c r="L437" s="58"/>
      <c r="N437" s="22">
        <v>2.2925764192139875</v>
      </c>
      <c r="O437" s="22">
        <v>16.302576822092398</v>
      </c>
    </row>
    <row r="438" spans="1:15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6"/>
      <c r="J438" s="57"/>
      <c r="K438" s="56"/>
      <c r="L438" s="58"/>
      <c r="N438" s="22">
        <v>2.8977583378895444</v>
      </c>
      <c r="O438" s="22">
        <v>17.069266290405327</v>
      </c>
    </row>
    <row r="439" spans="1:15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6"/>
      <c r="J439" s="57"/>
      <c r="K439" s="56"/>
      <c r="L439" s="58"/>
      <c r="N439" s="22">
        <v>3.1676679410158393</v>
      </c>
      <c r="O439" s="22">
        <v>11.250012622310201</v>
      </c>
    </row>
    <row r="440" spans="1:15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6"/>
      <c r="J440" s="57"/>
      <c r="K440" s="56"/>
      <c r="L440" s="58"/>
      <c r="N440" s="22">
        <v>2.9395753946652281</v>
      </c>
      <c r="O440" s="22">
        <v>9.5465322764655127</v>
      </c>
    </row>
    <row r="441" spans="1:15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6"/>
      <c r="J441" s="57"/>
      <c r="K441" s="56"/>
      <c r="L441" s="58"/>
      <c r="N441" s="22">
        <v>2.5474254742547275</v>
      </c>
      <c r="O441" s="22">
        <v>11.90899324276835</v>
      </c>
    </row>
    <row r="442" spans="1:15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6"/>
      <c r="J442" s="57"/>
      <c r="K442" s="56"/>
      <c r="L442" s="58"/>
      <c r="N442" s="22">
        <v>2.5391680172879516</v>
      </c>
      <c r="O442" s="22">
        <v>7.5653605657127088</v>
      </c>
    </row>
    <row r="443" spans="1:15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6"/>
      <c r="J443" s="57"/>
      <c r="K443" s="56"/>
      <c r="L443" s="58"/>
      <c r="N443" s="22">
        <v>3.1909140075716547</v>
      </c>
      <c r="O443" s="22">
        <v>10.926100926100911</v>
      </c>
    </row>
    <row r="444" spans="1:15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6"/>
      <c r="J444" s="57"/>
      <c r="K444" s="56"/>
      <c r="L444" s="58"/>
      <c r="N444" s="22">
        <v>3.6216216216216068</v>
      </c>
      <c r="O444" s="22">
        <v>8.9934527663860777</v>
      </c>
    </row>
    <row r="445" spans="1:15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6"/>
      <c r="J445" s="57"/>
      <c r="K445" s="56"/>
      <c r="L445" s="58"/>
      <c r="N445" s="22">
        <v>3.3423180592991875</v>
      </c>
      <c r="O445" s="22">
        <v>4.4327354061867164</v>
      </c>
    </row>
    <row r="446" spans="1:15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6"/>
      <c r="J446" s="57"/>
      <c r="K446" s="56"/>
      <c r="L446" s="58"/>
      <c r="N446" s="22">
        <v>2.8448738593666034</v>
      </c>
      <c r="O446" s="22">
        <v>5.1234125805718955</v>
      </c>
    </row>
    <row r="447" spans="1:15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6"/>
      <c r="J447" s="57"/>
      <c r="K447" s="56"/>
      <c r="L447" s="58"/>
      <c r="N447" s="22">
        <v>3.0530262453133394</v>
      </c>
      <c r="O447" s="22">
        <v>4.828584367036326</v>
      </c>
    </row>
    <row r="448" spans="1:15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6"/>
      <c r="J448" s="57"/>
      <c r="K448" s="56"/>
      <c r="L448" s="58"/>
      <c r="N448" s="22">
        <v>3.2068412613575736</v>
      </c>
      <c r="O448" s="22">
        <v>4.4748487311478291</v>
      </c>
    </row>
    <row r="449" spans="1:15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6"/>
      <c r="J449" s="57"/>
      <c r="K449" s="56"/>
      <c r="L449" s="58"/>
      <c r="N449" s="22">
        <v>3.3617929562433257</v>
      </c>
      <c r="O449" s="22">
        <v>6.3193775207909475</v>
      </c>
    </row>
    <row r="450" spans="1:15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6"/>
      <c r="J450" s="57"/>
      <c r="K450" s="56"/>
      <c r="L450" s="58"/>
      <c r="N450" s="22">
        <v>2.8692879914984148</v>
      </c>
      <c r="O450" s="22">
        <v>4.4256863363837162</v>
      </c>
    </row>
    <row r="451" spans="1:15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6"/>
      <c r="J451" s="57"/>
      <c r="K451" s="56"/>
      <c r="L451" s="58"/>
      <c r="N451" s="22">
        <v>2.541026998411855</v>
      </c>
      <c r="O451" s="22">
        <v>12.02301855280834</v>
      </c>
    </row>
    <row r="452" spans="1:15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6"/>
      <c r="J452" s="57"/>
      <c r="K452" s="56"/>
      <c r="L452" s="58"/>
      <c r="N452" s="22">
        <v>3.0671602326811209</v>
      </c>
      <c r="O452" s="22">
        <v>10.51311309135694</v>
      </c>
    </row>
    <row r="453" spans="1:15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6"/>
      <c r="J453" s="57"/>
      <c r="K453" s="56"/>
      <c r="L453" s="58"/>
      <c r="N453" s="22">
        <v>3.6469344608879517</v>
      </c>
      <c r="O453" s="22">
        <v>10.248703547524629</v>
      </c>
    </row>
    <row r="454" spans="1:15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6"/>
      <c r="J454" s="57"/>
      <c r="K454" s="56"/>
      <c r="L454" s="58"/>
      <c r="N454" s="22">
        <v>4.7418335089568053</v>
      </c>
      <c r="O454" s="22">
        <v>6.7961422757034207</v>
      </c>
    </row>
    <row r="455" spans="1:15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6"/>
      <c r="J455" s="57"/>
      <c r="K455" s="56"/>
      <c r="L455" s="58"/>
      <c r="N455" s="22">
        <v>4.3501048218029359</v>
      </c>
      <c r="O455" s="22">
        <v>6.445621986335226</v>
      </c>
    </row>
    <row r="456" spans="1:15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6"/>
      <c r="J456" s="57"/>
      <c r="K456" s="56"/>
      <c r="L456" s="58"/>
      <c r="N456" s="22">
        <v>3.3385498174230532</v>
      </c>
      <c r="O456" s="22">
        <v>3.0010231698461842</v>
      </c>
    </row>
    <row r="457" spans="1:15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6"/>
      <c r="J457" s="57"/>
      <c r="K457" s="56"/>
      <c r="L457" s="58"/>
      <c r="N457" s="22">
        <v>3.3385498174230532</v>
      </c>
      <c r="O457" s="22">
        <v>8.3647260998755524</v>
      </c>
    </row>
    <row r="458" spans="1:15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6"/>
      <c r="J458" s="57"/>
      <c r="K458" s="56"/>
      <c r="L458" s="58"/>
      <c r="N458" s="22">
        <v>3.9665970772442494</v>
      </c>
      <c r="O458" s="22">
        <v>6.4024592888002774</v>
      </c>
    </row>
    <row r="459" spans="1:15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6"/>
      <c r="J459" s="57"/>
      <c r="K459" s="56"/>
      <c r="L459" s="58"/>
      <c r="N459" s="22">
        <v>3.6382536382536301</v>
      </c>
      <c r="O459" s="22">
        <v>9.6799058098069537</v>
      </c>
    </row>
    <row r="460" spans="1:15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6"/>
      <c r="J460" s="57"/>
      <c r="K460" s="56"/>
      <c r="L460" s="58"/>
      <c r="N460" s="22">
        <v>3.4179181771103018</v>
      </c>
      <c r="O460" s="22">
        <v>13.291265073259284</v>
      </c>
    </row>
    <row r="461" spans="1:15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6"/>
      <c r="J461" s="57"/>
      <c r="K461" s="56"/>
      <c r="L461" s="58"/>
      <c r="N461" s="22">
        <v>3.5622096024780614</v>
      </c>
      <c r="O461" s="22">
        <v>6.5958875367184255</v>
      </c>
    </row>
    <row r="462" spans="1:15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6"/>
      <c r="J462" s="57"/>
      <c r="K462" s="56"/>
      <c r="L462" s="58"/>
      <c r="N462" s="22">
        <v>4.0289256198347223</v>
      </c>
      <c r="O462" s="22">
        <v>6.6203318979627834</v>
      </c>
    </row>
    <row r="463" spans="1:15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6"/>
      <c r="J463" s="57"/>
      <c r="K463" s="56"/>
      <c r="L463" s="58"/>
      <c r="N463" s="22">
        <v>4.233350542075387</v>
      </c>
      <c r="O463" s="22">
        <v>3.4419614642920759</v>
      </c>
    </row>
    <row r="464" spans="1:15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6"/>
      <c r="J464" s="57"/>
      <c r="K464" s="56"/>
      <c r="L464" s="58"/>
      <c r="N464" s="22">
        <v>4.1046690610569536</v>
      </c>
      <c r="O464" s="22">
        <v>6.8415920283857679</v>
      </c>
    </row>
    <row r="465" spans="1:15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6"/>
      <c r="J465" s="57"/>
      <c r="K465" s="56"/>
      <c r="L465" s="58"/>
      <c r="N465" s="22">
        <v>3.8755736868944402</v>
      </c>
      <c r="O465" s="22">
        <v>8.710866610786038</v>
      </c>
    </row>
    <row r="466" spans="1:15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6"/>
      <c r="J466" s="57"/>
      <c r="K466" s="56"/>
      <c r="L466" s="58"/>
      <c r="N466" s="22">
        <v>2.0623742454728422</v>
      </c>
      <c r="O466" s="22">
        <v>14.16144025318764</v>
      </c>
    </row>
    <row r="467" spans="1:15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6"/>
      <c r="J467" s="57"/>
      <c r="K467" s="56"/>
      <c r="L467" s="58"/>
      <c r="N467" s="22">
        <v>1.3561024610748484</v>
      </c>
      <c r="O467" s="22">
        <v>12.097032365464045</v>
      </c>
    </row>
    <row r="468" spans="1:15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6"/>
      <c r="J468" s="57"/>
      <c r="K468" s="56"/>
      <c r="L468" s="58"/>
      <c r="N468" s="22">
        <v>1.9687026754164672</v>
      </c>
      <c r="O468" s="22">
        <v>13.619431382130752</v>
      </c>
    </row>
    <row r="469" spans="1:15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6"/>
      <c r="J469" s="57"/>
      <c r="K469" s="56"/>
      <c r="L469" s="58"/>
      <c r="N469" s="22">
        <v>2.5239777889954462</v>
      </c>
      <c r="O469" s="22">
        <v>12.355477782638591</v>
      </c>
    </row>
    <row r="470" spans="1:15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6"/>
      <c r="J470" s="57"/>
      <c r="K470" s="56"/>
      <c r="L470" s="58"/>
      <c r="N470" s="22">
        <v>2.0943775100401796</v>
      </c>
      <c r="O470" s="22">
        <v>9.8511704902159778</v>
      </c>
    </row>
    <row r="471" spans="1:15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6"/>
      <c r="J471" s="57"/>
      <c r="K471" s="56"/>
      <c r="L471" s="58"/>
      <c r="N471" s="22">
        <v>2.4363089267803506</v>
      </c>
      <c r="O471" s="22">
        <v>9.7299342791168151</v>
      </c>
    </row>
    <row r="472" spans="1:15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6"/>
      <c r="J472" s="57"/>
      <c r="K472" s="56"/>
      <c r="L472" s="58"/>
      <c r="N472" s="22">
        <v>2.8102153229844884</v>
      </c>
      <c r="O472" s="22">
        <v>13.105347891439866</v>
      </c>
    </row>
    <row r="473" spans="1:15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6"/>
      <c r="J473" s="57"/>
      <c r="K473" s="56"/>
      <c r="L473" s="58"/>
      <c r="N473" s="22">
        <v>2.6714855433698892</v>
      </c>
      <c r="O473" s="22">
        <v>20.512719571054028</v>
      </c>
    </row>
    <row r="474" spans="1:15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6"/>
      <c r="J474" s="57"/>
      <c r="K474" s="56"/>
      <c r="L474" s="58"/>
      <c r="N474" s="22">
        <v>2.7060575968222311</v>
      </c>
      <c r="O474" s="22">
        <v>18.355377105967552</v>
      </c>
    </row>
    <row r="475" spans="1:15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6"/>
      <c r="J475" s="57"/>
      <c r="K475" s="56"/>
      <c r="L475" s="58"/>
      <c r="N475" s="22">
        <v>2.6260525012382407</v>
      </c>
      <c r="O475" s="22">
        <v>13.990412482571713</v>
      </c>
    </row>
    <row r="476" spans="1:15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6"/>
      <c r="J476" s="57"/>
      <c r="K476" s="56"/>
      <c r="L476" s="58"/>
      <c r="N476" s="22">
        <v>2.3415475603745683</v>
      </c>
      <c r="O476" s="22">
        <v>13.05164823365188</v>
      </c>
    </row>
    <row r="477" spans="1:15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6"/>
      <c r="J477" s="57"/>
      <c r="K477" s="56"/>
      <c r="L477" s="58"/>
      <c r="N477" s="22">
        <v>1.9494354442808115</v>
      </c>
      <c r="O477" s="22">
        <v>14.290526630984024</v>
      </c>
    </row>
    <row r="478" spans="1:15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6"/>
      <c r="J478" s="57"/>
      <c r="K478" s="56"/>
      <c r="L478" s="58"/>
      <c r="N478" s="22">
        <v>2.7614588467225198</v>
      </c>
      <c r="O478" s="22">
        <v>12.441760889443664</v>
      </c>
    </row>
    <row r="479" spans="1:15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6"/>
      <c r="J479" s="57"/>
      <c r="K479" s="56"/>
      <c r="L479" s="58"/>
      <c r="N479" s="22">
        <v>3.6040634291377494</v>
      </c>
      <c r="O479" s="22">
        <v>5.748127628281563</v>
      </c>
    </row>
    <row r="480" spans="1:15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6"/>
      <c r="J480" s="57"/>
      <c r="K480" s="56"/>
      <c r="L480" s="58"/>
      <c r="N480" s="22">
        <v>4.3267326732673306</v>
      </c>
      <c r="O480" s="22">
        <v>3.5295776633998521</v>
      </c>
    </row>
    <row r="481" spans="1:15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6"/>
      <c r="J481" s="57"/>
      <c r="K481" s="56"/>
      <c r="L481" s="58"/>
      <c r="N481" s="22">
        <v>4.1033973412112346</v>
      </c>
      <c r="O481" s="22">
        <v>-4.1502113694515508</v>
      </c>
    </row>
    <row r="482" spans="1:15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6"/>
      <c r="J482" s="57"/>
      <c r="K482" s="56"/>
      <c r="L482" s="58"/>
      <c r="N482" s="22">
        <v>4.3531066223472248</v>
      </c>
      <c r="O482" s="22">
        <v>-5.4157603673533057</v>
      </c>
    </row>
    <row r="483" spans="1:15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6"/>
      <c r="J483" s="57"/>
      <c r="K483" s="56"/>
      <c r="L483" s="58"/>
      <c r="N483" s="22">
        <v>4.1344769849895657</v>
      </c>
      <c r="O483" s="22">
        <v>-6.9084920400320886</v>
      </c>
    </row>
    <row r="484" spans="1:15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6"/>
      <c r="J484" s="57"/>
      <c r="K484" s="56"/>
      <c r="L484" s="58"/>
      <c r="N484" s="22">
        <v>4.009020417705722</v>
      </c>
      <c r="O484" s="22">
        <v>-6.5287343915486629</v>
      </c>
    </row>
    <row r="485" spans="1:15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6"/>
      <c r="J485" s="57"/>
      <c r="K485" s="56"/>
      <c r="L485" s="58"/>
      <c r="N485" s="22">
        <v>3.9556416568346187</v>
      </c>
      <c r="O485" s="22">
        <v>-8.5089702212175276</v>
      </c>
    </row>
    <row r="486" spans="1:15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6"/>
      <c r="J486" s="57"/>
      <c r="K486" s="56"/>
      <c r="L486" s="58"/>
      <c r="N486" s="22">
        <v>4.0788010635726346</v>
      </c>
      <c r="O486" s="22">
        <v>-14.856819769182151</v>
      </c>
    </row>
    <row r="487" spans="1:15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6"/>
      <c r="J487" s="57"/>
      <c r="K487" s="56"/>
      <c r="L487" s="58"/>
      <c r="N487" s="22">
        <v>4.8633700446906847</v>
      </c>
      <c r="O487" s="22">
        <v>-12.911006205034104</v>
      </c>
    </row>
    <row r="488" spans="1:15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6"/>
      <c r="J488" s="57"/>
      <c r="K488" s="56"/>
      <c r="L488" s="58"/>
      <c r="N488" s="22">
        <v>5.5145412254214987</v>
      </c>
      <c r="O488" s="22">
        <v>-12.968880385891357</v>
      </c>
    </row>
    <row r="489" spans="1:15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6"/>
      <c r="J489" s="57"/>
      <c r="K489" s="56"/>
      <c r="L489" s="58"/>
      <c r="N489" s="22">
        <v>5.3488450481771643</v>
      </c>
      <c r="O489" s="22">
        <v>-23.605043392827906</v>
      </c>
    </row>
    <row r="490" spans="1:15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6"/>
      <c r="J490" s="57"/>
      <c r="K490" s="56"/>
      <c r="L490" s="58"/>
      <c r="N490" s="22">
        <v>4.9606000872889133</v>
      </c>
      <c r="O490" s="22">
        <v>-37.474989995998406</v>
      </c>
    </row>
    <row r="491" spans="1:15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6"/>
      <c r="J491" s="57"/>
      <c r="K491" s="56"/>
      <c r="L491" s="58"/>
      <c r="N491" s="22">
        <v>3.7111439545039149</v>
      </c>
      <c r="O491" s="22">
        <v>-39.489852410980731</v>
      </c>
    </row>
    <row r="492" spans="1:15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6"/>
      <c r="J492" s="57"/>
      <c r="K492" s="56"/>
      <c r="L492" s="58"/>
      <c r="N492" s="22">
        <v>1.0358735883078563</v>
      </c>
      <c r="O492" s="22">
        <v>-38.48579367457571</v>
      </c>
    </row>
    <row r="493" spans="1:15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6"/>
      <c r="J493" s="57"/>
      <c r="K493" s="56"/>
      <c r="L493" s="58"/>
      <c r="N493" s="22">
        <v>-4.4931278791493501E-2</v>
      </c>
      <c r="O493" s="22">
        <v>-40.090674984585249</v>
      </c>
    </row>
    <row r="494" spans="1:15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6"/>
      <c r="J494" s="57"/>
      <c r="K494" s="56"/>
      <c r="L494" s="58"/>
      <c r="N494" s="22">
        <v>-0.12533867357756856</v>
      </c>
      <c r="O494" s="22">
        <v>-44.756243283256801</v>
      </c>
    </row>
    <row r="495" spans="1:15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6"/>
      <c r="J495" s="57"/>
      <c r="K495" s="56"/>
      <c r="L495" s="58"/>
      <c r="N495" s="22">
        <v>8.1804205864521862E-2</v>
      </c>
      <c r="O495" s="22">
        <v>-39.678687533076285</v>
      </c>
    </row>
    <row r="496" spans="1:15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6"/>
      <c r="J496" s="57"/>
      <c r="K496" s="56"/>
      <c r="L496" s="58"/>
      <c r="N496" s="22">
        <v>-0.42146078307413459</v>
      </c>
      <c r="O496" s="22">
        <v>-37.008061547788309</v>
      </c>
    </row>
    <row r="497" spans="1:15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6"/>
      <c r="J497" s="57"/>
      <c r="K497" s="56"/>
      <c r="L497" s="58"/>
      <c r="N497" s="22">
        <v>-0.60530765135026199</v>
      </c>
      <c r="O497" s="22">
        <v>-34.364958082806098</v>
      </c>
    </row>
    <row r="498" spans="1:15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6"/>
      <c r="J498" s="57"/>
      <c r="K498" s="56"/>
      <c r="L498" s="58"/>
      <c r="N498" s="22">
        <v>-1.0390780678814715</v>
      </c>
      <c r="O498" s="22">
        <v>-28.178125000000001</v>
      </c>
    </row>
    <row r="499" spans="1:15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6"/>
      <c r="J499" s="57"/>
      <c r="K499" s="56"/>
      <c r="L499" s="58"/>
      <c r="N499" s="22">
        <v>-1.2523069417661126</v>
      </c>
      <c r="O499" s="22">
        <v>-22.084931117738961</v>
      </c>
    </row>
    <row r="500" spans="1:15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7"/>
      <c r="K500" s="56"/>
      <c r="L500" s="58"/>
      <c r="N500" s="22">
        <v>-1.9753356884008366</v>
      </c>
      <c r="O500" s="22">
        <v>-20.439964765401484</v>
      </c>
    </row>
    <row r="501" spans="1:15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7"/>
      <c r="K501" s="56"/>
      <c r="L501" s="58"/>
      <c r="N501" s="22">
        <v>-1.4686053048967196</v>
      </c>
      <c r="O501" s="22">
        <v>-9.36931993552591</v>
      </c>
    </row>
    <row r="502" spans="1:15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7"/>
      <c r="K502" s="56"/>
      <c r="L502" s="58"/>
      <c r="N502" s="22">
        <v>-1.341125723111225</v>
      </c>
      <c r="O502" s="22">
        <v>6.961548387096772</v>
      </c>
    </row>
    <row r="503" spans="1:15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7"/>
      <c r="K503" s="56"/>
      <c r="L503" s="58"/>
      <c r="N503" s="22">
        <v>-0.21906360684769144</v>
      </c>
      <c r="O503" s="22">
        <v>22.247389092207449</v>
      </c>
    </row>
    <row r="504" spans="1:15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7"/>
      <c r="K504" s="56"/>
      <c r="L504" s="58"/>
      <c r="N504" s="22">
        <v>1.8485555811255772</v>
      </c>
      <c r="O504" s="22">
        <v>23.454193191253793</v>
      </c>
    </row>
    <row r="505" spans="1:15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7"/>
      <c r="K505" s="56"/>
      <c r="L505" s="58"/>
      <c r="N505" s="22">
        <v>2.7846256488390564</v>
      </c>
      <c r="O505" s="22">
        <v>30.027364750326903</v>
      </c>
    </row>
    <row r="506" spans="1:15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7"/>
      <c r="K506" s="56"/>
      <c r="L506" s="58"/>
      <c r="N506" s="22">
        <v>2.6552304926896086</v>
      </c>
      <c r="O506" s="22">
        <v>50.252350052374538</v>
      </c>
    </row>
    <row r="507" spans="1:15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7"/>
      <c r="K507" s="56"/>
      <c r="L507" s="58"/>
      <c r="N507" s="22">
        <v>2.2144242919620138</v>
      </c>
      <c r="O507" s="22">
        <v>46.568989935703819</v>
      </c>
    </row>
    <row r="508" spans="1:15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7"/>
      <c r="K508" s="56"/>
      <c r="L508" s="58"/>
      <c r="N508" s="22">
        <v>2.3918022225043911</v>
      </c>
      <c r="O508" s="22">
        <v>35.962007768013684</v>
      </c>
    </row>
    <row r="509" spans="1:15" x14ac:dyDescent="0.25">
      <c r="A509" s="21" t="s">
        <v>676</v>
      </c>
      <c r="B509" s="22">
        <v>35.962007768013699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59"/>
      <c r="J509" s="57"/>
      <c r="K509" s="56"/>
      <c r="L509" s="58"/>
      <c r="N509" s="22">
        <v>2.2409661200131659</v>
      </c>
      <c r="O509" s="22">
        <v>18.52492547381248</v>
      </c>
    </row>
    <row r="510" spans="1:15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59"/>
      <c r="J510" s="57"/>
      <c r="K510" s="56"/>
      <c r="L510" s="58"/>
      <c r="N510" s="22">
        <v>1.9591645153719695</v>
      </c>
      <c r="O510" s="22">
        <v>12.116564417177923</v>
      </c>
    </row>
    <row r="511" spans="1:15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59"/>
      <c r="J511" s="57"/>
      <c r="K511" s="56"/>
      <c r="L511" s="58"/>
      <c r="N511" s="22">
        <v>1.1050625005825987</v>
      </c>
      <c r="O511" s="22">
        <v>11.556689755741868</v>
      </c>
    </row>
    <row r="512" spans="1:15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59"/>
      <c r="J512" s="57"/>
      <c r="K512" s="56"/>
      <c r="L512" s="58"/>
      <c r="N512" s="22">
        <v>1.3144049093465782</v>
      </c>
      <c r="O512" s="22">
        <v>2.8129960220258265</v>
      </c>
    </row>
    <row r="513" spans="1:15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59"/>
      <c r="J513" s="57"/>
      <c r="K513" s="56"/>
      <c r="L513" s="58"/>
      <c r="N513" s="22">
        <v>1.1987048050249083</v>
      </c>
      <c r="O513" s="22">
        <v>4.9636735157225553</v>
      </c>
    </row>
    <row r="514" spans="1:15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59"/>
      <c r="J514" s="57"/>
      <c r="K514" s="56"/>
      <c r="L514" s="58"/>
    </row>
    <row r="515" spans="1:15" x14ac:dyDescent="0.25">
      <c r="A515" s="21"/>
      <c r="B515" s="22"/>
      <c r="C515" s="59"/>
      <c r="I515" s="59"/>
      <c r="J515" s="57"/>
      <c r="K515" s="56"/>
      <c r="L515" s="58"/>
    </row>
    <row r="516" spans="1:15" x14ac:dyDescent="0.25">
      <c r="A516" s="21"/>
      <c r="B516" s="22"/>
      <c r="C516" s="59"/>
      <c r="I516" s="59"/>
      <c r="J516" s="57"/>
      <c r="K516" s="56"/>
      <c r="L516" s="58"/>
    </row>
    <row r="517" spans="1:15" x14ac:dyDescent="0.25">
      <c r="A517" s="21"/>
      <c r="B517" s="22"/>
      <c r="C517" s="59"/>
      <c r="I517" s="59"/>
      <c r="J517" s="57"/>
      <c r="K517" s="56"/>
      <c r="L517" s="58"/>
    </row>
    <row r="518" spans="1:15" x14ac:dyDescent="0.25">
      <c r="A518" s="21"/>
      <c r="B518" s="22"/>
      <c r="C518" s="59"/>
      <c r="I518" s="59"/>
      <c r="J518" s="57"/>
      <c r="K518" s="56"/>
      <c r="L518" s="58"/>
    </row>
    <row r="519" spans="1:15" x14ac:dyDescent="0.25">
      <c r="A519" s="21"/>
      <c r="B519" s="22"/>
      <c r="C519" s="59"/>
      <c r="I519" s="59"/>
      <c r="J519" s="57"/>
      <c r="K519" s="56"/>
      <c r="L519" s="58"/>
    </row>
    <row r="520" spans="1:15" x14ac:dyDescent="0.25">
      <c r="A520" s="21"/>
      <c r="B520" s="22"/>
      <c r="C520" s="59"/>
      <c r="I520" s="59"/>
      <c r="J520" s="57"/>
      <c r="K520" s="56"/>
      <c r="L520" s="58"/>
    </row>
    <row r="521" spans="1:15" x14ac:dyDescent="0.25">
      <c r="A521" s="21"/>
      <c r="B521" s="22"/>
      <c r="C521" s="59"/>
      <c r="I521" s="59"/>
      <c r="J521" s="57"/>
      <c r="K521" s="56"/>
      <c r="L521" s="58"/>
    </row>
    <row r="522" spans="1:15" x14ac:dyDescent="0.25">
      <c r="A522" s="21"/>
      <c r="B522" s="22"/>
      <c r="C522" s="59"/>
      <c r="I522" s="59"/>
      <c r="J522" s="57"/>
      <c r="K522" s="56"/>
      <c r="L522" s="58"/>
    </row>
    <row r="523" spans="1:15" x14ac:dyDescent="0.25">
      <c r="A523" s="21"/>
      <c r="B523" s="22"/>
      <c r="C523" s="59"/>
      <c r="I523" s="59"/>
      <c r="J523" s="57"/>
      <c r="K523" s="56"/>
      <c r="L523" s="58"/>
    </row>
    <row r="524" spans="1:15" x14ac:dyDescent="0.25">
      <c r="A524" s="21"/>
      <c r="B524" s="22"/>
      <c r="C524" s="59"/>
      <c r="I524" s="59"/>
    </row>
    <row r="525" spans="1:15" x14ac:dyDescent="0.25">
      <c r="A525" s="21"/>
      <c r="B525" s="22"/>
      <c r="C525" s="59"/>
      <c r="I525" s="59"/>
    </row>
    <row r="526" spans="1:15" x14ac:dyDescent="0.25">
      <c r="A526" s="21"/>
      <c r="B526" s="22"/>
      <c r="C526" s="59"/>
      <c r="I526" s="59"/>
    </row>
    <row r="527" spans="1:15" x14ac:dyDescent="0.25">
      <c r="A527" s="21"/>
      <c r="B527" s="22"/>
      <c r="C527" s="59"/>
      <c r="I527" s="59"/>
    </row>
    <row r="528" spans="1:15" x14ac:dyDescent="0.25">
      <c r="A528" s="21"/>
      <c r="B528" s="22"/>
      <c r="C528" s="59"/>
      <c r="I528" s="59"/>
    </row>
    <row r="529" spans="1:9" x14ac:dyDescent="0.25">
      <c r="A529" s="21"/>
      <c r="B529" s="22"/>
      <c r="C529" s="59"/>
      <c r="I529" s="59"/>
    </row>
    <row r="530" spans="1:9" x14ac:dyDescent="0.25">
      <c r="A530" s="21"/>
      <c r="B530" s="22"/>
      <c r="C530" s="59"/>
      <c r="I530" s="59"/>
    </row>
    <row r="531" spans="1:9" x14ac:dyDescent="0.25">
      <c r="A531" s="21"/>
      <c r="B531" s="22"/>
      <c r="C531" s="59"/>
      <c r="I531" s="59"/>
    </row>
    <row r="532" spans="1:9" x14ac:dyDescent="0.25">
      <c r="A532" s="21"/>
      <c r="B532" s="22"/>
      <c r="C532" s="59"/>
      <c r="I532" s="59"/>
    </row>
    <row r="533" spans="1:9" x14ac:dyDescent="0.25">
      <c r="A533" s="21"/>
      <c r="B533" s="22"/>
      <c r="C533" s="59"/>
      <c r="I533" s="59"/>
    </row>
    <row r="534" spans="1:9" x14ac:dyDescent="0.25">
      <c r="A534" s="21"/>
      <c r="B534" s="22"/>
      <c r="C534" s="59"/>
      <c r="I534" s="59"/>
    </row>
    <row r="535" spans="1:9" x14ac:dyDescent="0.25">
      <c r="A535" s="21"/>
      <c r="B535" s="22"/>
      <c r="C535" s="59"/>
      <c r="I535" s="59"/>
    </row>
    <row r="536" spans="1:9" x14ac:dyDescent="0.25">
      <c r="A536" s="21"/>
      <c r="B536" s="22"/>
      <c r="C536" s="59"/>
      <c r="I536" s="59"/>
    </row>
    <row r="537" spans="1:9" x14ac:dyDescent="0.25">
      <c r="A537" s="21"/>
      <c r="B537" s="22"/>
      <c r="C537" s="59"/>
      <c r="I537" s="59"/>
    </row>
    <row r="538" spans="1:9" x14ac:dyDescent="0.25">
      <c r="A538" s="21"/>
      <c r="B538" s="22"/>
      <c r="C538" s="59"/>
      <c r="I538" s="59"/>
    </row>
    <row r="539" spans="1:9" x14ac:dyDescent="0.25">
      <c r="A539" s="21"/>
      <c r="B539" s="22"/>
      <c r="C539" s="59"/>
      <c r="I539" s="59"/>
    </row>
    <row r="540" spans="1:9" x14ac:dyDescent="0.25">
      <c r="A540" s="21"/>
      <c r="B540" s="22"/>
      <c r="C540" s="59"/>
      <c r="I540" s="59"/>
    </row>
    <row r="541" spans="1:9" x14ac:dyDescent="0.25">
      <c r="A541" s="21"/>
      <c r="B541" s="22"/>
      <c r="C541" s="59"/>
      <c r="I541" s="59"/>
    </row>
    <row r="542" spans="1:9" x14ac:dyDescent="0.25">
      <c r="A542" s="21"/>
      <c r="B542" s="22"/>
      <c r="C542" s="59"/>
      <c r="I542" s="59"/>
    </row>
    <row r="543" spans="1:9" x14ac:dyDescent="0.25">
      <c r="A543" s="21"/>
      <c r="B543" s="22"/>
      <c r="C543" s="59"/>
      <c r="I543" s="59"/>
    </row>
    <row r="544" spans="1:9" x14ac:dyDescent="0.25">
      <c r="A544" s="21"/>
      <c r="B544" s="22"/>
      <c r="C544" s="59"/>
      <c r="I544" s="59"/>
    </row>
    <row r="545" spans="1:9" x14ac:dyDescent="0.25">
      <c r="A545" s="21"/>
      <c r="B545" s="22"/>
      <c r="C545" s="59"/>
      <c r="I545" s="59"/>
    </row>
    <row r="546" spans="1:9" x14ac:dyDescent="0.25">
      <c r="A546" s="21"/>
      <c r="B546" s="22"/>
      <c r="C546" s="59"/>
      <c r="I546" s="59"/>
    </row>
    <row r="547" spans="1:9" x14ac:dyDescent="0.25">
      <c r="A547" s="21"/>
      <c r="B547" s="22"/>
      <c r="C547" s="59"/>
      <c r="I547" s="59"/>
    </row>
    <row r="548" spans="1:9" x14ac:dyDescent="0.25">
      <c r="A548" s="21"/>
      <c r="B548" s="22"/>
      <c r="C548" s="59"/>
      <c r="I548" s="59"/>
    </row>
    <row r="549" spans="1:9" x14ac:dyDescent="0.25">
      <c r="A549" s="21"/>
      <c r="B549" s="22"/>
      <c r="C549" s="59"/>
      <c r="I549" s="59"/>
    </row>
    <row r="550" spans="1:9" x14ac:dyDescent="0.25">
      <c r="A550" s="21"/>
      <c r="B550" s="22"/>
      <c r="C550" s="59"/>
      <c r="I550" s="59"/>
    </row>
    <row r="551" spans="1:9" x14ac:dyDescent="0.25">
      <c r="A551" s="21"/>
      <c r="B551" s="22"/>
      <c r="C551" s="59"/>
      <c r="I551" s="59"/>
    </row>
    <row r="552" spans="1:9" x14ac:dyDescent="0.25">
      <c r="A552" s="21"/>
      <c r="B552" s="22"/>
      <c r="C552" s="59"/>
      <c r="I552" s="59"/>
    </row>
    <row r="553" spans="1:9" x14ac:dyDescent="0.25">
      <c r="A553" s="21"/>
      <c r="B553" s="22"/>
      <c r="C553" s="59"/>
      <c r="I553" s="59"/>
    </row>
    <row r="554" spans="1:9" x14ac:dyDescent="0.25">
      <c r="A554" s="21"/>
      <c r="B554" s="22"/>
      <c r="C554" s="59"/>
      <c r="I554" s="59"/>
    </row>
    <row r="555" spans="1:9" x14ac:dyDescent="0.25">
      <c r="A555" s="21"/>
      <c r="B555" s="22"/>
      <c r="C555" s="59"/>
      <c r="I555" s="59"/>
    </row>
    <row r="556" spans="1:9" x14ac:dyDescent="0.25">
      <c r="A556" s="21"/>
      <c r="B556" s="22"/>
      <c r="C556" s="59"/>
      <c r="I556" s="59"/>
    </row>
    <row r="557" spans="1:9" x14ac:dyDescent="0.25">
      <c r="A557" s="21"/>
      <c r="B557" s="22"/>
      <c r="C557" s="59"/>
      <c r="I557" s="59"/>
    </row>
    <row r="558" spans="1:9" x14ac:dyDescent="0.25">
      <c r="A558" s="21"/>
      <c r="B558" s="22"/>
      <c r="C558" s="59"/>
      <c r="I558" s="59"/>
    </row>
    <row r="559" spans="1:9" x14ac:dyDescent="0.25">
      <c r="A559" s="21"/>
      <c r="B559" s="22"/>
      <c r="C559" s="59"/>
      <c r="I559" s="59"/>
    </row>
    <row r="560" spans="1:9" x14ac:dyDescent="0.25">
      <c r="A560" s="21"/>
      <c r="B560" s="22"/>
      <c r="C560" s="59"/>
      <c r="I560" s="59"/>
    </row>
    <row r="561" spans="1:9" x14ac:dyDescent="0.25">
      <c r="A561" s="21"/>
      <c r="B561" s="22"/>
      <c r="C561" s="59"/>
      <c r="I561" s="59"/>
    </row>
    <row r="562" spans="1:9" x14ac:dyDescent="0.25">
      <c r="A562" s="21"/>
      <c r="B562" s="22"/>
      <c r="C562" s="59"/>
      <c r="I562" s="59"/>
    </row>
    <row r="563" spans="1:9" x14ac:dyDescent="0.25">
      <c r="A563" s="21"/>
      <c r="B563" s="22"/>
      <c r="C563" s="59"/>
      <c r="I563" s="59"/>
    </row>
    <row r="564" spans="1:9" x14ac:dyDescent="0.25">
      <c r="A564" s="21"/>
      <c r="B564" s="22"/>
      <c r="C564" s="59"/>
      <c r="I564" s="59"/>
    </row>
    <row r="565" spans="1:9" x14ac:dyDescent="0.25">
      <c r="A565" s="21"/>
      <c r="B565" s="22"/>
      <c r="C565" s="59"/>
      <c r="I565" s="59"/>
    </row>
    <row r="566" spans="1:9" x14ac:dyDescent="0.25">
      <c r="A566" s="21"/>
      <c r="B566" s="22"/>
      <c r="C566" s="59"/>
      <c r="I566" s="59"/>
    </row>
    <row r="567" spans="1:9" x14ac:dyDescent="0.25">
      <c r="A567" s="21"/>
      <c r="B567" s="22"/>
      <c r="C567" s="59"/>
      <c r="I567" s="59"/>
    </row>
    <row r="568" spans="1:9" x14ac:dyDescent="0.25">
      <c r="A568" s="21"/>
      <c r="B568" s="22"/>
      <c r="C568" s="59"/>
      <c r="I568" s="59"/>
    </row>
    <row r="569" spans="1:9" x14ac:dyDescent="0.25">
      <c r="A569" s="21"/>
      <c r="B569" s="22"/>
      <c r="C569" s="59"/>
      <c r="I569" s="59"/>
    </row>
    <row r="570" spans="1:9" x14ac:dyDescent="0.25">
      <c r="A570" s="21"/>
      <c r="B570" s="22"/>
      <c r="C570" s="59"/>
      <c r="I570" s="59"/>
    </row>
    <row r="571" spans="1:9" x14ac:dyDescent="0.25">
      <c r="A571" s="21"/>
      <c r="B571" s="22"/>
      <c r="C571" s="59"/>
      <c r="I571" s="59"/>
    </row>
    <row r="572" spans="1:9" x14ac:dyDescent="0.25">
      <c r="A572" s="21"/>
      <c r="B572" s="22"/>
      <c r="C572" s="59"/>
      <c r="I572" s="59"/>
    </row>
    <row r="573" spans="1:9" x14ac:dyDescent="0.25">
      <c r="A573" s="21"/>
      <c r="B573" s="22"/>
      <c r="C573" s="59"/>
      <c r="I573" s="59"/>
    </row>
    <row r="574" spans="1:9" x14ac:dyDescent="0.25">
      <c r="A574" s="21"/>
      <c r="B574" s="22"/>
      <c r="C574" s="59"/>
      <c r="I574" s="59"/>
    </row>
    <row r="575" spans="1:9" x14ac:dyDescent="0.25">
      <c r="A575" s="21"/>
      <c r="B575" s="22"/>
      <c r="C575" s="59"/>
      <c r="I575" s="59"/>
    </row>
    <row r="576" spans="1:9" x14ac:dyDescent="0.25">
      <c r="A576" s="21"/>
      <c r="B576" s="22"/>
      <c r="C576" s="59"/>
      <c r="I576" s="59"/>
    </row>
    <row r="577" spans="1:9" x14ac:dyDescent="0.25">
      <c r="A577" s="21"/>
      <c r="B577" s="22"/>
      <c r="C577" s="59"/>
      <c r="I577" s="59"/>
    </row>
    <row r="578" spans="1:9" x14ac:dyDescent="0.25">
      <c r="A578" s="21"/>
      <c r="B578" s="22"/>
      <c r="C578" s="59"/>
      <c r="I578" s="59"/>
    </row>
    <row r="579" spans="1:9" x14ac:dyDescent="0.25">
      <c r="A579" s="21"/>
      <c r="B579" s="22"/>
      <c r="C579" s="59"/>
      <c r="I579" s="59"/>
    </row>
    <row r="580" spans="1:9" x14ac:dyDescent="0.25">
      <c r="A580" s="21"/>
      <c r="B580" s="22"/>
      <c r="C580" s="59"/>
      <c r="I580" s="59"/>
    </row>
    <row r="581" spans="1:9" x14ac:dyDescent="0.25">
      <c r="A581" s="21"/>
      <c r="B581" s="22"/>
      <c r="C581" s="59"/>
      <c r="I581" s="59"/>
    </row>
    <row r="582" spans="1:9" x14ac:dyDescent="0.25">
      <c r="A582" s="21"/>
      <c r="B582" s="22"/>
      <c r="C582" s="59"/>
      <c r="I582" s="59"/>
    </row>
    <row r="583" spans="1:9" x14ac:dyDescent="0.25">
      <c r="A583" s="21"/>
      <c r="B583" s="22"/>
      <c r="C583" s="59"/>
      <c r="I583" s="59"/>
    </row>
    <row r="584" spans="1:9" x14ac:dyDescent="0.25">
      <c r="A584" s="21"/>
      <c r="B584" s="22"/>
      <c r="C584" s="59"/>
      <c r="I584" s="59"/>
    </row>
    <row r="585" spans="1:9" x14ac:dyDescent="0.25">
      <c r="A585" s="21"/>
      <c r="B585" s="22"/>
      <c r="C585" s="59"/>
      <c r="I585" s="59"/>
    </row>
    <row r="586" spans="1:9" x14ac:dyDescent="0.25">
      <c r="A586" s="21"/>
      <c r="B586" s="22"/>
      <c r="C586" s="59"/>
      <c r="I586" s="59"/>
    </row>
    <row r="587" spans="1:9" x14ac:dyDescent="0.25">
      <c r="A587" s="21"/>
      <c r="B587" s="22"/>
      <c r="C587" s="59"/>
      <c r="I587" s="59"/>
    </row>
    <row r="588" spans="1:9" x14ac:dyDescent="0.25">
      <c r="A588" s="21"/>
      <c r="B588" s="22"/>
      <c r="C588" s="59"/>
      <c r="I588" s="59"/>
    </row>
    <row r="589" spans="1:9" x14ac:dyDescent="0.25">
      <c r="A589" s="21"/>
      <c r="B589" s="22"/>
      <c r="C589" s="59"/>
      <c r="I589" s="59"/>
    </row>
    <row r="590" spans="1:9" x14ac:dyDescent="0.25">
      <c r="A590" s="21"/>
      <c r="B590" s="22"/>
      <c r="C590" s="59"/>
      <c r="I590" s="59"/>
    </row>
    <row r="591" spans="1:9" x14ac:dyDescent="0.25">
      <c r="A591" s="21"/>
      <c r="B591" s="22"/>
      <c r="C591" s="59"/>
      <c r="I591" s="59"/>
    </row>
    <row r="592" spans="1:9" x14ac:dyDescent="0.25">
      <c r="A592" s="21"/>
      <c r="B592" s="22"/>
      <c r="C592" s="59"/>
      <c r="I592" s="59"/>
    </row>
    <row r="593" spans="1:9" x14ac:dyDescent="0.25">
      <c r="A593" s="21"/>
      <c r="B593" s="22"/>
      <c r="C593" s="59"/>
      <c r="I593" s="59"/>
    </row>
    <row r="594" spans="1:9" x14ac:dyDescent="0.25">
      <c r="A594" s="21"/>
      <c r="B594" s="22"/>
      <c r="C594" s="59"/>
      <c r="I594" s="59"/>
    </row>
    <row r="595" spans="1:9" x14ac:dyDescent="0.25">
      <c r="A595" s="21"/>
      <c r="B595" s="22"/>
      <c r="C595" s="59"/>
      <c r="I595" s="59"/>
    </row>
    <row r="596" spans="1:9" x14ac:dyDescent="0.25">
      <c r="A596" s="21"/>
      <c r="B596" s="22"/>
      <c r="C596" s="59"/>
      <c r="I596" s="59"/>
    </row>
    <row r="597" spans="1:9" x14ac:dyDescent="0.25">
      <c r="A597" s="21"/>
      <c r="B597" s="22"/>
      <c r="C597" s="59"/>
      <c r="I597" s="59"/>
    </row>
    <row r="598" spans="1:9" x14ac:dyDescent="0.25">
      <c r="A598" s="21"/>
      <c r="B598" s="22"/>
      <c r="C598" s="59"/>
      <c r="I598" s="59"/>
    </row>
    <row r="599" spans="1:9" x14ac:dyDescent="0.25">
      <c r="A599" s="21"/>
      <c r="B599" s="22"/>
      <c r="C599" s="59"/>
      <c r="I599" s="59"/>
    </row>
    <row r="600" spans="1:9" x14ac:dyDescent="0.25">
      <c r="A600" s="21"/>
      <c r="B600" s="22"/>
      <c r="C600" s="59"/>
      <c r="I600" s="59"/>
    </row>
    <row r="601" spans="1:9" x14ac:dyDescent="0.25">
      <c r="A601" s="21"/>
      <c r="B601" s="22"/>
      <c r="C601" s="59"/>
      <c r="I601" s="59"/>
    </row>
    <row r="602" spans="1:9" x14ac:dyDescent="0.25">
      <c r="A602" s="21"/>
      <c r="B602" s="22"/>
      <c r="C602" s="59"/>
      <c r="I602" s="59"/>
    </row>
    <row r="603" spans="1:9" x14ac:dyDescent="0.25">
      <c r="A603" s="21"/>
      <c r="B603" s="22"/>
      <c r="C603" s="59"/>
      <c r="I603" s="59"/>
    </row>
    <row r="604" spans="1:9" x14ac:dyDescent="0.25">
      <c r="A604" s="21"/>
      <c r="B604" s="22"/>
      <c r="C604" s="59"/>
      <c r="I604" s="59"/>
    </row>
    <row r="605" spans="1:9" x14ac:dyDescent="0.25">
      <c r="A605" s="21"/>
      <c r="B605" s="22"/>
      <c r="C605" s="59"/>
      <c r="I605" s="59"/>
    </row>
    <row r="606" spans="1:9" x14ac:dyDescent="0.25">
      <c r="A606" s="21"/>
      <c r="B606" s="22"/>
      <c r="C606" s="59"/>
      <c r="I606" s="59"/>
    </row>
    <row r="607" spans="1:9" x14ac:dyDescent="0.25">
      <c r="A607" s="21"/>
      <c r="B607" s="22"/>
      <c r="C607" s="59"/>
      <c r="I607" s="59"/>
    </row>
    <row r="608" spans="1:9" x14ac:dyDescent="0.25">
      <c r="A608" s="21"/>
      <c r="B608" s="22"/>
      <c r="C608" s="59"/>
      <c r="I608" s="59"/>
    </row>
    <row r="609" spans="1:9" x14ac:dyDescent="0.25">
      <c r="A609" s="21"/>
      <c r="B609" s="22"/>
      <c r="C609" s="59"/>
      <c r="I609" s="59"/>
    </row>
    <row r="610" spans="1:9" x14ac:dyDescent="0.25">
      <c r="A610" s="21"/>
      <c r="B610" s="22"/>
      <c r="C610" s="59"/>
      <c r="I610" s="59"/>
    </row>
    <row r="611" spans="1:9" x14ac:dyDescent="0.25">
      <c r="A611" s="21"/>
      <c r="B611" s="22"/>
      <c r="C611" s="59"/>
      <c r="I611" s="59"/>
    </row>
    <row r="612" spans="1:9" x14ac:dyDescent="0.25">
      <c r="A612" s="21"/>
      <c r="B612" s="22"/>
      <c r="C612" s="59"/>
      <c r="I612" s="59"/>
    </row>
    <row r="613" spans="1:9" x14ac:dyDescent="0.25">
      <c r="A613" s="21"/>
      <c r="B613" s="22"/>
      <c r="C613" s="59"/>
      <c r="I613" s="59"/>
    </row>
    <row r="614" spans="1:9" x14ac:dyDescent="0.25">
      <c r="A614" s="21"/>
      <c r="B614" s="22"/>
      <c r="C614" s="59"/>
      <c r="I614" s="59"/>
    </row>
    <row r="615" spans="1:9" x14ac:dyDescent="0.25">
      <c r="A615" s="21"/>
      <c r="B615" s="22"/>
      <c r="C615" s="59"/>
      <c r="I615" s="59"/>
    </row>
    <row r="616" spans="1:9" x14ac:dyDescent="0.25">
      <c r="A616" s="21"/>
      <c r="B616" s="22"/>
      <c r="C616" s="59"/>
      <c r="I616" s="59"/>
    </row>
    <row r="617" spans="1:9" x14ac:dyDescent="0.25">
      <c r="A617" s="21"/>
      <c r="B617" s="22"/>
      <c r="C617" s="59"/>
      <c r="I617" s="59"/>
    </row>
    <row r="618" spans="1:9" x14ac:dyDescent="0.25">
      <c r="A618" s="21"/>
      <c r="B618" s="22"/>
      <c r="C618" s="59"/>
      <c r="I618" s="59"/>
    </row>
    <row r="619" spans="1:9" x14ac:dyDescent="0.25">
      <c r="A619" s="21"/>
      <c r="B619" s="22"/>
      <c r="C619" s="59"/>
      <c r="I619" s="59"/>
    </row>
    <row r="620" spans="1:9" x14ac:dyDescent="0.25">
      <c r="A620" s="21"/>
      <c r="B620" s="22"/>
      <c r="C620" s="59"/>
      <c r="I620" s="59"/>
    </row>
    <row r="621" spans="1:9" x14ac:dyDescent="0.25">
      <c r="A621" s="21"/>
      <c r="B621" s="22"/>
      <c r="C621" s="59"/>
      <c r="I621" s="59"/>
    </row>
    <row r="622" spans="1:9" x14ac:dyDescent="0.25">
      <c r="A622" s="21"/>
      <c r="B622" s="22"/>
      <c r="C622" s="59"/>
      <c r="I622" s="59"/>
    </row>
    <row r="623" spans="1:9" x14ac:dyDescent="0.25">
      <c r="A623" s="21"/>
      <c r="B623" s="22"/>
      <c r="C623" s="59"/>
      <c r="I623" s="59"/>
    </row>
    <row r="624" spans="1:9" x14ac:dyDescent="0.25">
      <c r="A624" s="21"/>
      <c r="B624" s="22"/>
      <c r="C624" s="59"/>
      <c r="I624" s="59"/>
    </row>
    <row r="625" spans="1:9" x14ac:dyDescent="0.25">
      <c r="A625" s="21"/>
      <c r="B625" s="22"/>
      <c r="C625" s="59"/>
      <c r="I625" s="59"/>
    </row>
    <row r="626" spans="1:9" x14ac:dyDescent="0.25">
      <c r="A626" s="21"/>
      <c r="B626" s="22"/>
      <c r="C626" s="59"/>
      <c r="I626" s="59"/>
    </row>
    <row r="627" spans="1:9" x14ac:dyDescent="0.25">
      <c r="A627" s="21"/>
      <c r="B627" s="22"/>
      <c r="C627" s="59"/>
      <c r="I627" s="59"/>
    </row>
    <row r="628" spans="1:9" x14ac:dyDescent="0.25">
      <c r="A628" s="21"/>
      <c r="B628" s="22"/>
      <c r="C628" s="59"/>
      <c r="I628" s="59"/>
    </row>
    <row r="629" spans="1:9" x14ac:dyDescent="0.25">
      <c r="A629" s="21"/>
      <c r="B629" s="22"/>
      <c r="C629" s="59"/>
      <c r="I629" s="59"/>
    </row>
    <row r="630" spans="1:9" x14ac:dyDescent="0.25">
      <c r="A630" s="21"/>
      <c r="B630" s="22"/>
      <c r="C630" s="59"/>
      <c r="I630" s="59"/>
    </row>
    <row r="631" spans="1:9" x14ac:dyDescent="0.25">
      <c r="A631" s="21"/>
      <c r="B631" s="22"/>
      <c r="C631" s="59"/>
      <c r="I631" s="59"/>
    </row>
    <row r="632" spans="1:9" x14ac:dyDescent="0.25">
      <c r="A632" s="21"/>
      <c r="B632" s="22"/>
      <c r="C632" s="59"/>
      <c r="I632" s="59"/>
    </row>
    <row r="633" spans="1:9" x14ac:dyDescent="0.25">
      <c r="A633" s="21"/>
      <c r="B633" s="22"/>
      <c r="C633" s="59"/>
      <c r="I633" s="59"/>
    </row>
    <row r="634" spans="1:9" x14ac:dyDescent="0.25">
      <c r="A634" s="21"/>
      <c r="B634" s="22"/>
      <c r="C634" s="59"/>
      <c r="I634" s="59"/>
    </row>
    <row r="635" spans="1:9" x14ac:dyDescent="0.25">
      <c r="A635" s="21"/>
      <c r="B635" s="22"/>
      <c r="C635" s="59"/>
      <c r="I635" s="59"/>
    </row>
    <row r="636" spans="1:9" x14ac:dyDescent="0.25">
      <c r="A636" s="21"/>
      <c r="B636" s="22"/>
      <c r="C636" s="59"/>
      <c r="I636" s="59"/>
    </row>
    <row r="637" spans="1:9" x14ac:dyDescent="0.25">
      <c r="A637" s="21"/>
      <c r="B637" s="22"/>
      <c r="C637" s="59"/>
      <c r="I637" s="59"/>
    </row>
    <row r="638" spans="1:9" x14ac:dyDescent="0.25">
      <c r="A638" s="21"/>
      <c r="B638" s="22"/>
      <c r="C638" s="59"/>
      <c r="I638" s="59"/>
    </row>
    <row r="639" spans="1:9" x14ac:dyDescent="0.25">
      <c r="A639" s="21"/>
      <c r="B639" s="22"/>
      <c r="C639" s="59"/>
      <c r="I639" s="59"/>
    </row>
    <row r="640" spans="1:9" x14ac:dyDescent="0.25">
      <c r="A640" s="21"/>
      <c r="B640" s="22"/>
      <c r="C640" s="59"/>
      <c r="I640" s="59"/>
    </row>
    <row r="641" spans="1:9" x14ac:dyDescent="0.25">
      <c r="A641" s="21"/>
      <c r="B641" s="22"/>
      <c r="C641" s="59"/>
      <c r="I641" s="59"/>
    </row>
    <row r="642" spans="1:9" x14ac:dyDescent="0.25">
      <c r="A642" s="21"/>
      <c r="B642" s="22"/>
      <c r="C642" s="59"/>
      <c r="I642" s="59"/>
    </row>
    <row r="643" spans="1:9" x14ac:dyDescent="0.25">
      <c r="A643" s="21"/>
      <c r="B643" s="22"/>
      <c r="C643" s="59"/>
      <c r="I643" s="59"/>
    </row>
    <row r="644" spans="1:9" x14ac:dyDescent="0.25">
      <c r="A644" s="21"/>
      <c r="B644" s="22"/>
      <c r="C644" s="59"/>
      <c r="I644" s="59"/>
    </row>
    <row r="645" spans="1:9" x14ac:dyDescent="0.25">
      <c r="A645" s="21"/>
      <c r="B645" s="22"/>
      <c r="C645" s="59"/>
      <c r="I645" s="59"/>
    </row>
    <row r="646" spans="1:9" x14ac:dyDescent="0.25">
      <c r="A646" s="21"/>
      <c r="B646" s="22"/>
      <c r="C646" s="59"/>
      <c r="I646" s="59"/>
    </row>
    <row r="647" spans="1:9" x14ac:dyDescent="0.25">
      <c r="A647" s="21"/>
      <c r="I647" s="59"/>
    </row>
    <row r="648" spans="1:9" x14ac:dyDescent="0.25">
      <c r="A648" s="21"/>
      <c r="I648" s="59"/>
    </row>
    <row r="649" spans="1:9" x14ac:dyDescent="0.25">
      <c r="A649" s="21"/>
      <c r="I649" s="59"/>
    </row>
    <row r="650" spans="1:9" x14ac:dyDescent="0.25">
      <c r="A650" s="21"/>
      <c r="I650" s="59"/>
    </row>
    <row r="651" spans="1:9" x14ac:dyDescent="0.25">
      <c r="A651" s="21"/>
      <c r="I651" s="59"/>
    </row>
    <row r="652" spans="1:9" x14ac:dyDescent="0.25">
      <c r="A652" s="21"/>
      <c r="I652" s="59"/>
    </row>
    <row r="653" spans="1:9" x14ac:dyDescent="0.25">
      <c r="A653" s="21"/>
      <c r="I653" s="59"/>
    </row>
    <row r="654" spans="1:9" x14ac:dyDescent="0.25">
      <c r="A654" s="21"/>
      <c r="I654" s="59"/>
    </row>
    <row r="655" spans="1:9" x14ac:dyDescent="0.25">
      <c r="A655" s="21"/>
      <c r="I655" s="59"/>
    </row>
    <row r="656" spans="1:9" x14ac:dyDescent="0.25">
      <c r="A656" s="21"/>
      <c r="I656" s="59"/>
    </row>
    <row r="657" spans="1:9" x14ac:dyDescent="0.25">
      <c r="A657" s="21"/>
      <c r="I657" s="59"/>
    </row>
    <row r="658" spans="1:9" x14ac:dyDescent="0.25">
      <c r="A658" s="21"/>
      <c r="I658" s="59"/>
    </row>
    <row r="659" spans="1:9" x14ac:dyDescent="0.25">
      <c r="A659" s="21"/>
      <c r="I659" s="59"/>
    </row>
    <row r="660" spans="1:9" x14ac:dyDescent="0.25">
      <c r="A660" s="21"/>
      <c r="I660" s="59"/>
    </row>
    <row r="661" spans="1:9" x14ac:dyDescent="0.25">
      <c r="A661" s="21"/>
      <c r="I661" s="59"/>
    </row>
    <row r="662" spans="1:9" x14ac:dyDescent="0.25">
      <c r="A662" s="21"/>
      <c r="I662" s="59"/>
    </row>
    <row r="663" spans="1:9" x14ac:dyDescent="0.25">
      <c r="A663" s="21"/>
      <c r="I663" s="59"/>
    </row>
    <row r="664" spans="1:9" x14ac:dyDescent="0.25">
      <c r="A664" s="21"/>
      <c r="I664" s="59"/>
    </row>
    <row r="665" spans="1:9" x14ac:dyDescent="0.25">
      <c r="A665" s="21"/>
      <c r="I665" s="59"/>
    </row>
    <row r="666" spans="1:9" x14ac:dyDescent="0.25">
      <c r="A666" s="21"/>
      <c r="I666" s="59"/>
    </row>
    <row r="667" spans="1:9" x14ac:dyDescent="0.25">
      <c r="A667" s="21"/>
      <c r="I667" s="59"/>
    </row>
    <row r="668" spans="1:9" x14ac:dyDescent="0.25">
      <c r="A668" s="21"/>
      <c r="I668" s="59"/>
    </row>
    <row r="669" spans="1:9" x14ac:dyDescent="0.25">
      <c r="A669" s="21"/>
      <c r="I669" s="59"/>
    </row>
    <row r="670" spans="1:9" x14ac:dyDescent="0.25">
      <c r="A670" s="21"/>
      <c r="I670" s="59"/>
    </row>
    <row r="671" spans="1:9" x14ac:dyDescent="0.25">
      <c r="A671" s="21"/>
      <c r="I671" s="59"/>
    </row>
    <row r="672" spans="1:9" x14ac:dyDescent="0.25">
      <c r="A672" s="21"/>
      <c r="I672" s="59"/>
    </row>
    <row r="673" spans="1:9" x14ac:dyDescent="0.25">
      <c r="A673" s="21"/>
      <c r="I673" s="59"/>
    </row>
    <row r="674" spans="1:9" x14ac:dyDescent="0.25">
      <c r="A674" s="21"/>
      <c r="I674" s="59"/>
    </row>
    <row r="675" spans="1:9" x14ac:dyDescent="0.25">
      <c r="A675" s="21"/>
      <c r="I675" s="59"/>
    </row>
    <row r="676" spans="1:9" x14ac:dyDescent="0.25">
      <c r="A676" s="21"/>
      <c r="I676" s="59"/>
    </row>
    <row r="677" spans="1:9" x14ac:dyDescent="0.25">
      <c r="A677" s="21"/>
      <c r="I677" s="59"/>
    </row>
    <row r="678" spans="1:9" x14ac:dyDescent="0.25">
      <c r="A678" s="21"/>
      <c r="I678" s="59"/>
    </row>
    <row r="679" spans="1:9" x14ac:dyDescent="0.25">
      <c r="A679" s="21"/>
      <c r="I679" s="59"/>
    </row>
    <row r="680" spans="1:9" x14ac:dyDescent="0.25">
      <c r="A680" s="21"/>
      <c r="I680" s="59"/>
    </row>
    <row r="681" spans="1:9" x14ac:dyDescent="0.25">
      <c r="A681" s="21"/>
      <c r="I681" s="59"/>
    </row>
    <row r="682" spans="1:9" x14ac:dyDescent="0.25">
      <c r="A682" s="21"/>
      <c r="I682" s="59"/>
    </row>
    <row r="683" spans="1:9" x14ac:dyDescent="0.25">
      <c r="A683" s="21"/>
      <c r="I683" s="59"/>
    </row>
    <row r="684" spans="1:9" x14ac:dyDescent="0.25">
      <c r="A684" s="21"/>
      <c r="I684" s="59"/>
    </row>
    <row r="685" spans="1:9" x14ac:dyDescent="0.25">
      <c r="A685" s="21"/>
      <c r="I685" s="59"/>
    </row>
    <row r="686" spans="1:9" x14ac:dyDescent="0.25">
      <c r="A686" s="21"/>
      <c r="I686" s="59"/>
    </row>
    <row r="687" spans="1:9" x14ac:dyDescent="0.25">
      <c r="A687" s="21"/>
      <c r="I687" s="59"/>
    </row>
    <row r="688" spans="1:9" x14ac:dyDescent="0.25">
      <c r="A688" s="21"/>
      <c r="I688" s="59"/>
    </row>
    <row r="689" spans="1:9" x14ac:dyDescent="0.25">
      <c r="A689" s="21"/>
      <c r="I689" s="59"/>
    </row>
    <row r="690" spans="1:9" x14ac:dyDescent="0.25">
      <c r="A690" s="21"/>
      <c r="I690" s="59"/>
    </row>
    <row r="691" spans="1:9" x14ac:dyDescent="0.25">
      <c r="A691" s="21"/>
      <c r="I691" s="59"/>
    </row>
    <row r="692" spans="1:9" x14ac:dyDescent="0.25">
      <c r="A692" s="21"/>
      <c r="I692" s="59"/>
    </row>
    <row r="693" spans="1:9" x14ac:dyDescent="0.25">
      <c r="A693" s="21"/>
      <c r="I693" s="59"/>
    </row>
    <row r="694" spans="1:9" x14ac:dyDescent="0.25">
      <c r="A694" s="21"/>
      <c r="I694" s="59"/>
    </row>
    <row r="695" spans="1:9" x14ac:dyDescent="0.25">
      <c r="A695" s="21"/>
      <c r="I695" s="59"/>
    </row>
    <row r="696" spans="1:9" x14ac:dyDescent="0.25">
      <c r="A696" s="21"/>
      <c r="I696" s="59"/>
    </row>
    <row r="697" spans="1:9" x14ac:dyDescent="0.25">
      <c r="A697" s="21"/>
      <c r="I697" s="59"/>
    </row>
    <row r="698" spans="1:9" x14ac:dyDescent="0.25">
      <c r="A698" s="21"/>
      <c r="I698" s="59"/>
    </row>
    <row r="699" spans="1:9" x14ac:dyDescent="0.25">
      <c r="A699" s="21"/>
      <c r="I699" s="59"/>
    </row>
    <row r="700" spans="1:9" x14ac:dyDescent="0.25">
      <c r="A700" s="21"/>
      <c r="I700" s="59"/>
    </row>
    <row r="701" spans="1:9" x14ac:dyDescent="0.25">
      <c r="A701" s="21"/>
      <c r="I701" s="59"/>
    </row>
    <row r="702" spans="1:9" x14ac:dyDescent="0.25">
      <c r="A702" s="21"/>
      <c r="I702" s="59"/>
    </row>
    <row r="703" spans="1:9" x14ac:dyDescent="0.25">
      <c r="A703" s="21"/>
      <c r="I703" s="59"/>
    </row>
    <row r="704" spans="1:9" x14ac:dyDescent="0.25">
      <c r="A704" s="21"/>
      <c r="I704" s="59"/>
    </row>
    <row r="705" spans="1:9" x14ac:dyDescent="0.25">
      <c r="A705" s="21"/>
      <c r="I705" s="59"/>
    </row>
    <row r="706" spans="1:9" x14ac:dyDescent="0.25">
      <c r="A706" s="21"/>
      <c r="I706" s="59"/>
    </row>
    <row r="707" spans="1:9" x14ac:dyDescent="0.25">
      <c r="A707" s="21"/>
      <c r="I707" s="59"/>
    </row>
    <row r="708" spans="1:9" x14ac:dyDescent="0.25">
      <c r="A708" s="21"/>
      <c r="I708" s="59"/>
    </row>
    <row r="709" spans="1:9" x14ac:dyDescent="0.25">
      <c r="A709" s="21"/>
      <c r="I709" s="59"/>
    </row>
    <row r="710" spans="1:9" x14ac:dyDescent="0.25">
      <c r="A710" s="21"/>
      <c r="I710" s="59"/>
    </row>
    <row r="711" spans="1:9" x14ac:dyDescent="0.25">
      <c r="A711" s="21"/>
      <c r="I711" s="59"/>
    </row>
    <row r="712" spans="1:9" x14ac:dyDescent="0.25">
      <c r="A712" s="21"/>
      <c r="I712" s="59"/>
    </row>
    <row r="713" spans="1:9" x14ac:dyDescent="0.25">
      <c r="A713" s="21"/>
      <c r="I713" s="59"/>
    </row>
    <row r="714" spans="1:9" x14ac:dyDescent="0.25">
      <c r="A714" s="21"/>
      <c r="I714" s="59"/>
    </row>
    <row r="715" spans="1:9" x14ac:dyDescent="0.25">
      <c r="A715" s="21"/>
      <c r="I715" s="59"/>
    </row>
    <row r="716" spans="1:9" x14ac:dyDescent="0.25">
      <c r="A716" s="21"/>
      <c r="I716" s="59"/>
    </row>
    <row r="717" spans="1:9" x14ac:dyDescent="0.25">
      <c r="A717" s="21"/>
      <c r="I717" s="59"/>
    </row>
    <row r="718" spans="1:9" x14ac:dyDescent="0.25">
      <c r="A718" s="21"/>
      <c r="I718" s="59"/>
    </row>
    <row r="719" spans="1:9" x14ac:dyDescent="0.25">
      <c r="A719" s="21"/>
      <c r="I719" s="59"/>
    </row>
    <row r="720" spans="1:9" x14ac:dyDescent="0.25">
      <c r="A720" s="21"/>
      <c r="I720" s="59"/>
    </row>
    <row r="721" spans="1:9" x14ac:dyDescent="0.25">
      <c r="A721" s="21"/>
      <c r="I721" s="59"/>
    </row>
    <row r="722" spans="1:9" x14ac:dyDescent="0.25">
      <c r="A722" s="21"/>
      <c r="I722" s="59"/>
    </row>
    <row r="723" spans="1:9" x14ac:dyDescent="0.25">
      <c r="A723" s="21"/>
      <c r="I723" s="59"/>
    </row>
    <row r="724" spans="1:9" x14ac:dyDescent="0.25">
      <c r="A724" s="21"/>
      <c r="I724" s="59"/>
    </row>
    <row r="725" spans="1:9" x14ac:dyDescent="0.25">
      <c r="A725" s="21"/>
      <c r="I725" s="59"/>
    </row>
    <row r="726" spans="1:9" x14ac:dyDescent="0.25">
      <c r="A726" s="21"/>
      <c r="I726" s="59"/>
    </row>
    <row r="727" spans="1:9" x14ac:dyDescent="0.25">
      <c r="A727" s="21"/>
      <c r="I727" s="59"/>
    </row>
    <row r="728" spans="1:9" x14ac:dyDescent="0.25">
      <c r="A728" s="21"/>
      <c r="I728" s="59"/>
    </row>
    <row r="729" spans="1:9" x14ac:dyDescent="0.25">
      <c r="A729" s="21"/>
      <c r="I729" s="59"/>
    </row>
    <row r="730" spans="1:9" x14ac:dyDescent="0.25">
      <c r="A730" s="21"/>
      <c r="I730" s="59"/>
    </row>
    <row r="731" spans="1:9" x14ac:dyDescent="0.25">
      <c r="A731" s="21"/>
      <c r="I731" s="59"/>
    </row>
    <row r="732" spans="1:9" x14ac:dyDescent="0.25">
      <c r="A732" s="21"/>
      <c r="I732" s="59"/>
    </row>
    <row r="733" spans="1:9" x14ac:dyDescent="0.25">
      <c r="A733" s="21"/>
      <c r="I733" s="59"/>
    </row>
    <row r="734" spans="1:9" x14ac:dyDescent="0.25">
      <c r="A734" s="21"/>
      <c r="I734" s="59"/>
    </row>
    <row r="735" spans="1:9" x14ac:dyDescent="0.25">
      <c r="A735" s="21"/>
      <c r="I735" s="59"/>
    </row>
    <row r="736" spans="1:9" x14ac:dyDescent="0.25">
      <c r="A736" s="21"/>
      <c r="I736" s="59"/>
    </row>
    <row r="737" spans="1:9" x14ac:dyDescent="0.25">
      <c r="A737" s="21"/>
      <c r="I737" s="59"/>
    </row>
    <row r="738" spans="1:9" x14ac:dyDescent="0.25">
      <c r="A738" s="21"/>
      <c r="I738" s="59"/>
    </row>
    <row r="739" spans="1:9" x14ac:dyDescent="0.25">
      <c r="A739" s="21"/>
      <c r="I739" s="59"/>
    </row>
    <row r="740" spans="1:9" x14ac:dyDescent="0.25">
      <c r="A740" s="21"/>
      <c r="I740" s="59"/>
    </row>
    <row r="741" spans="1:9" x14ac:dyDescent="0.25">
      <c r="A741" s="21"/>
      <c r="I741" s="59"/>
    </row>
    <row r="742" spans="1:9" x14ac:dyDescent="0.25">
      <c r="A742" s="21"/>
      <c r="I742" s="59"/>
    </row>
    <row r="743" spans="1:9" x14ac:dyDescent="0.25">
      <c r="A743" s="21"/>
      <c r="I743" s="59"/>
    </row>
    <row r="744" spans="1:9" x14ac:dyDescent="0.25">
      <c r="A744" s="21"/>
      <c r="I744" s="59"/>
    </row>
    <row r="745" spans="1:9" x14ac:dyDescent="0.25">
      <c r="A745" s="21"/>
      <c r="I745" s="59"/>
    </row>
    <row r="746" spans="1:9" x14ac:dyDescent="0.25">
      <c r="A746" s="21"/>
      <c r="I746" s="59"/>
    </row>
    <row r="747" spans="1:9" x14ac:dyDescent="0.25">
      <c r="A747" s="21"/>
      <c r="I747" s="59"/>
    </row>
    <row r="748" spans="1:9" x14ac:dyDescent="0.25">
      <c r="A748" s="21"/>
      <c r="I748" s="59"/>
    </row>
    <row r="749" spans="1:9" x14ac:dyDescent="0.25">
      <c r="A749" s="21"/>
      <c r="I749" s="59"/>
    </row>
    <row r="750" spans="1:9" x14ac:dyDescent="0.25">
      <c r="A750" s="21"/>
      <c r="I750" s="59"/>
    </row>
    <row r="751" spans="1:9" x14ac:dyDescent="0.25">
      <c r="A751" s="21"/>
      <c r="I751" s="59"/>
    </row>
    <row r="752" spans="1:9" x14ac:dyDescent="0.25">
      <c r="A752" s="21"/>
      <c r="I752" s="59"/>
    </row>
    <row r="753" spans="1:9" x14ac:dyDescent="0.25">
      <c r="A753" s="21"/>
      <c r="I753" s="59"/>
    </row>
    <row r="754" spans="1:9" x14ac:dyDescent="0.25">
      <c r="A754" s="21"/>
      <c r="I754" s="59"/>
    </row>
    <row r="755" spans="1:9" x14ac:dyDescent="0.25">
      <c r="A755" s="21"/>
      <c r="I755" s="59"/>
    </row>
    <row r="756" spans="1:9" x14ac:dyDescent="0.25">
      <c r="A756" s="21"/>
      <c r="I756" s="59"/>
    </row>
    <row r="757" spans="1:9" x14ac:dyDescent="0.25">
      <c r="A757" s="21"/>
      <c r="I757" s="59"/>
    </row>
    <row r="758" spans="1:9" x14ac:dyDescent="0.25">
      <c r="A758" s="21"/>
      <c r="I758" s="59"/>
    </row>
    <row r="759" spans="1:9" x14ac:dyDescent="0.25">
      <c r="A759" s="21"/>
      <c r="I759" s="59"/>
    </row>
    <row r="760" spans="1:9" x14ac:dyDescent="0.25">
      <c r="A760" s="21"/>
      <c r="I760" s="59"/>
    </row>
    <row r="761" spans="1:9" x14ac:dyDescent="0.25">
      <c r="A761" s="21"/>
      <c r="I761" s="59"/>
    </row>
    <row r="762" spans="1:9" x14ac:dyDescent="0.25">
      <c r="A762" s="21"/>
      <c r="I762" s="59"/>
    </row>
    <row r="763" spans="1:9" x14ac:dyDescent="0.25">
      <c r="A763" s="21"/>
      <c r="I763" s="59"/>
    </row>
    <row r="764" spans="1:9" x14ac:dyDescent="0.25">
      <c r="A764" s="21"/>
      <c r="I764" s="59"/>
    </row>
    <row r="765" spans="1:9" x14ac:dyDescent="0.25">
      <c r="A765" s="21"/>
      <c r="I765" s="59"/>
    </row>
    <row r="766" spans="1:9" x14ac:dyDescent="0.25">
      <c r="A766" s="21"/>
      <c r="I766" s="59"/>
    </row>
    <row r="767" spans="1:9" x14ac:dyDescent="0.25">
      <c r="A767" s="21"/>
      <c r="I767" s="59"/>
    </row>
    <row r="768" spans="1:9" x14ac:dyDescent="0.25">
      <c r="A768" s="21"/>
      <c r="I768" s="59"/>
    </row>
    <row r="769" spans="1:9" x14ac:dyDescent="0.25">
      <c r="A769" s="21"/>
      <c r="I769" s="59"/>
    </row>
    <row r="770" spans="1:9" x14ac:dyDescent="0.25">
      <c r="A770" s="21"/>
      <c r="I770" s="59"/>
    </row>
    <row r="771" spans="1:9" x14ac:dyDescent="0.25">
      <c r="A771" s="21"/>
      <c r="I771" s="59"/>
    </row>
    <row r="772" spans="1:9" x14ac:dyDescent="0.25">
      <c r="A772" s="21"/>
      <c r="I772" s="59"/>
    </row>
    <row r="773" spans="1:9" x14ac:dyDescent="0.25">
      <c r="A773" s="21"/>
      <c r="I773" s="59"/>
    </row>
    <row r="774" spans="1:9" x14ac:dyDescent="0.25">
      <c r="A774" s="21"/>
      <c r="I774" s="59"/>
    </row>
    <row r="775" spans="1:9" x14ac:dyDescent="0.25">
      <c r="A775" s="21"/>
      <c r="I775" s="59"/>
    </row>
    <row r="776" spans="1:9" x14ac:dyDescent="0.25">
      <c r="A776" s="21"/>
      <c r="I776" s="59"/>
    </row>
    <row r="777" spans="1:9" x14ac:dyDescent="0.25">
      <c r="A777" s="21"/>
      <c r="I777" s="59"/>
    </row>
    <row r="778" spans="1:9" x14ac:dyDescent="0.25">
      <c r="A778" s="21"/>
      <c r="I778" s="59"/>
    </row>
    <row r="779" spans="1:9" x14ac:dyDescent="0.25">
      <c r="A779" s="21"/>
      <c r="I779" s="59"/>
    </row>
    <row r="780" spans="1:9" x14ac:dyDescent="0.25">
      <c r="A780" s="21"/>
      <c r="I780" s="59"/>
    </row>
    <row r="781" spans="1:9" x14ac:dyDescent="0.25">
      <c r="A781" s="21"/>
      <c r="I781" s="59"/>
    </row>
    <row r="782" spans="1:9" x14ac:dyDescent="0.25">
      <c r="A782" s="21"/>
      <c r="I782" s="59"/>
    </row>
    <row r="783" spans="1:9" x14ac:dyDescent="0.25">
      <c r="A783" s="21"/>
      <c r="I783" s="59"/>
    </row>
    <row r="784" spans="1:9" x14ac:dyDescent="0.25">
      <c r="A784" s="21"/>
      <c r="I784" s="59"/>
    </row>
    <row r="785" spans="1:9" x14ac:dyDescent="0.25">
      <c r="A785" s="21"/>
      <c r="I785" s="59"/>
    </row>
    <row r="786" spans="1:9" x14ac:dyDescent="0.25">
      <c r="A786" s="21"/>
      <c r="I786" s="59"/>
    </row>
    <row r="787" spans="1:9" x14ac:dyDescent="0.25">
      <c r="A787" s="21"/>
      <c r="I787" s="59"/>
    </row>
    <row r="788" spans="1:9" x14ac:dyDescent="0.25">
      <c r="A788" s="21"/>
      <c r="I788" s="59"/>
    </row>
    <row r="789" spans="1:9" x14ac:dyDescent="0.25">
      <c r="A789" s="21"/>
      <c r="I789" s="59"/>
    </row>
    <row r="790" spans="1:9" x14ac:dyDescent="0.25">
      <c r="A790" s="21"/>
      <c r="I790" s="59"/>
    </row>
    <row r="791" spans="1:9" x14ac:dyDescent="0.25">
      <c r="A791" s="21"/>
      <c r="I791" s="59"/>
    </row>
    <row r="792" spans="1:9" x14ac:dyDescent="0.25">
      <c r="A792" s="21"/>
      <c r="I792" s="59"/>
    </row>
    <row r="793" spans="1:9" x14ac:dyDescent="0.25">
      <c r="A793" s="21"/>
      <c r="I793" s="59"/>
    </row>
    <row r="794" spans="1:9" x14ac:dyDescent="0.25">
      <c r="A794" s="21"/>
      <c r="I794" s="59"/>
    </row>
    <row r="795" spans="1:9" x14ac:dyDescent="0.25">
      <c r="A795" s="21"/>
      <c r="I795" s="59"/>
    </row>
    <row r="796" spans="1:9" x14ac:dyDescent="0.25">
      <c r="A796" s="21"/>
      <c r="I796" s="59"/>
    </row>
    <row r="797" spans="1:9" x14ac:dyDescent="0.25">
      <c r="A797" s="21"/>
      <c r="I797" s="59"/>
    </row>
    <row r="798" spans="1:9" x14ac:dyDescent="0.25">
      <c r="A798" s="21"/>
      <c r="I798" s="59"/>
    </row>
    <row r="799" spans="1:9" x14ac:dyDescent="0.25">
      <c r="A799" s="21"/>
      <c r="I799" s="59"/>
    </row>
    <row r="800" spans="1:9" x14ac:dyDescent="0.25">
      <c r="A800" s="21"/>
      <c r="I800" s="59"/>
    </row>
    <row r="801" spans="1:9" x14ac:dyDescent="0.25">
      <c r="A801" s="21"/>
      <c r="I801" s="59"/>
    </row>
    <row r="802" spans="1:9" x14ac:dyDescent="0.25">
      <c r="I802" s="59"/>
    </row>
    <row r="803" spans="1:9" x14ac:dyDescent="0.25">
      <c r="I803" s="59"/>
    </row>
    <row r="804" spans="1:9" x14ac:dyDescent="0.25">
      <c r="I804" s="59"/>
    </row>
    <row r="805" spans="1:9" x14ac:dyDescent="0.25">
      <c r="I805" s="59"/>
    </row>
    <row r="806" spans="1:9" x14ac:dyDescent="0.25">
      <c r="I806" s="59"/>
    </row>
    <row r="807" spans="1:9" x14ac:dyDescent="0.25">
      <c r="I807" s="59"/>
    </row>
    <row r="808" spans="1:9" x14ac:dyDescent="0.25">
      <c r="I808" s="59"/>
    </row>
    <row r="809" spans="1:9" x14ac:dyDescent="0.25">
      <c r="I809" s="59"/>
    </row>
    <row r="810" spans="1:9" x14ac:dyDescent="0.25">
      <c r="I810" s="59"/>
    </row>
    <row r="811" spans="1:9" x14ac:dyDescent="0.25">
      <c r="I811" s="59"/>
    </row>
    <row r="812" spans="1:9" x14ac:dyDescent="0.25">
      <c r="I812" s="59"/>
    </row>
    <row r="813" spans="1:9" x14ac:dyDescent="0.25">
      <c r="I813" s="59"/>
    </row>
    <row r="814" spans="1:9" x14ac:dyDescent="0.25">
      <c r="I814" s="59"/>
    </row>
    <row r="815" spans="1:9" x14ac:dyDescent="0.25">
      <c r="I815" s="59"/>
    </row>
    <row r="816" spans="1:9" x14ac:dyDescent="0.25">
      <c r="I816" s="59"/>
    </row>
    <row r="817" spans="9:9" x14ac:dyDescent="0.25">
      <c r="I817" s="59"/>
    </row>
    <row r="818" spans="9:9" x14ac:dyDescent="0.25">
      <c r="I818" s="59"/>
    </row>
    <row r="819" spans="9:9" x14ac:dyDescent="0.25">
      <c r="I819" s="59"/>
    </row>
    <row r="820" spans="9:9" x14ac:dyDescent="0.25">
      <c r="I820" s="59"/>
    </row>
    <row r="821" spans="9:9" x14ac:dyDescent="0.25">
      <c r="I821" s="59"/>
    </row>
    <row r="822" spans="9:9" x14ac:dyDescent="0.25">
      <c r="I822" s="59"/>
    </row>
    <row r="823" spans="9:9" x14ac:dyDescent="0.25">
      <c r="I823" s="59"/>
    </row>
    <row r="824" spans="9:9" x14ac:dyDescent="0.25">
      <c r="I824" s="59"/>
    </row>
    <row r="825" spans="9:9" x14ac:dyDescent="0.25">
      <c r="I825" s="59"/>
    </row>
    <row r="826" spans="9:9" x14ac:dyDescent="0.25">
      <c r="I826" s="59"/>
    </row>
    <row r="827" spans="9:9" x14ac:dyDescent="0.25">
      <c r="I827" s="59"/>
    </row>
    <row r="828" spans="9:9" x14ac:dyDescent="0.25">
      <c r="I828" s="59"/>
    </row>
    <row r="829" spans="9:9" x14ac:dyDescent="0.25">
      <c r="I829" s="59"/>
    </row>
    <row r="830" spans="9:9" x14ac:dyDescent="0.25">
      <c r="I830" s="59"/>
    </row>
    <row r="831" spans="9:9" x14ac:dyDescent="0.25">
      <c r="I831" s="59"/>
    </row>
    <row r="832" spans="9:9" x14ac:dyDescent="0.25">
      <c r="I832" s="59"/>
    </row>
    <row r="833" spans="9:9" x14ac:dyDescent="0.25">
      <c r="I833" s="59"/>
    </row>
    <row r="834" spans="9:9" x14ac:dyDescent="0.25">
      <c r="I834" s="59"/>
    </row>
    <row r="835" spans="9:9" x14ac:dyDescent="0.25">
      <c r="I835" s="59"/>
    </row>
    <row r="836" spans="9:9" x14ac:dyDescent="0.25">
      <c r="I836" s="59"/>
    </row>
    <row r="837" spans="9:9" x14ac:dyDescent="0.25">
      <c r="I837" s="59"/>
    </row>
    <row r="838" spans="9:9" x14ac:dyDescent="0.25">
      <c r="I838" s="59"/>
    </row>
    <row r="839" spans="9:9" x14ac:dyDescent="0.25">
      <c r="I839" s="59"/>
    </row>
    <row r="840" spans="9:9" x14ac:dyDescent="0.25">
      <c r="I840" s="59"/>
    </row>
    <row r="841" spans="9:9" x14ac:dyDescent="0.25">
      <c r="I841" s="59"/>
    </row>
    <row r="842" spans="9:9" x14ac:dyDescent="0.25">
      <c r="I842" s="59"/>
    </row>
    <row r="843" spans="9:9" x14ac:dyDescent="0.25">
      <c r="I843" s="59"/>
    </row>
    <row r="844" spans="9:9" x14ac:dyDescent="0.25">
      <c r="I844" s="59"/>
    </row>
    <row r="845" spans="9:9" x14ac:dyDescent="0.25">
      <c r="I845" s="59"/>
    </row>
    <row r="846" spans="9:9" x14ac:dyDescent="0.25">
      <c r="I846" s="59"/>
    </row>
    <row r="847" spans="9:9" x14ac:dyDescent="0.25">
      <c r="I847" s="59"/>
    </row>
    <row r="848" spans="9:9" x14ac:dyDescent="0.25">
      <c r="I848" s="59"/>
    </row>
    <row r="849" spans="9:9" x14ac:dyDescent="0.25">
      <c r="I849" s="59"/>
    </row>
    <row r="850" spans="9:9" x14ac:dyDescent="0.25">
      <c r="I850" s="59"/>
    </row>
    <row r="851" spans="9:9" x14ac:dyDescent="0.25">
      <c r="I851" s="59"/>
    </row>
    <row r="852" spans="9:9" x14ac:dyDescent="0.25">
      <c r="I852" s="59"/>
    </row>
    <row r="853" spans="9:9" x14ac:dyDescent="0.25">
      <c r="I853" s="59"/>
    </row>
    <row r="854" spans="9:9" x14ac:dyDescent="0.25">
      <c r="I854" s="59"/>
    </row>
    <row r="855" spans="9:9" x14ac:dyDescent="0.25">
      <c r="I855" s="59"/>
    </row>
    <row r="856" spans="9:9" x14ac:dyDescent="0.25">
      <c r="I856" s="59"/>
    </row>
    <row r="857" spans="9:9" x14ac:dyDescent="0.25">
      <c r="I857" s="59"/>
    </row>
    <row r="858" spans="9:9" x14ac:dyDescent="0.25">
      <c r="I858" s="59"/>
    </row>
    <row r="859" spans="9:9" x14ac:dyDescent="0.25">
      <c r="I859" s="59"/>
    </row>
    <row r="860" spans="9:9" x14ac:dyDescent="0.25">
      <c r="I860" s="59"/>
    </row>
    <row r="861" spans="9:9" x14ac:dyDescent="0.25">
      <c r="I861" s="59"/>
    </row>
    <row r="862" spans="9:9" x14ac:dyDescent="0.25">
      <c r="I862" s="59"/>
    </row>
    <row r="863" spans="9:9" x14ac:dyDescent="0.25">
      <c r="I863" s="59"/>
    </row>
    <row r="864" spans="9:9" x14ac:dyDescent="0.25">
      <c r="I864" s="59"/>
    </row>
    <row r="865" spans="9:9" x14ac:dyDescent="0.25">
      <c r="I865" s="59"/>
    </row>
    <row r="866" spans="9:9" x14ac:dyDescent="0.25">
      <c r="I866" s="59"/>
    </row>
    <row r="867" spans="9:9" x14ac:dyDescent="0.25">
      <c r="I867" s="59"/>
    </row>
    <row r="868" spans="9:9" x14ac:dyDescent="0.25">
      <c r="I868" s="59"/>
    </row>
    <row r="869" spans="9:9" x14ac:dyDescent="0.25">
      <c r="I869" s="59"/>
    </row>
    <row r="870" spans="9:9" x14ac:dyDescent="0.25">
      <c r="I870" s="59"/>
    </row>
    <row r="871" spans="9:9" x14ac:dyDescent="0.25">
      <c r="I871" s="59"/>
    </row>
    <row r="872" spans="9:9" x14ac:dyDescent="0.25">
      <c r="I872" s="59"/>
    </row>
    <row r="873" spans="9:9" x14ac:dyDescent="0.25">
      <c r="I873" s="59"/>
    </row>
    <row r="874" spans="9:9" x14ac:dyDescent="0.25">
      <c r="I874" s="59"/>
    </row>
    <row r="875" spans="9:9" x14ac:dyDescent="0.25">
      <c r="I875" s="59"/>
    </row>
    <row r="876" spans="9:9" x14ac:dyDescent="0.25">
      <c r="I876" s="59"/>
    </row>
    <row r="877" spans="9:9" x14ac:dyDescent="0.25">
      <c r="I877" s="59"/>
    </row>
    <row r="878" spans="9:9" x14ac:dyDescent="0.25">
      <c r="I878" s="59"/>
    </row>
    <row r="879" spans="9:9" x14ac:dyDescent="0.25">
      <c r="I879" s="59"/>
    </row>
    <row r="880" spans="9:9" x14ac:dyDescent="0.25">
      <c r="I880" s="59"/>
    </row>
    <row r="881" spans="9:9" x14ac:dyDescent="0.25">
      <c r="I881" s="59"/>
    </row>
    <row r="882" spans="9:9" x14ac:dyDescent="0.25">
      <c r="I882" s="59"/>
    </row>
    <row r="883" spans="9:9" x14ac:dyDescent="0.25">
      <c r="I883" s="59"/>
    </row>
    <row r="884" spans="9:9" x14ac:dyDescent="0.25">
      <c r="I884" s="59"/>
    </row>
    <row r="885" spans="9:9" x14ac:dyDescent="0.25">
      <c r="I885" s="59"/>
    </row>
    <row r="886" spans="9:9" x14ac:dyDescent="0.25">
      <c r="I886" s="59"/>
    </row>
    <row r="887" spans="9:9" x14ac:dyDescent="0.25">
      <c r="I887" s="59"/>
    </row>
    <row r="888" spans="9:9" x14ac:dyDescent="0.25">
      <c r="I888" s="59"/>
    </row>
    <row r="889" spans="9:9" x14ac:dyDescent="0.25">
      <c r="I889" s="59"/>
    </row>
    <row r="890" spans="9:9" x14ac:dyDescent="0.25">
      <c r="I890" s="59"/>
    </row>
    <row r="891" spans="9:9" x14ac:dyDescent="0.25">
      <c r="I891" s="59"/>
    </row>
    <row r="892" spans="9:9" x14ac:dyDescent="0.25">
      <c r="I892" s="59"/>
    </row>
    <row r="893" spans="9:9" x14ac:dyDescent="0.25">
      <c r="I893" s="59"/>
    </row>
    <row r="894" spans="9:9" x14ac:dyDescent="0.25">
      <c r="I894" s="59"/>
    </row>
    <row r="895" spans="9:9" x14ac:dyDescent="0.25">
      <c r="I895" s="59"/>
    </row>
    <row r="896" spans="9:9" x14ac:dyDescent="0.25">
      <c r="I896" s="59"/>
    </row>
    <row r="897" spans="9:9" x14ac:dyDescent="0.25">
      <c r="I897" s="59"/>
    </row>
    <row r="898" spans="9:9" x14ac:dyDescent="0.25">
      <c r="I898" s="59"/>
    </row>
    <row r="899" spans="9:9" x14ac:dyDescent="0.25">
      <c r="I899" s="59"/>
    </row>
    <row r="900" spans="9:9" x14ac:dyDescent="0.25">
      <c r="I900" s="59"/>
    </row>
    <row r="901" spans="9:9" x14ac:dyDescent="0.25">
      <c r="I901" s="59"/>
    </row>
    <row r="902" spans="9:9" x14ac:dyDescent="0.25">
      <c r="I902" s="59"/>
    </row>
    <row r="903" spans="9:9" x14ac:dyDescent="0.25">
      <c r="I903" s="59"/>
    </row>
    <row r="904" spans="9:9" x14ac:dyDescent="0.25">
      <c r="I904" s="59"/>
    </row>
    <row r="905" spans="9:9" x14ac:dyDescent="0.25">
      <c r="I905" s="59"/>
    </row>
    <row r="906" spans="9:9" x14ac:dyDescent="0.25">
      <c r="I906" s="59"/>
    </row>
    <row r="907" spans="9:9" x14ac:dyDescent="0.25">
      <c r="I907" s="59"/>
    </row>
    <row r="908" spans="9:9" x14ac:dyDescent="0.25">
      <c r="I908" s="59"/>
    </row>
    <row r="909" spans="9:9" x14ac:dyDescent="0.25">
      <c r="I909" s="59"/>
    </row>
    <row r="910" spans="9:9" x14ac:dyDescent="0.25">
      <c r="I910" s="59"/>
    </row>
    <row r="911" spans="9:9" x14ac:dyDescent="0.25">
      <c r="I911" s="59"/>
    </row>
    <row r="912" spans="9:9" x14ac:dyDescent="0.25">
      <c r="I912" s="59"/>
    </row>
    <row r="913" spans="9:9" x14ac:dyDescent="0.25">
      <c r="I913" s="59"/>
    </row>
    <row r="914" spans="9:9" x14ac:dyDescent="0.25">
      <c r="I914" s="59"/>
    </row>
    <row r="915" spans="9:9" x14ac:dyDescent="0.25">
      <c r="I915" s="59"/>
    </row>
    <row r="916" spans="9:9" x14ac:dyDescent="0.25">
      <c r="I916" s="59"/>
    </row>
    <row r="917" spans="9:9" x14ac:dyDescent="0.25">
      <c r="I917" s="59"/>
    </row>
    <row r="918" spans="9:9" x14ac:dyDescent="0.25">
      <c r="I918" s="59"/>
    </row>
    <row r="919" spans="9:9" x14ac:dyDescent="0.25">
      <c r="I919" s="59"/>
    </row>
    <row r="920" spans="9:9" x14ac:dyDescent="0.25">
      <c r="I920" s="59"/>
    </row>
    <row r="921" spans="9:9" x14ac:dyDescent="0.25">
      <c r="I921" s="59"/>
    </row>
    <row r="922" spans="9:9" x14ac:dyDescent="0.25">
      <c r="I922" s="59"/>
    </row>
    <row r="923" spans="9:9" x14ac:dyDescent="0.25">
      <c r="I923" s="59"/>
    </row>
    <row r="924" spans="9:9" x14ac:dyDescent="0.25">
      <c r="I924" s="59"/>
    </row>
    <row r="925" spans="9:9" x14ac:dyDescent="0.25">
      <c r="I925" s="59"/>
    </row>
    <row r="926" spans="9:9" x14ac:dyDescent="0.25">
      <c r="I926" s="59"/>
    </row>
    <row r="927" spans="9:9" x14ac:dyDescent="0.25">
      <c r="I927" s="59"/>
    </row>
    <row r="928" spans="9:9" x14ac:dyDescent="0.25">
      <c r="I928" s="59"/>
    </row>
    <row r="929" spans="9:9" x14ac:dyDescent="0.25">
      <c r="I929" s="59"/>
    </row>
    <row r="930" spans="9:9" x14ac:dyDescent="0.25">
      <c r="I930" s="59"/>
    </row>
    <row r="931" spans="9:9" x14ac:dyDescent="0.25">
      <c r="I931" s="59"/>
    </row>
    <row r="932" spans="9:9" x14ac:dyDescent="0.25">
      <c r="I932" s="59"/>
    </row>
    <row r="933" spans="9:9" x14ac:dyDescent="0.25">
      <c r="I933" s="59"/>
    </row>
    <row r="934" spans="9:9" x14ac:dyDescent="0.25">
      <c r="I934" s="59"/>
    </row>
    <row r="935" spans="9:9" x14ac:dyDescent="0.25">
      <c r="I935" s="59"/>
    </row>
    <row r="936" spans="9:9" x14ac:dyDescent="0.25">
      <c r="I936" s="59"/>
    </row>
    <row r="937" spans="9:9" x14ac:dyDescent="0.25">
      <c r="I937" s="59"/>
    </row>
    <row r="938" spans="9:9" x14ac:dyDescent="0.25">
      <c r="I938" s="59"/>
    </row>
    <row r="939" spans="9:9" x14ac:dyDescent="0.25">
      <c r="I939" s="59"/>
    </row>
    <row r="940" spans="9:9" x14ac:dyDescent="0.25">
      <c r="I940" s="59"/>
    </row>
    <row r="941" spans="9:9" x14ac:dyDescent="0.25">
      <c r="I941" s="59"/>
    </row>
    <row r="942" spans="9:9" x14ac:dyDescent="0.25">
      <c r="I942" s="59"/>
    </row>
    <row r="943" spans="9:9" x14ac:dyDescent="0.25">
      <c r="I943" s="59"/>
    </row>
    <row r="944" spans="9:9" x14ac:dyDescent="0.25">
      <c r="I944" s="59"/>
    </row>
    <row r="945" spans="9:9" x14ac:dyDescent="0.25">
      <c r="I945" s="59"/>
    </row>
    <row r="946" spans="9:9" x14ac:dyDescent="0.25">
      <c r="I946" s="59"/>
    </row>
    <row r="947" spans="9:9" x14ac:dyDescent="0.25">
      <c r="I947" s="59"/>
    </row>
    <row r="948" spans="9:9" x14ac:dyDescent="0.25">
      <c r="I948" s="59"/>
    </row>
    <row r="949" spans="9:9" x14ac:dyDescent="0.25">
      <c r="I949" s="59"/>
    </row>
    <row r="950" spans="9:9" x14ac:dyDescent="0.25">
      <c r="I950" s="59"/>
    </row>
    <row r="951" spans="9:9" x14ac:dyDescent="0.25">
      <c r="I951" s="59"/>
    </row>
    <row r="952" spans="9:9" x14ac:dyDescent="0.25">
      <c r="I952" s="59"/>
    </row>
    <row r="953" spans="9:9" x14ac:dyDescent="0.25">
      <c r="I953" s="59"/>
    </row>
    <row r="954" spans="9:9" x14ac:dyDescent="0.25">
      <c r="I954" s="59"/>
    </row>
    <row r="955" spans="9:9" x14ac:dyDescent="0.25">
      <c r="I955" s="59"/>
    </row>
    <row r="956" spans="9:9" x14ac:dyDescent="0.25">
      <c r="I956" s="59"/>
    </row>
    <row r="957" spans="9:9" x14ac:dyDescent="0.25">
      <c r="I957" s="59"/>
    </row>
    <row r="958" spans="9:9" x14ac:dyDescent="0.25">
      <c r="I958" s="59"/>
    </row>
    <row r="959" spans="9:9" x14ac:dyDescent="0.25">
      <c r="I959" s="59"/>
    </row>
    <row r="960" spans="9:9" x14ac:dyDescent="0.25">
      <c r="I960" s="59"/>
    </row>
    <row r="961" spans="9:9" x14ac:dyDescent="0.25">
      <c r="I961" s="59"/>
    </row>
    <row r="962" spans="9:9" x14ac:dyDescent="0.25">
      <c r="I962" s="59"/>
    </row>
    <row r="963" spans="9:9" x14ac:dyDescent="0.25">
      <c r="I963" s="59"/>
    </row>
    <row r="964" spans="9:9" x14ac:dyDescent="0.25">
      <c r="I964" s="59"/>
    </row>
    <row r="965" spans="9:9" x14ac:dyDescent="0.25">
      <c r="I965" s="59"/>
    </row>
    <row r="966" spans="9:9" x14ac:dyDescent="0.25">
      <c r="I966" s="59"/>
    </row>
    <row r="967" spans="9:9" x14ac:dyDescent="0.25">
      <c r="I967" s="59"/>
    </row>
    <row r="968" spans="9:9" x14ac:dyDescent="0.25">
      <c r="I968" s="59"/>
    </row>
    <row r="969" spans="9:9" x14ac:dyDescent="0.25">
      <c r="I969" s="59"/>
    </row>
    <row r="970" spans="9:9" x14ac:dyDescent="0.25">
      <c r="I970" s="59"/>
    </row>
    <row r="971" spans="9:9" x14ac:dyDescent="0.25">
      <c r="I971" s="59"/>
    </row>
    <row r="972" spans="9:9" x14ac:dyDescent="0.25">
      <c r="I972" s="59"/>
    </row>
    <row r="973" spans="9:9" x14ac:dyDescent="0.25">
      <c r="I973" s="59"/>
    </row>
    <row r="974" spans="9:9" x14ac:dyDescent="0.25">
      <c r="I974" s="59"/>
    </row>
    <row r="975" spans="9:9" x14ac:dyDescent="0.25">
      <c r="I975" s="59"/>
    </row>
    <row r="976" spans="9:9" x14ac:dyDescent="0.25">
      <c r="I976" s="59"/>
    </row>
    <row r="977" spans="9:9" x14ac:dyDescent="0.25">
      <c r="I977" s="59"/>
    </row>
    <row r="978" spans="9:9" x14ac:dyDescent="0.25">
      <c r="I978" s="59"/>
    </row>
    <row r="979" spans="9:9" x14ac:dyDescent="0.25">
      <c r="I979" s="59"/>
    </row>
    <row r="980" spans="9:9" x14ac:dyDescent="0.25">
      <c r="I980" s="59"/>
    </row>
    <row r="981" spans="9:9" x14ac:dyDescent="0.25">
      <c r="I981" s="59"/>
    </row>
    <row r="982" spans="9:9" x14ac:dyDescent="0.25">
      <c r="I982" s="59"/>
    </row>
    <row r="983" spans="9:9" x14ac:dyDescent="0.25">
      <c r="I983" s="59"/>
    </row>
    <row r="984" spans="9:9" x14ac:dyDescent="0.25">
      <c r="I984" s="59"/>
    </row>
    <row r="985" spans="9:9" x14ac:dyDescent="0.25">
      <c r="I985" s="59"/>
    </row>
    <row r="986" spans="9:9" x14ac:dyDescent="0.25">
      <c r="I986" s="59"/>
    </row>
    <row r="987" spans="9:9" x14ac:dyDescent="0.25">
      <c r="I987" s="59"/>
    </row>
    <row r="988" spans="9:9" x14ac:dyDescent="0.25">
      <c r="I988" s="59"/>
    </row>
    <row r="989" spans="9:9" x14ac:dyDescent="0.25">
      <c r="I989" s="59"/>
    </row>
    <row r="990" spans="9:9" x14ac:dyDescent="0.25">
      <c r="I990" s="59"/>
    </row>
    <row r="991" spans="9:9" x14ac:dyDescent="0.25">
      <c r="I991" s="59"/>
    </row>
    <row r="992" spans="9:9" x14ac:dyDescent="0.25">
      <c r="I992" s="59"/>
    </row>
    <row r="993" spans="9:9" x14ac:dyDescent="0.25">
      <c r="I993" s="59"/>
    </row>
    <row r="994" spans="9:9" x14ac:dyDescent="0.25">
      <c r="I994" s="59"/>
    </row>
    <row r="995" spans="9:9" x14ac:dyDescent="0.25">
      <c r="I995" s="59"/>
    </row>
    <row r="996" spans="9:9" x14ac:dyDescent="0.25">
      <c r="I996" s="59"/>
    </row>
    <row r="997" spans="9:9" x14ac:dyDescent="0.25">
      <c r="I997" s="59"/>
    </row>
    <row r="998" spans="9:9" x14ac:dyDescent="0.25">
      <c r="I998" s="59"/>
    </row>
    <row r="999" spans="9:9" x14ac:dyDescent="0.25">
      <c r="I999" s="59"/>
    </row>
    <row r="1000" spans="9:9" x14ac:dyDescent="0.25">
      <c r="I1000" s="59"/>
    </row>
    <row r="1001" spans="9:9" x14ac:dyDescent="0.25">
      <c r="I1001" s="59"/>
    </row>
    <row r="1002" spans="9:9" x14ac:dyDescent="0.25">
      <c r="I1002" s="59"/>
    </row>
    <row r="1003" spans="9:9" x14ac:dyDescent="0.25">
      <c r="I1003" s="59"/>
    </row>
    <row r="1004" spans="9:9" x14ac:dyDescent="0.25">
      <c r="I1004" s="59"/>
    </row>
    <row r="1005" spans="9:9" x14ac:dyDescent="0.25">
      <c r="I1005" s="59"/>
    </row>
    <row r="1006" spans="9:9" x14ac:dyDescent="0.25">
      <c r="I1006" s="59"/>
    </row>
    <row r="1007" spans="9:9" x14ac:dyDescent="0.25">
      <c r="I1007" s="59"/>
    </row>
    <row r="1008" spans="9:9" x14ac:dyDescent="0.25">
      <c r="I1008" s="59"/>
    </row>
    <row r="1009" spans="9:9" x14ac:dyDescent="0.25">
      <c r="I1009" s="59"/>
    </row>
    <row r="1010" spans="9:9" x14ac:dyDescent="0.25">
      <c r="I1010" s="59"/>
    </row>
    <row r="1011" spans="9:9" x14ac:dyDescent="0.25">
      <c r="I1011" s="59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M5" sqref="M5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9" t="s">
        <v>688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2" t="s">
        <v>15</v>
      </c>
      <c r="B3" s="72" t="s">
        <v>689</v>
      </c>
      <c r="C3" s="72" t="s">
        <v>690</v>
      </c>
      <c r="D3" s="72" t="s">
        <v>691</v>
      </c>
      <c r="E3" s="27"/>
      <c r="F3" s="27"/>
      <c r="G3" s="27"/>
      <c r="H3" s="73" t="s">
        <v>690</v>
      </c>
      <c r="I3" s="72" t="s">
        <v>689</v>
      </c>
      <c r="K3" s="73" t="s">
        <v>692</v>
      </c>
      <c r="L3" s="72" t="s">
        <v>689</v>
      </c>
      <c r="M3" s="27"/>
      <c r="N3" s="27"/>
      <c r="O3" s="27"/>
    </row>
    <row r="4" spans="1:15" x14ac:dyDescent="0.25">
      <c r="A4" s="60">
        <v>40185</v>
      </c>
      <c r="B4" s="61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4">
        <v>1</v>
      </c>
      <c r="I4" s="74">
        <f>SUMIF(C4:C55,H4,B4:B55)</f>
        <v>245</v>
      </c>
      <c r="K4" s="74">
        <v>1</v>
      </c>
      <c r="L4" s="74">
        <f>SUMIF(D4:D55,K4,B4:B55)</f>
        <v>156</v>
      </c>
      <c r="M4" s="27"/>
      <c r="N4" s="27"/>
      <c r="O4" s="27"/>
    </row>
    <row r="5" spans="1:15" x14ac:dyDescent="0.25">
      <c r="A5" s="60">
        <v>40186</v>
      </c>
      <c r="B5" s="61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4">
        <v>2</v>
      </c>
      <c r="I5" s="74">
        <f t="shared" ref="I5:I11" si="2">SUMIF(C5:C56,H5,B5:B56)</f>
        <v>280</v>
      </c>
      <c r="K5" s="74">
        <v>2</v>
      </c>
      <c r="L5" s="74">
        <f t="shared" ref="L5:L10" si="3">SUMIF(D5:D56,K5,B5:B56)</f>
        <v>465</v>
      </c>
      <c r="M5" s="27"/>
      <c r="N5" s="27"/>
      <c r="O5" s="27"/>
    </row>
    <row r="6" spans="1:15" x14ac:dyDescent="0.25">
      <c r="A6" s="60">
        <v>40189</v>
      </c>
      <c r="B6" s="61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4">
        <v>3</v>
      </c>
      <c r="I6" s="74">
        <f t="shared" si="2"/>
        <v>278</v>
      </c>
      <c r="K6" s="74">
        <v>3</v>
      </c>
      <c r="L6" s="74">
        <f t="shared" si="3"/>
        <v>340</v>
      </c>
      <c r="M6" s="27"/>
      <c r="N6" s="27"/>
      <c r="O6" s="27"/>
    </row>
    <row r="7" spans="1:15" x14ac:dyDescent="0.25">
      <c r="A7" s="60">
        <v>40194</v>
      </c>
      <c r="B7" s="61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4">
        <v>4</v>
      </c>
      <c r="I7" s="74">
        <f t="shared" si="2"/>
        <v>249</v>
      </c>
      <c r="K7" s="74">
        <v>4</v>
      </c>
      <c r="L7" s="74">
        <f t="shared" si="3"/>
        <v>125</v>
      </c>
      <c r="M7" s="27"/>
      <c r="N7" s="27"/>
      <c r="O7" s="27"/>
    </row>
    <row r="8" spans="1:15" x14ac:dyDescent="0.25">
      <c r="A8" s="60">
        <v>40201</v>
      </c>
      <c r="B8" s="61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4">
        <v>5</v>
      </c>
      <c r="I8" s="74">
        <f t="shared" si="2"/>
        <v>349</v>
      </c>
      <c r="K8" s="74">
        <v>5</v>
      </c>
      <c r="L8" s="74">
        <f t="shared" si="3"/>
        <v>503</v>
      </c>
      <c r="M8" s="27"/>
      <c r="N8" s="27"/>
      <c r="O8" s="27"/>
    </row>
    <row r="9" spans="1:15" x14ac:dyDescent="0.25">
      <c r="A9" s="60">
        <v>40204</v>
      </c>
      <c r="B9" s="61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4">
        <v>6</v>
      </c>
      <c r="I9" s="74">
        <f t="shared" si="2"/>
        <v>262</v>
      </c>
      <c r="K9" s="74">
        <v>6</v>
      </c>
      <c r="L9" s="74">
        <f t="shared" si="3"/>
        <v>320</v>
      </c>
      <c r="M9" s="27"/>
      <c r="N9" s="27"/>
      <c r="O9" s="27"/>
    </row>
    <row r="10" spans="1:15" x14ac:dyDescent="0.25">
      <c r="A10" s="60">
        <v>40214</v>
      </c>
      <c r="B10" s="61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4">
        <v>7</v>
      </c>
      <c r="I10" s="74">
        <f t="shared" si="2"/>
        <v>275</v>
      </c>
      <c r="K10" s="74">
        <v>7</v>
      </c>
      <c r="L10" s="74">
        <f t="shared" si="3"/>
        <v>347</v>
      </c>
      <c r="M10" s="27"/>
    </row>
    <row r="11" spans="1:15" x14ac:dyDescent="0.25">
      <c r="A11" s="60">
        <v>40220</v>
      </c>
      <c r="B11" s="61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4">
        <v>8</v>
      </c>
      <c r="I11" s="74">
        <f t="shared" si="2"/>
        <v>468</v>
      </c>
      <c r="K11" s="27"/>
      <c r="L11" s="27"/>
      <c r="M11" s="27"/>
    </row>
    <row r="12" spans="1:15" x14ac:dyDescent="0.25">
      <c r="A12" s="60">
        <v>40226</v>
      </c>
      <c r="B12" s="61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0">
        <v>40229</v>
      </c>
      <c r="B13" s="61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0">
        <v>40231</v>
      </c>
      <c r="B14" s="61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0">
        <v>40235</v>
      </c>
      <c r="B15" s="61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0">
        <v>40240</v>
      </c>
      <c r="B16" s="61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0">
        <v>40241</v>
      </c>
      <c r="B17" s="61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0">
        <v>40250</v>
      </c>
      <c r="B18" s="61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0">
        <v>40256</v>
      </c>
      <c r="B19" s="61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0">
        <v>40266</v>
      </c>
      <c r="B20" s="61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0">
        <v>40269</v>
      </c>
      <c r="B21" s="61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0">
        <v>40278</v>
      </c>
      <c r="B22" s="61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0">
        <v>40287</v>
      </c>
      <c r="B23" s="61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0">
        <v>40290</v>
      </c>
      <c r="B24" s="61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0">
        <v>40295</v>
      </c>
      <c r="B25" s="61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0">
        <v>40302</v>
      </c>
      <c r="B26" s="61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0">
        <v>40305</v>
      </c>
      <c r="B27" s="61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0">
        <v>40307</v>
      </c>
      <c r="B28" s="61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0">
        <v>40309</v>
      </c>
      <c r="B29" s="61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0">
        <v>40311</v>
      </c>
      <c r="B30" s="61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0">
        <v>40318</v>
      </c>
      <c r="B31" s="61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0">
        <v>40322</v>
      </c>
      <c r="B32" s="61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0">
        <v>40329</v>
      </c>
      <c r="B33" s="61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0">
        <v>40332</v>
      </c>
      <c r="B34" s="61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0">
        <v>40339</v>
      </c>
      <c r="B35" s="61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0">
        <v>40344</v>
      </c>
      <c r="B36" s="61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0">
        <v>40348</v>
      </c>
      <c r="B37" s="61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0">
        <v>40350</v>
      </c>
      <c r="B38" s="61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0">
        <v>40354</v>
      </c>
      <c r="B39" s="61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0">
        <v>40363</v>
      </c>
      <c r="B40" s="61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0">
        <v>40368</v>
      </c>
      <c r="B41" s="61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0">
        <v>40369</v>
      </c>
      <c r="B42" s="61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0">
        <v>40376</v>
      </c>
      <c r="B43" s="61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0">
        <v>40381</v>
      </c>
      <c r="B44" s="61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0">
        <v>40384</v>
      </c>
      <c r="B45" s="61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0">
        <v>40385</v>
      </c>
      <c r="B46" s="61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0">
        <v>40393</v>
      </c>
      <c r="B47" s="61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0">
        <v>40402</v>
      </c>
      <c r="B48" s="61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0">
        <v>40403</v>
      </c>
      <c r="B49" s="61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0">
        <v>40407</v>
      </c>
      <c r="B50" s="61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0">
        <v>40409</v>
      </c>
      <c r="B51" s="61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0">
        <v>40411</v>
      </c>
      <c r="B52" s="61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0">
        <v>40415</v>
      </c>
      <c r="B53" s="61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0">
        <v>40419</v>
      </c>
      <c r="B54" s="61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0">
        <v>40420</v>
      </c>
      <c r="B55" s="61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 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2015-09-21T14:48:08Z</dcterms:modified>
</cp:coreProperties>
</file>