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 tabRatio="789" firstSheet="1" activeTab="4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D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 l="1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M10" i="2"/>
  <c r="L10" i="2"/>
  <c r="L9" i="2"/>
  <c r="L8" i="2"/>
  <c r="M7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D21" i="1"/>
  <c r="C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2" i="5" l="1"/>
  <c r="G13" i="5" s="1"/>
  <c r="B10" i="5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<sst xmlns="http://schemas.openxmlformats.org/spreadsheetml/2006/main" count="741" uniqueCount="700">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</sst>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0.0"/>
    <numFmt numFmtId="166" formatCode="0.0%"/>
    <numFmt numFmtId="167" formatCode="dd/mm/yy"/>
    <numFmt numFmtId="168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6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8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13" xfId="0" applyNumberForma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45934133798886"/>
                  <c:y val="-0.48060549722951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35280"/>
        <c:axId val="278796736"/>
      </c:scatterChart>
      <c:valAx>
        <c:axId val="11473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96736"/>
        <c:crosses val="autoZero"/>
        <c:crossBetween val="midCat"/>
      </c:valAx>
      <c:valAx>
        <c:axId val="27879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16</xdr:row>
      <xdr:rowOff>185737</xdr:rowOff>
    </xdr:from>
    <xdr:to>
      <xdr:col>13</xdr:col>
      <xdr:colOff>590550</xdr:colOff>
      <xdr:row>31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D29" sqref="D29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1"/>
      <c r="T1" s="1"/>
      <c r="U1" s="1"/>
    </row>
    <row r="2" spans="1:22" ht="15.75" thickBot="1" x14ac:dyDescent="0.3">
      <c r="A2" s="89" t="s">
        <v>1</v>
      </c>
      <c r="B2" s="90">
        <v>2005</v>
      </c>
      <c r="C2" s="91"/>
      <c r="D2" s="91"/>
      <c r="E2" s="92"/>
      <c r="F2" s="90">
        <v>2006</v>
      </c>
      <c r="G2" s="91"/>
      <c r="H2" s="91"/>
      <c r="I2" s="92"/>
      <c r="J2" s="90">
        <v>2007</v>
      </c>
      <c r="K2" s="91"/>
      <c r="L2" s="91"/>
      <c r="M2" s="92"/>
      <c r="N2" s="90">
        <v>2008</v>
      </c>
      <c r="O2" s="91"/>
      <c r="P2" s="91"/>
      <c r="Q2" s="92"/>
      <c r="R2" s="90">
        <v>2009</v>
      </c>
      <c r="S2" s="91"/>
      <c r="T2" s="91"/>
      <c r="U2" s="92"/>
    </row>
    <row r="3" spans="1:22" x14ac:dyDescent="0.25">
      <c r="A3" s="89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9">
        <f>H4/D4-1</f>
        <v>0.10137038961425771</v>
      </c>
      <c r="C14" s="79">
        <f>L4/H4-1</f>
        <v>0.10767202389428232</v>
      </c>
      <c r="D14" s="79">
        <f>P4/L4-1</f>
        <v>0.10362621698413776</v>
      </c>
      <c r="E14" s="80">
        <f>T4/P4-1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9">
        <f>H6/D6-1</f>
        <v>0.10485396790327495</v>
      </c>
      <c r="C15" s="79">
        <f>L6/H6-1</f>
        <v>0.10655602150408594</v>
      </c>
      <c r="D15" s="79">
        <f>P6/L6-1</f>
        <v>0.11096756234910687</v>
      </c>
      <c r="E15" s="80">
        <f>T6/P6-1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SUM(L13:L16)</f>
        <v>12</v>
      </c>
      <c r="M17" s="78">
        <f>SUM(M13:M16)</f>
        <v>22</v>
      </c>
      <c r="P17" s="19"/>
    </row>
    <row r="18" spans="1:16" ht="15.75" thickBot="1" x14ac:dyDescent="0.3">
      <c r="A18" s="18" t="s">
        <v>13</v>
      </c>
      <c r="B18" s="79">
        <f>C5/C4</f>
        <v>0.23736753536180472</v>
      </c>
      <c r="C18" s="79">
        <f>G5/G4</f>
        <v>0.2381604666963768</v>
      </c>
      <c r="D18" s="79">
        <f>K5/K4</f>
        <v>0.23870452050670515</v>
      </c>
      <c r="E18" s="79">
        <f>O5/O4</f>
        <v>0.23777403009615999</v>
      </c>
      <c r="F18" s="80">
        <f>S5/S4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 x14ac:dyDescent="0.3">
      <c r="E19" s="83"/>
    </row>
    <row r="20" spans="1:16" ht="15.75" thickBot="1" x14ac:dyDescent="0.3">
      <c r="B20" s="82" t="s">
        <v>2</v>
      </c>
      <c r="C20" s="82" t="s">
        <v>3</v>
      </c>
      <c r="D20" s="82" t="s">
        <v>4</v>
      </c>
    </row>
    <row r="21" spans="1:16" ht="15.75" thickBot="1" x14ac:dyDescent="0.3">
      <c r="A21" s="18" t="s">
        <v>685</v>
      </c>
      <c r="B21" s="79">
        <f>(R4/B4)^(1/4)-1</f>
        <v>1.5333771232613369E-2</v>
      </c>
      <c r="C21" s="79">
        <f>(S4/C4)^(1/4)-1</f>
        <v>0.1061821940191634</v>
      </c>
      <c r="D21" s="79">
        <f>(T4/D4)^(1/4)-1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opLeftCell="A4" workbookViewId="0">
      <selection activeCell="M11" sqref="M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3" t="s">
        <v>14</v>
      </c>
      <c r="B1" s="93"/>
      <c r="C1" s="93"/>
      <c r="D1" s="93"/>
      <c r="E1" s="93"/>
      <c r="F1" s="93"/>
      <c r="G1" s="93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5">
        <f>SUM(I3:I668)</f>
        <v>92</v>
      </c>
      <c r="M7" s="68">
        <f>COUNTIF(I3:I668,1)</f>
        <v>92</v>
      </c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>
        <f>POWER(L9,0.5)</f>
        <v>2.2206878322069815E-2</v>
      </c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19" sqref="N19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3" t="s">
        <v>31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opLeftCell="C3" workbookViewId="0">
      <selection activeCell="J5" sqref="J5:J10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3" t="s">
        <v>40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4" t="s">
        <v>41</v>
      </c>
      <c r="B3" s="94" t="s">
        <v>42</v>
      </c>
      <c r="C3" s="94" t="s">
        <v>43</v>
      </c>
      <c r="D3" s="94" t="s">
        <v>695</v>
      </c>
      <c r="E3" s="94" t="s">
        <v>696</v>
      </c>
      <c r="F3" s="94" t="s">
        <v>697</v>
      </c>
      <c r="G3" s="27"/>
      <c r="H3" s="95" t="s">
        <v>42</v>
      </c>
      <c r="I3" s="95" t="s">
        <v>44</v>
      </c>
      <c r="J3" s="95" t="s">
        <v>43</v>
      </c>
      <c r="K3" s="27"/>
      <c r="M3"/>
    </row>
    <row r="4" spans="1:17" ht="17.25" customHeight="1" x14ac:dyDescent="0.25">
      <c r="A4" s="94"/>
      <c r="B4" s="94"/>
      <c r="C4" s="94"/>
      <c r="D4" s="94"/>
      <c r="E4" s="94"/>
      <c r="F4" s="94"/>
      <c r="G4" s="27"/>
      <c r="H4" s="95"/>
      <c r="I4" s="95"/>
      <c r="J4" s="95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28" sqref="G28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5" max="5" width="7.85546875" customWidth="1"/>
    <col min="6" max="6" width="14.4257812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3" t="s">
        <v>148</v>
      </c>
      <c r="B1" s="93"/>
      <c r="C1" s="93"/>
      <c r="D1" s="93"/>
      <c r="E1" s="93"/>
      <c r="F1" s="93"/>
      <c r="G1" s="93"/>
      <c r="H1" s="93"/>
      <c r="I1" s="93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17.2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B5*B4</f>
        <v>150000</v>
      </c>
      <c r="C9" s="46" t="s">
        <v>154</v>
      </c>
    </row>
    <row r="10" spans="1:12" ht="15.75" x14ac:dyDescent="0.25">
      <c r="A10" s="44" t="s">
        <v>158</v>
      </c>
      <c r="B10" s="45">
        <f>B6+B7*B9</f>
        <v>118500</v>
      </c>
      <c r="C10" s="46" t="s">
        <v>154</v>
      </c>
    </row>
    <row r="11" spans="1:12" ht="6" customHeight="1" thickBot="1" x14ac:dyDescent="0.3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6"/>
      <c r="G12" s="86"/>
      <c r="H12" s="102" t="s">
        <v>698</v>
      </c>
      <c r="I12" s="103"/>
      <c r="J12" s="103"/>
      <c r="K12" s="103"/>
      <c r="L12" s="104"/>
    </row>
    <row r="13" spans="1:12" ht="16.5" thickTop="1" thickBot="1" x14ac:dyDescent="0.3">
      <c r="F13" s="86"/>
      <c r="G13" s="65">
        <f>B12</f>
        <v>31500</v>
      </c>
      <c r="H13" s="65">
        <v>80</v>
      </c>
      <c r="I13" s="65">
        <v>90</v>
      </c>
      <c r="J13" s="65">
        <v>100</v>
      </c>
      <c r="K13" s="65">
        <v>110</v>
      </c>
      <c r="L13" s="65">
        <v>120</v>
      </c>
    </row>
    <row r="14" spans="1:12" x14ac:dyDescent="0.25">
      <c r="F14" s="99" t="s">
        <v>699</v>
      </c>
      <c r="G14" s="105">
        <v>0.65</v>
      </c>
      <c r="H14" s="65">
        <f t="dataTable" ref="H14:L19" dt2D="1" dtr="1" r1="B5" r2="B7"/>
        <v>42720</v>
      </c>
      <c r="I14" s="65">
        <v>45030</v>
      </c>
      <c r="J14" s="65">
        <v>46500</v>
      </c>
      <c r="K14" s="65">
        <v>47130</v>
      </c>
      <c r="L14" s="65">
        <v>46920</v>
      </c>
    </row>
    <row r="15" spans="1:12" x14ac:dyDescent="0.25">
      <c r="F15" s="100"/>
      <c r="G15" s="105">
        <v>0.7</v>
      </c>
      <c r="H15" s="65">
        <v>35760.000000000015</v>
      </c>
      <c r="I15" s="65">
        <v>37740</v>
      </c>
      <c r="J15" s="65">
        <v>39000</v>
      </c>
      <c r="K15" s="65">
        <v>39540</v>
      </c>
      <c r="L15" s="65">
        <v>39360</v>
      </c>
    </row>
    <row r="16" spans="1:12" x14ac:dyDescent="0.25">
      <c r="D16" s="53"/>
      <c r="F16" s="100"/>
      <c r="G16" s="105">
        <v>0.75</v>
      </c>
      <c r="H16" s="65">
        <v>28800</v>
      </c>
      <c r="I16" s="65">
        <v>30450</v>
      </c>
      <c r="J16" s="65">
        <v>31500</v>
      </c>
      <c r="K16" s="65">
        <v>31950</v>
      </c>
      <c r="L16" s="65">
        <v>31800</v>
      </c>
    </row>
    <row r="17" spans="4:12" x14ac:dyDescent="0.25">
      <c r="D17" s="53"/>
      <c r="F17" s="100"/>
      <c r="G17" s="105">
        <v>0.8</v>
      </c>
      <c r="H17" s="65">
        <v>21840</v>
      </c>
      <c r="I17" s="65">
        <v>23160</v>
      </c>
      <c r="J17" s="65">
        <v>24000</v>
      </c>
      <c r="K17" s="65">
        <v>24360</v>
      </c>
      <c r="L17" s="65">
        <v>24240</v>
      </c>
    </row>
    <row r="18" spans="4:12" x14ac:dyDescent="0.25">
      <c r="D18" s="53"/>
      <c r="F18" s="100"/>
      <c r="G18" s="105">
        <v>0.85</v>
      </c>
      <c r="H18" s="65">
        <v>14880.000000000015</v>
      </c>
      <c r="I18" s="65">
        <v>15870</v>
      </c>
      <c r="J18" s="65">
        <v>16500</v>
      </c>
      <c r="K18" s="65">
        <v>16770</v>
      </c>
      <c r="L18" s="65">
        <v>16680</v>
      </c>
    </row>
    <row r="19" spans="4:12" ht="15.75" thickBot="1" x14ac:dyDescent="0.3">
      <c r="D19" s="53"/>
      <c r="F19" s="101"/>
      <c r="G19" s="105">
        <v>0.9</v>
      </c>
      <c r="H19" s="65">
        <v>7920</v>
      </c>
      <c r="I19" s="65">
        <v>8580</v>
      </c>
      <c r="J19" s="65">
        <v>9000</v>
      </c>
      <c r="K19" s="65">
        <v>9180</v>
      </c>
      <c r="L19" s="65">
        <v>9120</v>
      </c>
    </row>
    <row r="20" spans="4:12" x14ac:dyDescent="0.25">
      <c r="F20" s="86"/>
      <c r="G20" s="86"/>
      <c r="H20" s="86"/>
      <c r="I20" s="86"/>
      <c r="J20" s="86"/>
      <c r="K20" s="86"/>
      <c r="L20" s="86"/>
    </row>
  </sheetData>
  <mergeCells count="3">
    <mergeCell ref="A1:I1"/>
    <mergeCell ref="H12:L12"/>
    <mergeCell ref="F14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K14" sqref="K14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26.25" x14ac:dyDescent="0.25">
      <c r="A1" s="93" t="s">
        <v>160</v>
      </c>
      <c r="B1" s="93"/>
      <c r="C1" s="93"/>
      <c r="D1" s="93"/>
      <c r="E1" s="93"/>
      <c r="F1" s="93"/>
      <c r="G1" s="93"/>
      <c r="O1" s="87" t="s">
        <v>163</v>
      </c>
      <c r="P1" s="87" t="s">
        <v>161</v>
      </c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6" t="s">
        <v>168</v>
      </c>
      <c r="J3" s="96"/>
      <c r="K3" s="25">
        <f>CORREL(data1,data2)</f>
        <v>-0.1673233626416778</v>
      </c>
      <c r="O3" s="22">
        <v>3.6363636363636376</v>
      </c>
      <c r="P3" s="22">
        <v>0</v>
      </c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6" t="s">
        <v>171</v>
      </c>
      <c r="J5" s="96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7" t="s">
        <v>173</v>
      </c>
      <c r="J6" s="98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 x14ac:dyDescent="0.25">
      <c r="A515" s="21"/>
      <c r="B515" s="22"/>
      <c r="C515" s="60"/>
      <c r="I515" s="60"/>
      <c r="J515" s="58"/>
      <c r="K515" s="57"/>
      <c r="L515" s="59"/>
    </row>
    <row r="516" spans="1:16" x14ac:dyDescent="0.25">
      <c r="A516" s="21"/>
      <c r="B516" s="22"/>
      <c r="C516" s="60"/>
      <c r="I516" s="60"/>
      <c r="J516" s="58"/>
      <c r="K516" s="57"/>
      <c r="L516" s="59"/>
    </row>
    <row r="517" spans="1:16" x14ac:dyDescent="0.25">
      <c r="A517" s="21"/>
      <c r="B517" s="22"/>
      <c r="C517" s="60"/>
      <c r="I517" s="60"/>
      <c r="J517" s="58"/>
      <c r="K517" s="57"/>
      <c r="L517" s="59"/>
    </row>
    <row r="518" spans="1:16" x14ac:dyDescent="0.25">
      <c r="A518" s="21"/>
      <c r="B518" s="22"/>
      <c r="C518" s="60"/>
      <c r="I518" s="60"/>
      <c r="J518" s="58"/>
      <c r="K518" s="57"/>
      <c r="L518" s="59"/>
    </row>
    <row r="519" spans="1:16" x14ac:dyDescent="0.25">
      <c r="A519" s="21"/>
      <c r="B519" s="22"/>
      <c r="C519" s="60"/>
      <c r="I519" s="60"/>
      <c r="J519" s="58"/>
      <c r="K519" s="57"/>
      <c r="L519" s="59"/>
    </row>
    <row r="520" spans="1:16" x14ac:dyDescent="0.25">
      <c r="A520" s="21"/>
      <c r="B520" s="22"/>
      <c r="C520" s="60"/>
      <c r="I520" s="60"/>
      <c r="J520" s="58"/>
      <c r="K520" s="57"/>
      <c r="L520" s="59"/>
    </row>
    <row r="521" spans="1:16" x14ac:dyDescent="0.25">
      <c r="A521" s="21"/>
      <c r="B521" s="22"/>
      <c r="C521" s="60"/>
      <c r="I521" s="60"/>
      <c r="J521" s="58"/>
      <c r="K521" s="57"/>
      <c r="L521" s="59"/>
    </row>
    <row r="522" spans="1:16" x14ac:dyDescent="0.25">
      <c r="A522" s="21"/>
      <c r="B522" s="22"/>
      <c r="C522" s="60"/>
      <c r="I522" s="60"/>
      <c r="J522" s="58"/>
      <c r="K522" s="57"/>
      <c r="L522" s="59"/>
    </row>
    <row r="523" spans="1:16" x14ac:dyDescent="0.25">
      <c r="A523" s="21"/>
      <c r="B523" s="22"/>
      <c r="C523" s="60"/>
      <c r="I523" s="60"/>
      <c r="J523" s="58"/>
      <c r="K523" s="57"/>
      <c r="L523" s="59"/>
    </row>
    <row r="524" spans="1:16" x14ac:dyDescent="0.25">
      <c r="A524" s="21"/>
      <c r="B524" s="22"/>
      <c r="C524" s="60"/>
      <c r="I524" s="60"/>
    </row>
    <row r="525" spans="1:16" x14ac:dyDescent="0.25">
      <c r="A525" s="21"/>
      <c r="B525" s="22"/>
      <c r="C525" s="60"/>
      <c r="I525" s="60"/>
    </row>
    <row r="526" spans="1:16" x14ac:dyDescent="0.25">
      <c r="A526" s="21"/>
      <c r="B526" s="22"/>
      <c r="C526" s="60"/>
      <c r="I526" s="60"/>
    </row>
    <row r="527" spans="1:16" x14ac:dyDescent="0.25">
      <c r="A527" s="21"/>
      <c r="B527" s="22"/>
      <c r="C527" s="60"/>
      <c r="I527" s="60"/>
    </row>
    <row r="528" spans="1:16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L4" sqref="L4:L10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3" t="s">
        <v>688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2015-09-22T16:35:35Z</dcterms:modified>
</cp:coreProperties>
</file>