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s" sheetId="1" r:id="rId3"/>
    <sheet state="visible" name="Final Result" sheetId="2" r:id="rId4"/>
    <sheet state="visible" name="Andaman &amp; Nicobar islands" sheetId="3" r:id="rId5"/>
    <sheet state="visible" name="Andhra Pradesh" sheetId="4" r:id="rId6"/>
    <sheet state="visible" name="Arunachal Pradesh" sheetId="5" r:id="rId7"/>
    <sheet state="visible" name="Assam" sheetId="6" r:id="rId8"/>
    <sheet state="visible" name="Bihar" sheetId="7" r:id="rId9"/>
    <sheet state="visible" name="Chandigarh" sheetId="8" r:id="rId10"/>
    <sheet state="visible" name="Chhattisgarh" sheetId="9" r:id="rId11"/>
    <sheet state="visible" name="Dadra &amp; Nagar Haveli" sheetId="10" r:id="rId12"/>
    <sheet state="visible" name="Daman &amp; Diu" sheetId="11" r:id="rId13"/>
    <sheet state="visible" name="Delhi" sheetId="12" r:id="rId14"/>
    <sheet state="visible" name="Goa" sheetId="13" r:id="rId15"/>
    <sheet state="visible" name="Gujarat" sheetId="14" r:id="rId16"/>
    <sheet state="visible" name="Harayana" sheetId="15" r:id="rId17"/>
    <sheet state="visible" name="Himachal Pradesh" sheetId="16" r:id="rId18"/>
    <sheet state="visible" name="Jammu &amp; Kashmir" sheetId="17" r:id="rId19"/>
    <sheet state="visible" name="Jharkhand" sheetId="18" r:id="rId20"/>
    <sheet state="visible" name="Karnataka" sheetId="19" r:id="rId21"/>
    <sheet state="visible" name="Kerala" sheetId="20" r:id="rId22"/>
    <sheet state="visible" name="Lakshwadeep" sheetId="21" r:id="rId23"/>
    <sheet state="visible" name="Madhya Pradesh" sheetId="22" r:id="rId24"/>
    <sheet state="visible" name="Maharashtra" sheetId="23" r:id="rId25"/>
    <sheet state="visible" name="Manipur" sheetId="24" r:id="rId26"/>
    <sheet state="visible" name="Meghalaya" sheetId="25" r:id="rId27"/>
    <sheet state="visible" name="Mizoram" sheetId="26" r:id="rId28"/>
    <sheet state="visible" name="Nagaland" sheetId="27" r:id="rId29"/>
    <sheet state="visible" name="Odisha" sheetId="28" r:id="rId30"/>
    <sheet state="visible" name="Puducherry" sheetId="29" r:id="rId31"/>
    <sheet state="visible" name="Punjab" sheetId="30" r:id="rId32"/>
    <sheet state="visible" name="Rajasthan" sheetId="31" r:id="rId33"/>
    <sheet state="visible" name="Sikkim" sheetId="32" r:id="rId34"/>
    <sheet state="visible" name="Tamil Nadu" sheetId="33" r:id="rId35"/>
    <sheet state="visible" name="Tripura" sheetId="34" r:id="rId36"/>
    <sheet state="visible" name="Telengana" sheetId="35" r:id="rId37"/>
    <sheet state="visible" name="Uttar Pradesh" sheetId="36" r:id="rId38"/>
    <sheet state="visible" name="Uttarakhand" sheetId="37" r:id="rId39"/>
    <sheet state="visible" name="West Bengal" sheetId="38" r:id="rId40"/>
  </sheets>
  <definedNames/>
  <calcPr/>
</workbook>
</file>

<file path=xl/sharedStrings.xml><?xml version="1.0" encoding="utf-8"?>
<sst xmlns="http://schemas.openxmlformats.org/spreadsheetml/2006/main" count="813" uniqueCount="117">
  <si>
    <t>Party</t>
  </si>
  <si>
    <t>State</t>
  </si>
  <si>
    <t>Alliance</t>
  </si>
  <si>
    <t>Actual</t>
  </si>
  <si>
    <t>Vote Share</t>
  </si>
  <si>
    <t>Seats won</t>
  </si>
  <si>
    <t>Change in simulation</t>
  </si>
  <si>
    <t>Simulated result</t>
  </si>
  <si>
    <t>preference based on</t>
  </si>
  <si>
    <t>Andaman and Nicobar Islands</t>
  </si>
  <si>
    <t>done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</si>
  <si>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</si>
  <si>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</si>
  <si>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</si>
  <si>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</si>
  <si>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</si>
  <si>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</si>
  <si>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</si>
  <si>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</si>
  <si>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</si>
  <si>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</si>
  <si>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</si>
  <si>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</si>
  <si>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</si>
  <si>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</si>
  <si>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</si>
  <si>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</si>
  <si>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</si>
  <si>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BJP</t>
  </si>
  <si>
    <t>NDA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</si>
  <si>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</si>
  <si>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</si>
  <si>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</si>
  <si>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</si>
  <si>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</si>
  <si>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</si>
  <si>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</si>
  <si>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</si>
  <si>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</si>
  <si>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</si>
  <si>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Change</t>
  </si>
  <si>
    <t>Rajasthan</t>
  </si>
  <si>
    <t>Simulated</t>
  </si>
  <si>
    <t>Simulated(Round off)</t>
  </si>
  <si>
    <t>Sikkim</t>
  </si>
  <si>
    <t>Tamil Nadu</t>
  </si>
  <si>
    <t>Telangana</t>
  </si>
  <si>
    <t>Tripura</t>
  </si>
  <si>
    <t>INC</t>
  </si>
  <si>
    <t>Uttar Pradesh</t>
  </si>
  <si>
    <t>UPA</t>
  </si>
  <si>
    <t>Uttarakhand</t>
  </si>
  <si>
    <t>West Bengal</t>
  </si>
  <si>
    <t>NCP</t>
  </si>
  <si>
    <t>CPM</t>
  </si>
  <si>
    <t>Left</t>
  </si>
  <si>
    <t>BSP</t>
  </si>
  <si>
    <t>AIDMK</t>
  </si>
  <si>
    <t>AITC</t>
  </si>
  <si>
    <t>BJD</t>
  </si>
  <si>
    <t>SHS</t>
  </si>
  <si>
    <t>TDP</t>
  </si>
  <si>
    <t>TOTAL SEATS</t>
  </si>
  <si>
    <t>TRS</t>
  </si>
  <si>
    <t>Remaining NDA</t>
  </si>
  <si>
    <t>RJD</t>
  </si>
  <si>
    <t>Remaining UPA</t>
  </si>
  <si>
    <t>Remaining Left</t>
  </si>
  <si>
    <t>Others</t>
  </si>
  <si>
    <t>CONCLUSION:- Though BJP did not win absolute majority but along with other NDA parties, it can easily form the government</t>
  </si>
  <si>
    <t>YRSCP</t>
  </si>
  <si>
    <t>CPI</t>
  </si>
  <si>
    <t>Left front</t>
  </si>
  <si>
    <t>Left Front</t>
  </si>
  <si>
    <t>PPA</t>
  </si>
  <si>
    <t>AIUDF</t>
  </si>
  <si>
    <t>AGP</t>
  </si>
  <si>
    <t>BPF</t>
  </si>
  <si>
    <t>Ind</t>
  </si>
  <si>
    <t>JDU</t>
  </si>
  <si>
    <t>LJP</t>
  </si>
  <si>
    <t>RLSP</t>
  </si>
  <si>
    <t>AAP</t>
  </si>
  <si>
    <t>INLD</t>
  </si>
  <si>
    <t>HJCBL</t>
  </si>
  <si>
    <t>JKPDP</t>
  </si>
  <si>
    <t>JKN</t>
  </si>
  <si>
    <t>JPC</t>
  </si>
  <si>
    <t>JMM</t>
  </si>
  <si>
    <t>JVM</t>
  </si>
  <si>
    <t>JD(S)</t>
  </si>
  <si>
    <t>UPA/UDF</t>
  </si>
  <si>
    <t>Left/LDF</t>
  </si>
  <si>
    <t>IUML</t>
  </si>
  <si>
    <t>RSP</t>
  </si>
  <si>
    <t>KC(M)</t>
  </si>
  <si>
    <t>SWP</t>
  </si>
  <si>
    <t>MNS</t>
  </si>
  <si>
    <t>NPF</t>
  </si>
  <si>
    <t>NPEP</t>
  </si>
  <si>
    <t>UDP</t>
  </si>
  <si>
    <t>NDA(outside support)</t>
  </si>
  <si>
    <t>AINRC</t>
  </si>
  <si>
    <t>PMK</t>
  </si>
  <si>
    <t>DMK</t>
  </si>
  <si>
    <t>ADMK</t>
  </si>
  <si>
    <t>SAD</t>
  </si>
  <si>
    <t>SKM</t>
  </si>
  <si>
    <t>SDF</t>
  </si>
  <si>
    <t>post poll NDA</t>
  </si>
  <si>
    <t>DMDK</t>
  </si>
  <si>
    <t>DPA</t>
  </si>
  <si>
    <t>AIMIM</t>
  </si>
  <si>
    <t>AD</t>
  </si>
  <si>
    <t>SP</t>
  </si>
  <si>
    <t>RLD</t>
  </si>
  <si>
    <t>AIFB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</si>
</sst>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name val="Cambria"/>
    </font>
    <font>
      <color rgb="FF000000"/>
      <name val="Arial"/>
    </font>
    <font>
      <color rgb="FF000000"/>
    </font>
    <font/>
    <font>
      <b/>
      <i/>
      <sz val="36.0"/>
      <name val="Arial"/>
    </font>
    <font>
      <u/>
      <color rgb="FF1155CC"/>
      <name val="Arial"/>
    </font>
    <font>
      <name val="Monospace"/>
    </font>
    <font>
      <sz val="11.0"/>
      <name val="Arial"/>
    </font>
    <font>
      <sz val="11.0"/>
      <name val="Monospace"/>
    </font>
    <font>
      <sz val="11.0"/>
    </font>
    <font>
      <color rgb="FF000000"/>
      <name val="Cambria"/>
    </font>
    <font>
      <color rgb="FF000000"/>
      <name val="'Arial'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1" numFmtId="0" xfId="0" applyAlignment="1" applyFont="1">
      <alignment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9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1" numFmtId="0" xfId="0" applyAlignment="1" applyFont="1">
      <alignment/>
    </xf>
    <xf borderId="0" fillId="0" fontId="3" numFmtId="0" xfId="0" applyAlignment="1" applyFont="1">
      <alignment horizontal="left"/>
    </xf>
    <xf borderId="0" fillId="0" fontId="10" numFmtId="0" xfId="0" applyAlignment="1" applyFont="1">
      <alignment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/>
    </xf>
    <xf borderId="0" fillId="0" fontId="11" numFmtId="0" xfId="0" applyFont="1"/>
    <xf borderId="0" fillId="0" fontId="1" numFmtId="0" xfId="0" applyAlignment="1" applyFont="1">
      <alignment/>
    </xf>
    <xf borderId="0" fillId="0" fontId="10" numFmtId="0" xfId="0" applyAlignment="1" applyFont="1">
      <alignment/>
    </xf>
    <xf borderId="0" fillId="0" fontId="8" numFmtId="0" xfId="0" applyAlignment="1" applyFont="1">
      <alignment horizontal="right"/>
    </xf>
    <xf borderId="0" fillId="0" fontId="12" numFmtId="0" xfId="0" applyAlignment="1" applyFont="1">
      <alignment horizontal="left"/>
    </xf>
    <xf borderId="0" fillId="0" fontId="5" numFmtId="0" xfId="0" applyAlignment="1" applyFont="1">
      <alignment/>
    </xf>
    <xf borderId="0" fillId="0" fontId="11" numFmtId="0" xfId="0" applyAlignment="1" applyFont="1">
      <alignment/>
    </xf>
    <xf borderId="0" fillId="0" fontId="1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10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/>
    </xf>
    <xf borderId="0" fillId="0" fontId="1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Vote Share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'Uttar Pradesh'!$A$2:$A$12</c:f>
            </c:strRef>
          </c:cat>
          <c:val>
            <c:numRef>
              <c:f>'Uttar Pradesh'!$C$2:$C$12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Proportionate System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'Uttar Pradesh'!$A$2:$A$12</c:f>
            </c:strRef>
          </c:cat>
          <c:val>
            <c:numRef>
              <c:f>'Uttar Pradesh'!$F$2:$F$12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Plurality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'Uttar Pradesh'!$A$2:$A$12</c:f>
            </c:strRef>
          </c:cat>
          <c:val>
            <c:numRef>
              <c:f>'Uttar Pradesh'!$D$2:$D$12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</c:legend>
  </c:chart>
</c:chartSpace>
</file>

<file path=xl/drawings/_rels/drawing3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723900</xdr:colOff>
      <xdr:row>6</xdr:row>
      <xdr:rowOff>123825</xdr:rowOff>
    </xdr:from>
    <xdr:to>
      <xdr:col>13</xdr:col>
      <xdr:colOff>762000</xdr:colOff>
      <xdr:row>21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952500</xdr:colOff>
      <xdr:row>24</xdr:row>
      <xdr:rowOff>19050</xdr:rowOff>
    </xdr:from>
    <xdr:to>
      <xdr:col>11</xdr:col>
      <xdr:colOff>504825</xdr:colOff>
      <xdr:row>40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0</xdr:colOff>
      <xdr:row>16</xdr:row>
      <xdr:rowOff>152400</xdr:rowOff>
    </xdr:from>
    <xdr:to>
      <xdr:col>5</xdr:col>
      <xdr:colOff>904875</xdr:colOff>
      <xdr:row>34</xdr:row>
      <xdr:rowOff>85725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n.wikipedia.org/wiki/Madhya_Pradesh" TargetMode="External"/><Relationship Id="rId22" Type="http://schemas.openxmlformats.org/officeDocument/2006/relationships/hyperlink" Target="https://en.wikipedia.org/wiki/Meghalaya" TargetMode="External"/><Relationship Id="rId21" Type="http://schemas.openxmlformats.org/officeDocument/2006/relationships/hyperlink" Target="https://en.wikipedia.org/wiki/Maharashtra" TargetMode="External"/><Relationship Id="rId24" Type="http://schemas.openxmlformats.org/officeDocument/2006/relationships/hyperlink" Target="https://en.wikipedia.org/wiki/Nagaland" TargetMode="External"/><Relationship Id="rId23" Type="http://schemas.openxmlformats.org/officeDocument/2006/relationships/hyperlink" Target="https://en.wikipedia.org/wiki/Mizoram" TargetMode="External"/><Relationship Id="rId1" Type="http://schemas.openxmlformats.org/officeDocument/2006/relationships/hyperlink" Target="https://en.wikipedia.org/wiki/Andaman_and_Nicobar_Islands" TargetMode="External"/><Relationship Id="rId2" Type="http://schemas.openxmlformats.org/officeDocument/2006/relationships/hyperlink" Target="https://en.wikipedia.org/wiki/Andhra_Pradesh" TargetMode="External"/><Relationship Id="rId3" Type="http://schemas.openxmlformats.org/officeDocument/2006/relationships/hyperlink" Target="https://en.wikipedia.org/wiki/Arunachal_Pradesh" TargetMode="External"/><Relationship Id="rId4" Type="http://schemas.openxmlformats.org/officeDocument/2006/relationships/hyperlink" Target="https://en.wikipedia.org/wiki/Assam" TargetMode="External"/><Relationship Id="rId9" Type="http://schemas.openxmlformats.org/officeDocument/2006/relationships/hyperlink" Target="https://en.wikipedia.org/wiki/Daman_and_Diu" TargetMode="External"/><Relationship Id="rId26" Type="http://schemas.openxmlformats.org/officeDocument/2006/relationships/hyperlink" Target="https://en.wikipedia.org/wiki/Puducherry" TargetMode="External"/><Relationship Id="rId25" Type="http://schemas.openxmlformats.org/officeDocument/2006/relationships/hyperlink" Target="https://en.wikipedia.org/wiki/Odisha" TargetMode="External"/><Relationship Id="rId28" Type="http://schemas.openxmlformats.org/officeDocument/2006/relationships/hyperlink" Target="https://en.wikipedia.org/wiki/Rajasthan" TargetMode="External"/><Relationship Id="rId27" Type="http://schemas.openxmlformats.org/officeDocument/2006/relationships/hyperlink" Target="https://en.wikipedia.org/wiki/Punjab_%28India%29" TargetMode="External"/><Relationship Id="rId5" Type="http://schemas.openxmlformats.org/officeDocument/2006/relationships/hyperlink" Target="https://en.wikipedia.org/wiki/Bihar" TargetMode="External"/><Relationship Id="rId6" Type="http://schemas.openxmlformats.org/officeDocument/2006/relationships/hyperlink" Target="https://en.wikipedia.org/wiki/Chandigarh" TargetMode="External"/><Relationship Id="rId29" Type="http://schemas.openxmlformats.org/officeDocument/2006/relationships/hyperlink" Target="https://en.wikipedia.org/wiki/Sikkim" TargetMode="External"/><Relationship Id="rId7" Type="http://schemas.openxmlformats.org/officeDocument/2006/relationships/hyperlink" Target="https://en.wikipedia.org/wiki/Chhattisgarh" TargetMode="External"/><Relationship Id="rId8" Type="http://schemas.openxmlformats.org/officeDocument/2006/relationships/hyperlink" Target="https://en.wikipedia.org/wiki/Dadra_and_Nagar_Haveli" TargetMode="External"/><Relationship Id="rId31" Type="http://schemas.openxmlformats.org/officeDocument/2006/relationships/hyperlink" Target="https://en.wikipedia.org/wiki/Telangana" TargetMode="External"/><Relationship Id="rId30" Type="http://schemas.openxmlformats.org/officeDocument/2006/relationships/hyperlink" Target="https://en.wikipedia.org/wiki/Tamil_Nadu" TargetMode="External"/><Relationship Id="rId11" Type="http://schemas.openxmlformats.org/officeDocument/2006/relationships/hyperlink" Target="https://en.wikipedia.org/wiki/Goa" TargetMode="External"/><Relationship Id="rId33" Type="http://schemas.openxmlformats.org/officeDocument/2006/relationships/hyperlink" Target="https://en.wikipedia.org/wiki/Uttar_Pradesh" TargetMode="External"/><Relationship Id="rId10" Type="http://schemas.openxmlformats.org/officeDocument/2006/relationships/hyperlink" Target="https://en.wikipedia.org/wiki/Delhi" TargetMode="External"/><Relationship Id="rId32" Type="http://schemas.openxmlformats.org/officeDocument/2006/relationships/hyperlink" Target="https://en.wikipedia.org/wiki/Tripura" TargetMode="External"/><Relationship Id="rId13" Type="http://schemas.openxmlformats.org/officeDocument/2006/relationships/hyperlink" Target="https://en.wikipedia.org/wiki/Haryana" TargetMode="External"/><Relationship Id="rId35" Type="http://schemas.openxmlformats.org/officeDocument/2006/relationships/hyperlink" Target="https://en.wikipedia.org/wiki/West_Bengal" TargetMode="External"/><Relationship Id="rId12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Uttarakhand" TargetMode="External"/><Relationship Id="rId15" Type="http://schemas.openxmlformats.org/officeDocument/2006/relationships/hyperlink" Target="https://en.wikipedia.org/wiki/Jammu_and_Kashmir" TargetMode="External"/><Relationship Id="rId14" Type="http://schemas.openxmlformats.org/officeDocument/2006/relationships/hyperlink" Target="https://en.wikipedia.org/wiki/Himachal_Pradesh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en.wikipedia.org/wiki/Karnataka" TargetMode="External"/><Relationship Id="rId16" Type="http://schemas.openxmlformats.org/officeDocument/2006/relationships/hyperlink" Target="https://en.wikipedia.org/wiki/Jharkhand" TargetMode="External"/><Relationship Id="rId19" Type="http://schemas.openxmlformats.org/officeDocument/2006/relationships/hyperlink" Target="https://en.wikipedia.org/wiki/Lakshadweep" TargetMode="External"/><Relationship Id="rId18" Type="http://schemas.openxmlformats.org/officeDocument/2006/relationships/hyperlink" Target="https://en.wikipedia.org/wiki/Kerala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0.29"/>
  </cols>
  <sheetData>
    <row r="1">
      <c r="A1" s="1"/>
      <c r="B1" s="1" t="s">
        <v>1</v>
      </c>
      <c r="C1" s="1"/>
      <c r="D1" s="9"/>
      <c r="E1" s="10" t="s">
        <v>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1"/>
      <c r="F2" s="1"/>
      <c r="G2" s="1"/>
      <c r="H2" s="12"/>
      <c r="S2" s="1"/>
      <c r="T2" s="1"/>
      <c r="U2" s="1"/>
      <c r="V2" s="1"/>
      <c r="W2" s="1"/>
      <c r="X2" s="1"/>
      <c r="Y2" s="1"/>
    </row>
    <row r="3">
      <c r="A3" s="1"/>
      <c r="B3" s="13" t="s">
        <v>9</v>
      </c>
      <c r="C3" s="1"/>
      <c r="D3" s="9"/>
      <c r="E3" s="10" t="s">
        <v>10</v>
      </c>
      <c r="F3" s="1"/>
      <c r="G3" s="1"/>
      <c r="S3" s="1"/>
      <c r="T3" s="1"/>
      <c r="U3" s="1"/>
      <c r="V3" s="1"/>
      <c r="W3" s="1"/>
      <c r="X3" s="1"/>
      <c r="Y3" s="1"/>
    </row>
    <row r="4">
      <c r="A4" s="1"/>
      <c r="B4" s="13" t="s">
        <v>11</v>
      </c>
      <c r="C4" s="1"/>
      <c r="D4" s="9"/>
      <c r="E4" s="10" t="s">
        <v>10</v>
      </c>
      <c r="F4" s="14"/>
      <c r="G4" s="1"/>
      <c r="S4" s="1"/>
      <c r="T4" s="1"/>
      <c r="U4" s="1"/>
      <c r="V4" s="1"/>
      <c r="W4" s="1"/>
      <c r="X4" s="1"/>
      <c r="Y4" s="1"/>
    </row>
    <row r="5">
      <c r="A5" s="1"/>
      <c r="B5" s="13" t="s">
        <v>12</v>
      </c>
      <c r="C5" s="1"/>
      <c r="D5" s="9"/>
      <c r="E5" s="10" t="s">
        <v>10</v>
      </c>
      <c r="F5" s="1"/>
      <c r="G5" s="1"/>
      <c r="S5" s="1"/>
      <c r="T5" s="1"/>
      <c r="U5" s="1"/>
      <c r="V5" s="1"/>
      <c r="W5" s="1"/>
      <c r="X5" s="1"/>
      <c r="Y5" s="1"/>
    </row>
    <row r="6">
      <c r="A6" s="1"/>
      <c r="B6" s="13" t="s">
        <v>13</v>
      </c>
      <c r="C6" s="1"/>
      <c r="D6" s="9"/>
      <c r="E6" s="10" t="s">
        <v>10</v>
      </c>
      <c r="F6" s="1"/>
      <c r="G6" s="1"/>
      <c r="S6" s="1"/>
      <c r="T6" s="1"/>
      <c r="U6" s="1"/>
      <c r="V6" s="1"/>
      <c r="W6" s="1"/>
      <c r="X6" s="1"/>
      <c r="Y6" s="1"/>
    </row>
    <row r="7">
      <c r="A7" s="1"/>
      <c r="B7" s="13" t="s">
        <v>14</v>
      </c>
      <c r="C7" s="1"/>
      <c r="D7" s="9"/>
      <c r="E7" s="10" t="s">
        <v>10</v>
      </c>
      <c r="F7" s="1"/>
      <c r="G7" s="1"/>
      <c r="S7" s="1"/>
      <c r="T7" s="1"/>
      <c r="U7" s="1"/>
      <c r="V7" s="1"/>
      <c r="W7" s="1"/>
      <c r="X7" s="1"/>
      <c r="Y7" s="1"/>
    </row>
    <row r="8">
      <c r="A8" s="1"/>
      <c r="B8" s="13" t="s">
        <v>15</v>
      </c>
      <c r="C8" s="1"/>
      <c r="D8" s="9"/>
      <c r="E8" s="10" t="s">
        <v>10</v>
      </c>
      <c r="F8" s="1"/>
      <c r="G8" s="1"/>
      <c r="S8" s="1"/>
      <c r="T8" s="1"/>
      <c r="U8" s="1"/>
      <c r="V8" s="1"/>
      <c r="W8" s="1"/>
      <c r="X8" s="1"/>
      <c r="Y8" s="1"/>
    </row>
    <row r="9">
      <c r="A9" s="1"/>
      <c r="B9" s="13" t="s">
        <v>16</v>
      </c>
      <c r="C9" s="1"/>
      <c r="D9" s="9"/>
      <c r="E9" s="10" t="s">
        <v>10</v>
      </c>
      <c r="F9" s="1"/>
      <c r="G9" s="1"/>
      <c r="S9" s="1"/>
      <c r="T9" s="1"/>
      <c r="U9" s="1"/>
      <c r="V9" s="1"/>
      <c r="W9" s="1"/>
      <c r="X9" s="1"/>
      <c r="Y9" s="1"/>
    </row>
    <row r="10">
      <c r="A10" s="1"/>
      <c r="B10" s="13" t="s">
        <v>17</v>
      </c>
      <c r="C10" s="1"/>
      <c r="D10" s="9"/>
      <c r="E10" s="10" t="s">
        <v>10</v>
      </c>
      <c r="F10" s="1"/>
      <c r="G10" s="1"/>
      <c r="S10" s="1"/>
      <c r="T10" s="1"/>
      <c r="U10" s="1"/>
      <c r="V10" s="1"/>
      <c r="W10" s="1"/>
      <c r="X10" s="1"/>
      <c r="Y10" s="1"/>
    </row>
    <row r="11">
      <c r="A11" s="1"/>
      <c r="B11" s="13" t="s">
        <v>18</v>
      </c>
      <c r="C11" s="1"/>
      <c r="D11" s="9"/>
      <c r="E11" s="10" t="s">
        <v>10</v>
      </c>
      <c r="F11" s="1"/>
      <c r="G11" s="1"/>
      <c r="S11" s="1"/>
      <c r="T11" s="1"/>
      <c r="U11" s="1"/>
      <c r="V11" s="1"/>
      <c r="W11" s="1"/>
      <c r="X11" s="1"/>
      <c r="Y11" s="1"/>
    </row>
    <row r="12">
      <c r="A12" s="1"/>
      <c r="B12" s="13" t="s">
        <v>19</v>
      </c>
      <c r="C12" s="1"/>
      <c r="D12" s="9"/>
      <c r="E12" s="10" t="s">
        <v>10</v>
      </c>
      <c r="F12" s="1"/>
      <c r="G12" s="1"/>
      <c r="S12" s="1"/>
      <c r="T12" s="1"/>
      <c r="U12" s="1"/>
      <c r="V12" s="1"/>
      <c r="W12" s="1"/>
      <c r="X12" s="1"/>
      <c r="Y12" s="1"/>
    </row>
    <row r="13">
      <c r="A13" s="1"/>
      <c r="B13" s="13" t="s">
        <v>20</v>
      </c>
      <c r="C13" s="1"/>
      <c r="D13" s="9"/>
      <c r="E13" s="10" t="s">
        <v>10</v>
      </c>
      <c r="F13" s="1"/>
      <c r="G13" s="1"/>
      <c r="S13" s="1"/>
      <c r="T13" s="1"/>
      <c r="U13" s="1"/>
      <c r="V13" s="1"/>
      <c r="W13" s="1"/>
      <c r="X13" s="1"/>
      <c r="Y13" s="1"/>
    </row>
    <row r="14">
      <c r="A14" s="1"/>
      <c r="B14" s="13" t="s">
        <v>21</v>
      </c>
      <c r="C14" s="1"/>
      <c r="D14" s="9"/>
      <c r="E14" s="10" t="s">
        <v>10</v>
      </c>
      <c r="F14" s="1"/>
      <c r="G14" s="1"/>
      <c r="S14" s="1"/>
      <c r="T14" s="1"/>
      <c r="U14" s="1"/>
      <c r="V14" s="1"/>
      <c r="W14" s="1"/>
      <c r="X14" s="1"/>
      <c r="Y14" s="1"/>
    </row>
    <row r="15">
      <c r="A15" s="1"/>
      <c r="B15" s="13" t="s">
        <v>22</v>
      </c>
      <c r="C15" s="1"/>
      <c r="E15" s="10" t="s">
        <v>10</v>
      </c>
      <c r="F15" s="14"/>
      <c r="G15" s="1"/>
      <c r="S15" s="1"/>
      <c r="T15" s="1"/>
      <c r="U15" s="1"/>
      <c r="V15" s="1"/>
      <c r="W15" s="1"/>
      <c r="X15" s="1"/>
      <c r="Y15" s="1"/>
    </row>
    <row r="16">
      <c r="A16" s="1"/>
      <c r="B16" s="13" t="s">
        <v>23</v>
      </c>
      <c r="C16" s="1"/>
      <c r="D16" s="9"/>
      <c r="E16" s="10" t="s">
        <v>10</v>
      </c>
      <c r="F16" s="14"/>
      <c r="G16" s="1"/>
      <c r="S16" s="1"/>
      <c r="T16" s="1"/>
      <c r="U16" s="1"/>
      <c r="V16" s="1"/>
      <c r="W16" s="1"/>
      <c r="X16" s="1"/>
      <c r="Y16" s="1"/>
    </row>
    <row r="17">
      <c r="A17" s="1"/>
      <c r="B17" s="13" t="s">
        <v>24</v>
      </c>
      <c r="C17" s="1"/>
      <c r="D17" s="9"/>
      <c r="E17" s="10" t="s">
        <v>10</v>
      </c>
      <c r="F17" s="14"/>
      <c r="G17" s="1"/>
      <c r="S17" s="1"/>
      <c r="T17" s="1"/>
      <c r="U17" s="1"/>
      <c r="V17" s="1"/>
      <c r="W17" s="1"/>
      <c r="X17" s="1"/>
      <c r="Y17" s="1"/>
    </row>
    <row r="18">
      <c r="A18" s="1"/>
      <c r="B18" s="13" t="s">
        <v>25</v>
      </c>
      <c r="C18" s="1"/>
      <c r="D18" s="1"/>
      <c r="E18" s="10" t="s">
        <v>10</v>
      </c>
      <c r="F18" s="14"/>
      <c r="G18" s="1"/>
      <c r="S18" s="1"/>
      <c r="T18" s="1"/>
      <c r="U18" s="1"/>
      <c r="V18" s="1"/>
      <c r="W18" s="1"/>
      <c r="X18" s="1"/>
      <c r="Y18" s="1"/>
    </row>
    <row r="19">
      <c r="A19" s="1"/>
      <c r="B19" s="13" t="s">
        <v>26</v>
      </c>
      <c r="C19" s="1"/>
      <c r="D19" s="1"/>
      <c r="E19" s="10" t="s">
        <v>10</v>
      </c>
      <c r="F19" s="14"/>
      <c r="G19" s="1"/>
      <c r="S19" s="1"/>
      <c r="T19" s="1"/>
      <c r="U19" s="1"/>
      <c r="V19" s="1"/>
      <c r="W19" s="1"/>
      <c r="X19" s="1"/>
      <c r="Y19" s="1"/>
    </row>
    <row r="20">
      <c r="A20" s="1"/>
      <c r="B20" s="13" t="s">
        <v>27</v>
      </c>
      <c r="C20" s="1"/>
      <c r="D20" s="1"/>
      <c r="E20" s="10" t="s">
        <v>10</v>
      </c>
      <c r="F20" s="14"/>
      <c r="G20" s="1"/>
      <c r="S20" s="1"/>
      <c r="T20" s="1"/>
      <c r="U20" s="1"/>
      <c r="V20" s="1"/>
      <c r="W20" s="1"/>
      <c r="X20" s="1"/>
      <c r="Y20" s="1"/>
    </row>
    <row r="21">
      <c r="A21" s="1"/>
      <c r="B21" s="13" t="s">
        <v>30</v>
      </c>
      <c r="C21" s="1"/>
      <c r="D21" s="1"/>
      <c r="E21" s="10" t="s">
        <v>10</v>
      </c>
      <c r="F21" s="1"/>
      <c r="G21" s="1"/>
      <c r="S21" s="1"/>
      <c r="T21" s="1"/>
      <c r="U21" s="1"/>
      <c r="V21" s="1"/>
      <c r="W21" s="1"/>
      <c r="X21" s="1"/>
      <c r="Y21" s="1"/>
    </row>
    <row r="22">
      <c r="A22" s="1"/>
      <c r="B22" s="13" t="s">
        <v>31</v>
      </c>
      <c r="C22" s="1"/>
      <c r="D22" s="1"/>
      <c r="E22" s="10" t="s">
        <v>10</v>
      </c>
      <c r="F22" s="1"/>
      <c r="G22" s="1"/>
      <c r="S22" s="1"/>
      <c r="T22" s="1"/>
      <c r="U22" s="1"/>
      <c r="V22" s="1"/>
      <c r="W22" s="1"/>
      <c r="X22" s="1"/>
      <c r="Y22" s="1"/>
    </row>
    <row r="23">
      <c r="A23" s="1"/>
      <c r="B23" s="13" t="s">
        <v>32</v>
      </c>
      <c r="C23" s="1"/>
      <c r="D23" s="1"/>
      <c r="E23" s="10" t="s">
        <v>10</v>
      </c>
      <c r="F23" s="14"/>
      <c r="G23" s="1"/>
      <c r="S23" s="1"/>
      <c r="T23" s="1"/>
      <c r="U23" s="1"/>
      <c r="V23" s="1"/>
      <c r="W23" s="1"/>
      <c r="X23" s="1"/>
      <c r="Y23" s="1"/>
    </row>
    <row r="24">
      <c r="A24" s="1"/>
      <c r="B24" s="1" t="s">
        <v>33</v>
      </c>
      <c r="C24" s="1"/>
      <c r="D24" s="1"/>
      <c r="E24" s="10" t="s">
        <v>10</v>
      </c>
      <c r="F24" s="14"/>
      <c r="G24" s="1"/>
      <c r="S24" s="1"/>
      <c r="T24" s="1"/>
      <c r="U24" s="1"/>
      <c r="V24" s="1"/>
      <c r="W24" s="1"/>
      <c r="X24" s="1"/>
      <c r="Y24" s="1"/>
    </row>
    <row r="25">
      <c r="A25" s="1"/>
      <c r="B25" s="13" t="s">
        <v>34</v>
      </c>
      <c r="C25" s="1"/>
      <c r="D25" s="1"/>
      <c r="E25" s="10" t="s">
        <v>10</v>
      </c>
      <c r="F25" s="14"/>
      <c r="G25" s="1"/>
      <c r="S25" s="1"/>
      <c r="T25" s="1"/>
      <c r="U25" s="1"/>
      <c r="V25" s="1"/>
      <c r="W25" s="1"/>
      <c r="X25" s="1"/>
      <c r="Y25" s="1"/>
    </row>
    <row r="26">
      <c r="A26" s="1"/>
      <c r="B26" s="13" t="s">
        <v>35</v>
      </c>
      <c r="C26" s="1"/>
      <c r="D26" s="1"/>
      <c r="E26" s="10" t="s">
        <v>10</v>
      </c>
      <c r="F26" s="14"/>
      <c r="G26" s="1"/>
      <c r="S26" s="1"/>
      <c r="T26" s="1"/>
      <c r="U26" s="1"/>
      <c r="V26" s="1"/>
      <c r="W26" s="1"/>
      <c r="X26" s="1"/>
      <c r="Y26" s="1"/>
    </row>
    <row r="27">
      <c r="A27" s="1"/>
      <c r="B27" s="13" t="s">
        <v>36</v>
      </c>
      <c r="C27" s="1"/>
      <c r="D27" s="1"/>
      <c r="E27" s="10" t="s">
        <v>10</v>
      </c>
      <c r="F27" s="1"/>
      <c r="G27" s="1"/>
      <c r="S27" s="1"/>
      <c r="T27" s="1"/>
      <c r="U27" s="1"/>
      <c r="V27" s="1"/>
      <c r="W27" s="1"/>
      <c r="X27" s="1"/>
      <c r="Y27" s="1"/>
    </row>
    <row r="28">
      <c r="A28" s="1"/>
      <c r="B28" s="13" t="s">
        <v>37</v>
      </c>
      <c r="C28" s="1"/>
      <c r="D28" s="1"/>
      <c r="E28" s="10" t="s">
        <v>10</v>
      </c>
      <c r="F28" s="14"/>
      <c r="G28" s="1"/>
      <c r="S28" s="1"/>
      <c r="T28" s="1"/>
      <c r="U28" s="1"/>
      <c r="V28" s="1"/>
      <c r="W28" s="1"/>
      <c r="X28" s="1"/>
      <c r="Y28" s="1"/>
    </row>
    <row r="29">
      <c r="A29" s="1"/>
      <c r="B29" s="13" t="s">
        <v>38</v>
      </c>
      <c r="C29" s="1"/>
      <c r="D29" s="9"/>
      <c r="E29" s="10" t="s">
        <v>10</v>
      </c>
      <c r="F29" s="14"/>
      <c r="G29" s="1"/>
      <c r="S29" s="1"/>
      <c r="T29" s="1"/>
      <c r="U29" s="1"/>
      <c r="V29" s="1"/>
      <c r="W29" s="1"/>
      <c r="X29" s="1"/>
      <c r="Y29" s="1"/>
    </row>
    <row r="30">
      <c r="A30" s="1"/>
      <c r="B30" s="13" t="s">
        <v>39</v>
      </c>
      <c r="C30" s="1"/>
      <c r="D30" s="9"/>
      <c r="E30" s="10" t="s">
        <v>10</v>
      </c>
      <c r="F30" s="1"/>
      <c r="G30" s="1"/>
      <c r="S30" s="1"/>
      <c r="T30" s="1"/>
      <c r="U30" s="1"/>
      <c r="V30" s="1"/>
      <c r="W30" s="1"/>
      <c r="X30" s="1"/>
      <c r="Y30" s="1"/>
    </row>
    <row r="31">
      <c r="A31" s="1"/>
      <c r="B31" s="13" t="s">
        <v>41</v>
      </c>
      <c r="C31" s="1"/>
      <c r="D31" s="9"/>
      <c r="E31" s="10" t="s">
        <v>10</v>
      </c>
      <c r="F31" s="1"/>
      <c r="G31" s="1"/>
      <c r="S31" s="1"/>
      <c r="T31" s="1"/>
      <c r="U31" s="1"/>
      <c r="V31" s="1"/>
      <c r="W31" s="1"/>
      <c r="X31" s="1"/>
      <c r="Y31" s="1"/>
    </row>
    <row r="32">
      <c r="A32" s="1"/>
      <c r="B32" s="13" t="s">
        <v>44</v>
      </c>
      <c r="C32" s="1"/>
      <c r="D32" s="9"/>
      <c r="E32" s="10" t="s">
        <v>10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3" t="s">
        <v>45</v>
      </c>
      <c r="C33" s="1"/>
      <c r="D33" s="9"/>
      <c r="E33" s="10" t="s">
        <v>10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3" t="s">
        <v>46</v>
      </c>
      <c r="C34" s="1"/>
      <c r="D34" s="9"/>
      <c r="E34" s="10" t="s">
        <v>10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3" t="s">
        <v>47</v>
      </c>
      <c r="C35" s="1"/>
      <c r="D35" s="9"/>
      <c r="E35" s="10" t="s">
        <v>10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3" t="s">
        <v>49</v>
      </c>
      <c r="C36" s="1"/>
      <c r="D36" s="9"/>
      <c r="E36" s="10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3" t="s">
        <v>51</v>
      </c>
      <c r="C37" s="1"/>
      <c r="D37" s="9"/>
      <c r="E37" s="10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3" t="s">
        <v>52</v>
      </c>
      <c r="C38" s="1"/>
      <c r="D38" s="9"/>
      <c r="E38" s="10" t="s">
        <v>10</v>
      </c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1">
    <mergeCell ref="H2:R31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</hyperlinks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"/>
      <c r="E1" s="4"/>
      <c r="F1" s="4"/>
      <c r="G1" s="6"/>
      <c r="H1" s="1"/>
      <c r="I1" s="1"/>
      <c r="J1" s="1"/>
      <c r="K1" s="1"/>
      <c r="L1" s="1"/>
      <c r="M1" s="1"/>
      <c r="N1" s="1"/>
      <c r="O1" s="1"/>
    </row>
    <row r="2">
      <c r="A2" s="2" t="s">
        <v>0</v>
      </c>
      <c r="B2" s="2" t="s">
        <v>2</v>
      </c>
      <c r="C2" s="3" t="s">
        <v>4</v>
      </c>
      <c r="D2" s="18" t="s">
        <v>5</v>
      </c>
      <c r="G2" s="6" t="s">
        <v>40</v>
      </c>
      <c r="H2" s="1"/>
      <c r="I2" s="1"/>
      <c r="J2" s="1"/>
      <c r="K2" s="1"/>
      <c r="L2" s="1"/>
      <c r="M2" s="1"/>
      <c r="N2" s="1"/>
      <c r="O2" s="1"/>
    </row>
    <row r="3">
      <c r="A3" s="1"/>
      <c r="B3" s="1"/>
      <c r="C3" s="1"/>
      <c r="D3" s="3" t="s">
        <v>3</v>
      </c>
      <c r="E3" s="4" t="s">
        <v>42</v>
      </c>
      <c r="F3" s="4" t="s">
        <v>43</v>
      </c>
      <c r="G3" s="1"/>
      <c r="H3" s="1"/>
      <c r="I3" s="1"/>
      <c r="J3" s="1"/>
      <c r="K3" s="1"/>
      <c r="L3" s="1"/>
      <c r="M3" s="1"/>
      <c r="N3" s="1"/>
      <c r="O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>
      <c r="A5" s="19" t="s">
        <v>28</v>
      </c>
      <c r="B5" s="19" t="s">
        <v>29</v>
      </c>
      <c r="C5" s="20">
        <v>49.77</v>
      </c>
      <c r="D5" s="20">
        <v>1.0</v>
      </c>
      <c r="E5" s="21">
        <f t="shared" ref="E5:E8" si="1">C5/97.3</f>
        <v>0.5115107914</v>
      </c>
      <c r="F5" s="20">
        <v>1.0</v>
      </c>
      <c r="G5" s="20">
        <v>0.0</v>
      </c>
      <c r="H5" s="1"/>
      <c r="I5" s="1"/>
      <c r="J5" s="1"/>
      <c r="K5" s="1"/>
      <c r="L5" s="1"/>
      <c r="M5" s="1"/>
      <c r="N5" s="1"/>
      <c r="O5" s="1"/>
    </row>
    <row r="6">
      <c r="A6" s="19" t="s">
        <v>48</v>
      </c>
      <c r="B6" s="19" t="s">
        <v>50</v>
      </c>
      <c r="C6" s="20">
        <v>45.94</v>
      </c>
      <c r="D6" s="22">
        <v>0.0</v>
      </c>
      <c r="E6" s="21">
        <f t="shared" si="1"/>
        <v>0.4721479959</v>
      </c>
      <c r="F6" s="20">
        <v>0.0</v>
      </c>
      <c r="G6" s="20">
        <v>0.0</v>
      </c>
      <c r="H6" s="1"/>
      <c r="I6" s="1"/>
      <c r="J6" s="1"/>
      <c r="K6" s="1"/>
      <c r="L6" s="1"/>
      <c r="M6" s="1"/>
      <c r="N6" s="1"/>
      <c r="O6" s="1"/>
    </row>
    <row r="7">
      <c r="A7" s="14" t="s">
        <v>53</v>
      </c>
      <c r="B7" s="14"/>
      <c r="C7" s="23">
        <v>0.99</v>
      </c>
      <c r="D7" s="14">
        <v>0.0</v>
      </c>
      <c r="E7" s="21">
        <f t="shared" si="1"/>
        <v>0.01017471737</v>
      </c>
      <c r="F7" s="14">
        <v>0.0</v>
      </c>
      <c r="G7" s="14">
        <v>0.0</v>
      </c>
      <c r="H7" s="1"/>
      <c r="I7" s="1"/>
      <c r="J7" s="1"/>
      <c r="O7" s="1"/>
    </row>
    <row r="8">
      <c r="A8" s="14" t="s">
        <v>56</v>
      </c>
      <c r="B8" s="1"/>
      <c r="C8" s="14">
        <v>0.6</v>
      </c>
      <c r="D8" s="14">
        <v>0.0</v>
      </c>
      <c r="E8" s="21">
        <f t="shared" si="1"/>
        <v>0.006166495375</v>
      </c>
      <c r="F8" s="14">
        <v>0.0</v>
      </c>
      <c r="G8" s="14">
        <v>0.0</v>
      </c>
      <c r="H8" s="24"/>
      <c r="I8" s="24"/>
      <c r="J8" s="1"/>
      <c r="K8" s="1"/>
      <c r="L8" s="1"/>
      <c r="M8" s="1"/>
      <c r="N8" s="1"/>
      <c r="O8" s="1"/>
    </row>
    <row r="9">
      <c r="A9" s="1"/>
      <c r="B9" s="1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>
        <f>SUM(C5:C8)</f>
        <v>97.3</v>
      </c>
      <c r="D10" s="1"/>
      <c r="E10" s="1"/>
      <c r="F10" s="1"/>
      <c r="G10" s="1"/>
    </row>
    <row r="11">
      <c r="A11" s="1"/>
      <c r="B11" s="1"/>
      <c r="C11" s="1"/>
      <c r="D11" s="24"/>
      <c r="E11" s="24"/>
      <c r="F11" s="24"/>
      <c r="G11" s="24"/>
    </row>
    <row r="12">
      <c r="A12" s="1"/>
      <c r="B12" s="1" t="s">
        <v>62</v>
      </c>
      <c r="C12" s="23">
        <v>1.0</v>
      </c>
      <c r="D12" s="25"/>
      <c r="E12" s="25"/>
      <c r="F12" s="25"/>
      <c r="G12" s="24"/>
      <c r="J12" s="7"/>
      <c r="K12" s="7"/>
      <c r="L12" s="7"/>
      <c r="M12" s="17"/>
      <c r="N12" s="17"/>
      <c r="O12" s="17"/>
      <c r="P12" s="17"/>
      <c r="Q12" s="17"/>
      <c r="R12" s="15"/>
    </row>
    <row r="13">
      <c r="A13" s="26"/>
      <c r="B13" s="1"/>
      <c r="C13" s="1"/>
      <c r="D13" s="1"/>
      <c r="E13" s="1"/>
      <c r="F13" s="1"/>
      <c r="G13" s="1"/>
      <c r="J13" s="7"/>
      <c r="K13" s="7"/>
      <c r="L13" s="7"/>
      <c r="M13" s="17"/>
      <c r="N13" s="17"/>
      <c r="O13" s="17"/>
      <c r="P13" s="17"/>
      <c r="Q13" s="17"/>
      <c r="R13" s="15"/>
    </row>
    <row r="14">
      <c r="J14" s="7"/>
      <c r="K14" s="7"/>
      <c r="L14" s="7"/>
      <c r="M14" s="17"/>
      <c r="N14" s="17"/>
      <c r="O14" s="17"/>
      <c r="P14" s="17"/>
      <c r="Q14" s="17"/>
      <c r="R14" s="15"/>
    </row>
    <row r="15">
      <c r="J15" s="7"/>
      <c r="K15" s="7"/>
      <c r="L15" s="7"/>
      <c r="M15" s="17"/>
      <c r="N15" s="17"/>
      <c r="O15" s="17"/>
      <c r="P15" s="17"/>
      <c r="Q15" s="17"/>
      <c r="R15" s="15"/>
    </row>
  </sheetData>
  <mergeCells count="3">
    <mergeCell ref="J7:N7"/>
    <mergeCell ref="D9:E9"/>
    <mergeCell ref="D2:F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"/>
      <c r="E1" s="4"/>
      <c r="F1" s="4"/>
      <c r="G1" s="6"/>
      <c r="H1" s="1"/>
      <c r="I1" s="1"/>
    </row>
    <row r="2">
      <c r="A2" s="2" t="s">
        <v>0</v>
      </c>
      <c r="B2" s="2" t="s">
        <v>2</v>
      </c>
      <c r="C2" s="3" t="s">
        <v>4</v>
      </c>
      <c r="D2" s="18" t="s">
        <v>5</v>
      </c>
      <c r="G2" s="6" t="s">
        <v>40</v>
      </c>
      <c r="H2" s="1"/>
      <c r="I2" s="1"/>
    </row>
    <row r="3">
      <c r="A3" s="1"/>
      <c r="B3" s="1"/>
      <c r="C3" s="1"/>
      <c r="D3" s="3" t="s">
        <v>3</v>
      </c>
      <c r="E3" s="4" t="s">
        <v>42</v>
      </c>
      <c r="F3" s="4" t="s">
        <v>43</v>
      </c>
      <c r="G3" s="1"/>
      <c r="H3" s="1"/>
      <c r="I3" s="1"/>
    </row>
    <row r="4">
      <c r="A4" s="1"/>
      <c r="B4" s="1"/>
      <c r="C4" s="1"/>
      <c r="D4" s="1"/>
      <c r="E4" s="1"/>
      <c r="F4" s="1"/>
      <c r="G4" s="1"/>
      <c r="H4" s="1"/>
      <c r="I4" s="1"/>
    </row>
    <row r="5">
      <c r="A5" s="19" t="s">
        <v>28</v>
      </c>
      <c r="B5" s="19" t="s">
        <v>29</v>
      </c>
      <c r="C5" s="17">
        <v>54.66</v>
      </c>
      <c r="D5" s="20">
        <v>1.0</v>
      </c>
      <c r="E5" s="21">
        <f t="shared" ref="E5:E7" si="1">C5/99.15</f>
        <v>0.5512859304</v>
      </c>
      <c r="F5" s="20">
        <v>1.0</v>
      </c>
      <c r="G5" s="20">
        <v>0.0</v>
      </c>
      <c r="H5" s="1"/>
      <c r="I5" s="1"/>
    </row>
    <row r="6">
      <c r="A6" s="19" t="s">
        <v>48</v>
      </c>
      <c r="B6" s="19" t="s">
        <v>50</v>
      </c>
      <c r="C6" s="17">
        <v>43.92</v>
      </c>
      <c r="D6" s="22">
        <v>0.0</v>
      </c>
      <c r="E6" s="21">
        <f t="shared" si="1"/>
        <v>0.4429652042</v>
      </c>
      <c r="F6" s="20">
        <v>0.0</v>
      </c>
      <c r="G6" s="20">
        <v>0.0</v>
      </c>
      <c r="H6" s="1"/>
      <c r="I6" s="1"/>
    </row>
    <row r="7">
      <c r="A7" s="14" t="s">
        <v>56</v>
      </c>
      <c r="B7" s="1"/>
      <c r="C7" s="17">
        <v>0.57</v>
      </c>
      <c r="D7" s="14">
        <v>0.0</v>
      </c>
      <c r="E7" s="21">
        <f t="shared" si="1"/>
        <v>0.005748865356</v>
      </c>
      <c r="F7" s="14">
        <v>0.0</v>
      </c>
      <c r="G7" s="14">
        <v>0.0</v>
      </c>
      <c r="H7" s="24"/>
      <c r="I7" s="24"/>
    </row>
    <row r="8">
      <c r="A8" s="1"/>
      <c r="B8" s="1"/>
      <c r="C8" s="1"/>
      <c r="D8" s="1"/>
      <c r="F8" s="1"/>
      <c r="G8" s="1"/>
      <c r="H8" s="1"/>
      <c r="I8" s="1"/>
    </row>
    <row r="9">
      <c r="A9" s="1"/>
      <c r="B9" s="1"/>
      <c r="C9" s="1">
        <f>SUM(C5:C7)</f>
        <v>99.15</v>
      </c>
      <c r="D9" s="1"/>
      <c r="E9" s="1"/>
      <c r="F9" s="1"/>
      <c r="G9" s="1"/>
    </row>
    <row r="10">
      <c r="A10" s="1"/>
      <c r="B10" s="1"/>
      <c r="C10" s="1"/>
      <c r="D10" s="24"/>
      <c r="E10" s="24"/>
      <c r="F10" s="24"/>
      <c r="G10" s="24"/>
    </row>
    <row r="11">
      <c r="A11" s="1"/>
      <c r="B11" s="1" t="s">
        <v>62</v>
      </c>
      <c r="C11" s="23">
        <v>1.0</v>
      </c>
      <c r="D11" s="25"/>
      <c r="E11" s="25"/>
      <c r="F11" s="25"/>
      <c r="G11" s="24"/>
    </row>
    <row r="12">
      <c r="A12" s="26"/>
      <c r="B12" s="1"/>
      <c r="C12" s="1"/>
      <c r="D12" s="1"/>
      <c r="E12" s="1"/>
      <c r="F12" s="1"/>
      <c r="G12" s="1"/>
    </row>
    <row r="17">
      <c r="L17" s="17"/>
    </row>
    <row r="18">
      <c r="L18" s="17"/>
    </row>
    <row r="19">
      <c r="L19" s="17"/>
    </row>
  </sheetData>
  <mergeCells count="2">
    <mergeCell ref="D8:E8"/>
    <mergeCell ref="D2:F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9" t="s">
        <v>28</v>
      </c>
      <c r="B4" s="35" t="s">
        <v>29</v>
      </c>
      <c r="C4" s="33">
        <v>46.63</v>
      </c>
      <c r="D4" s="20">
        <v>7.0</v>
      </c>
      <c r="E4" s="34">
        <f t="shared" ref="E4:E8" si="1">7*C4/96.21</f>
        <v>3.392682673</v>
      </c>
      <c r="F4" s="14">
        <v>3.0</v>
      </c>
      <c r="G4" s="14">
        <v>-4.0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4" t="s">
        <v>48</v>
      </c>
      <c r="B5" s="35" t="s">
        <v>50</v>
      </c>
      <c r="C5" s="33">
        <v>15.22</v>
      </c>
      <c r="D5" s="20">
        <v>0.0</v>
      </c>
      <c r="E5" s="34">
        <f t="shared" si="1"/>
        <v>1.107369296</v>
      </c>
      <c r="F5" s="14">
        <v>1.0</v>
      </c>
      <c r="G5" s="14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5" t="s">
        <v>56</v>
      </c>
      <c r="B6" s="35"/>
      <c r="C6" s="33">
        <v>1.23</v>
      </c>
      <c r="D6" s="20">
        <v>0.0</v>
      </c>
      <c r="E6" s="34">
        <f t="shared" si="1"/>
        <v>0.08949173683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5" t="s">
        <v>71</v>
      </c>
      <c r="B7" s="35" t="s">
        <v>55</v>
      </c>
      <c r="C7" s="33">
        <v>0.05</v>
      </c>
      <c r="D7" s="20">
        <v>0.0</v>
      </c>
      <c r="E7" s="34">
        <f t="shared" si="1"/>
        <v>0.003637875481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4"/>
      <c r="S7" s="14"/>
      <c r="T7" s="14"/>
      <c r="U7" s="28"/>
      <c r="V7" s="28"/>
      <c r="W7" s="28"/>
      <c r="X7" s="1"/>
      <c r="Y7" s="1"/>
      <c r="Z7" s="1"/>
      <c r="AA7" s="1"/>
      <c r="AB7" s="1"/>
      <c r="AC7" s="1"/>
      <c r="AD7" s="1"/>
    </row>
    <row r="8">
      <c r="A8" s="35" t="s">
        <v>82</v>
      </c>
      <c r="B8" s="35"/>
      <c r="C8" s="33">
        <v>33.08</v>
      </c>
      <c r="D8" s="20">
        <v>0.0</v>
      </c>
      <c r="E8" s="34">
        <f t="shared" si="1"/>
        <v>2.406818418</v>
      </c>
      <c r="F8" s="14">
        <v>3.0</v>
      </c>
      <c r="G8" s="14">
        <v>3.0</v>
      </c>
      <c r="H8" s="1"/>
      <c r="I8" s="1"/>
      <c r="J8" s="1"/>
      <c r="K8" s="1"/>
      <c r="L8" s="1"/>
      <c r="M8" s="1"/>
      <c r="R8" s="14"/>
      <c r="U8" s="28"/>
      <c r="V8" s="28"/>
      <c r="W8" s="28"/>
      <c r="X8" s="1"/>
      <c r="Y8" s="1"/>
      <c r="Z8" s="1"/>
      <c r="AA8" s="1"/>
      <c r="AB8" s="1"/>
      <c r="AC8" s="1"/>
      <c r="AD8" s="1"/>
    </row>
    <row r="9">
      <c r="I9" s="1"/>
      <c r="J9" s="1"/>
      <c r="K9" s="1"/>
      <c r="L9" s="1"/>
      <c r="M9" s="14"/>
      <c r="N9" s="14"/>
      <c r="O9" s="14"/>
      <c r="P9" s="14"/>
      <c r="Q9" s="1"/>
      <c r="R9" s="1"/>
      <c r="S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24">
        <f>SUM(C4:C8)</f>
        <v>96.21</v>
      </c>
      <c r="D10" s="1"/>
      <c r="E10" s="1"/>
      <c r="F10" s="1"/>
      <c r="G10" s="1"/>
      <c r="I10" s="24"/>
      <c r="J10" s="24"/>
      <c r="K10" s="24"/>
      <c r="L10" s="1"/>
      <c r="M10" s="1"/>
      <c r="N10" s="1"/>
      <c r="O10" s="1"/>
      <c r="P10" s="1"/>
      <c r="Q10" s="1"/>
      <c r="R10" s="1"/>
      <c r="S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28"/>
      <c r="G11" s="1"/>
      <c r="I11" s="24"/>
      <c r="J11" s="24"/>
      <c r="K11" s="24"/>
      <c r="L11" s="1"/>
      <c r="M11" s="14"/>
      <c r="N11" s="14"/>
      <c r="O11" s="14"/>
      <c r="P11" s="1"/>
      <c r="Q11" s="1"/>
      <c r="R11" s="14"/>
      <c r="S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 t="s">
        <v>62</v>
      </c>
      <c r="C12" s="23">
        <v>1.0</v>
      </c>
      <c r="D12" s="1"/>
      <c r="E12" s="1"/>
      <c r="F12" s="1"/>
      <c r="G12" s="1"/>
      <c r="I12" s="24"/>
      <c r="J12" s="24"/>
      <c r="K12" s="24"/>
      <c r="L12" s="1"/>
      <c r="M12" s="14"/>
      <c r="N12" s="14"/>
      <c r="O12" s="14"/>
      <c r="P12" s="1"/>
      <c r="Q12" s="1"/>
      <c r="R12" s="14"/>
      <c r="S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I13" s="24"/>
      <c r="J13" s="24"/>
      <c r="K13" s="24"/>
      <c r="L13" s="1"/>
      <c r="M13" s="14"/>
      <c r="N13" s="14"/>
      <c r="O13" s="14"/>
      <c r="P13" s="1"/>
      <c r="Q13" s="1"/>
      <c r="R13" s="14"/>
      <c r="S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36"/>
      <c r="B14" s="24"/>
      <c r="C14" s="1"/>
      <c r="D14" s="25"/>
      <c r="E14" s="25"/>
      <c r="F14" s="25"/>
      <c r="G14" s="37"/>
      <c r="I14" s="24"/>
      <c r="J14" s="24"/>
      <c r="K14" s="24"/>
      <c r="L14" s="1"/>
      <c r="M14" s="14"/>
      <c r="N14" s="14"/>
      <c r="O14" s="14"/>
      <c r="P14" s="1"/>
      <c r="Q14" s="1"/>
      <c r="R14" s="14"/>
      <c r="S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36"/>
      <c r="B15" s="24"/>
      <c r="C15" s="1"/>
      <c r="D15" s="25"/>
      <c r="E15" s="25"/>
      <c r="F15" s="24"/>
      <c r="G15" s="24"/>
      <c r="H15" s="1"/>
      <c r="I15" s="24"/>
      <c r="J15" s="24"/>
      <c r="K15" s="24"/>
      <c r="L15" s="1"/>
      <c r="M15" s="14"/>
      <c r="N15" s="14"/>
      <c r="O15" s="14"/>
      <c r="P15" s="1"/>
      <c r="Q15" s="1"/>
      <c r="R15" s="14"/>
      <c r="S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36"/>
      <c r="B16" s="24"/>
      <c r="C16" s="1"/>
      <c r="D16" s="25"/>
      <c r="E16" s="25"/>
      <c r="F16" s="24"/>
      <c r="G16" s="24"/>
      <c r="H16" s="1"/>
      <c r="I16" s="24"/>
      <c r="J16" s="24"/>
      <c r="K16" s="24"/>
      <c r="L16" s="1"/>
      <c r="M16" s="8"/>
      <c r="N16" s="8"/>
      <c r="O16" s="14"/>
      <c r="P16" s="1"/>
      <c r="Q16" s="1"/>
      <c r="R16" s="14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24"/>
      <c r="C17" s="1"/>
      <c r="D17" s="25"/>
      <c r="E17" s="25"/>
      <c r="F17" s="24"/>
      <c r="G17" s="24"/>
      <c r="H17" s="1"/>
      <c r="I17" s="24"/>
      <c r="J17" s="24"/>
      <c r="K17" s="24"/>
      <c r="L17" s="1"/>
      <c r="M17" s="14"/>
      <c r="N17" s="14"/>
      <c r="O17" s="14"/>
      <c r="P17" s="1"/>
      <c r="Q17" s="1"/>
      <c r="R17" s="1"/>
      <c r="S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2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26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7"/>
      <c r="B23" s="7"/>
      <c r="C23" s="7"/>
      <c r="D23" s="17"/>
      <c r="E23" s="17"/>
      <c r="F23" s="17"/>
      <c r="G23" s="17"/>
      <c r="H23" s="17"/>
      <c r="I23" s="15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7"/>
      <c r="B24" s="7"/>
      <c r="C24" s="7"/>
      <c r="D24" s="17"/>
      <c r="E24" s="17"/>
      <c r="F24" s="17"/>
      <c r="G24" s="17"/>
      <c r="H24" s="17"/>
      <c r="I24" s="1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7"/>
      <c r="B25" s="7"/>
      <c r="C25" s="7"/>
      <c r="D25" s="17"/>
      <c r="E25" s="17"/>
      <c r="F25" s="17"/>
      <c r="G25" s="17"/>
      <c r="H25" s="17"/>
      <c r="I25" s="1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7"/>
      <c r="B26" s="7"/>
      <c r="C26" s="7"/>
      <c r="D26" s="17"/>
      <c r="E26" s="17"/>
      <c r="F26" s="17"/>
      <c r="G26" s="17"/>
      <c r="H26" s="17"/>
      <c r="I26" s="1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7"/>
      <c r="B27" s="7"/>
      <c r="C27" s="7"/>
      <c r="D27" s="17"/>
      <c r="E27" s="17"/>
      <c r="F27" s="17"/>
      <c r="G27" s="17"/>
      <c r="H27" s="17"/>
      <c r="I27" s="1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7"/>
      <c r="B28" s="7"/>
      <c r="C28" s="7"/>
      <c r="D28" s="17"/>
      <c r="E28" s="17"/>
      <c r="F28" s="17"/>
      <c r="G28" s="17"/>
      <c r="H28" s="17"/>
      <c r="I28" s="1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7"/>
      <c r="B29" s="7"/>
      <c r="C29" s="7"/>
      <c r="D29" s="17"/>
      <c r="E29" s="17"/>
      <c r="F29" s="17"/>
      <c r="G29" s="17"/>
      <c r="H29" s="17"/>
      <c r="I29" s="1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">
    <mergeCell ref="M8:Q8"/>
    <mergeCell ref="R8:T8"/>
    <mergeCell ref="D1:F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5"/>
      <c r="I1" s="15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5"/>
      <c r="I2" s="15"/>
    </row>
    <row r="3">
      <c r="A3" s="1"/>
      <c r="B3" s="1"/>
      <c r="C3" s="1"/>
      <c r="D3" s="1"/>
      <c r="E3" s="1"/>
      <c r="F3" s="1"/>
      <c r="G3" s="1"/>
      <c r="H3" s="15"/>
      <c r="I3" s="15"/>
    </row>
    <row r="4">
      <c r="A4" s="19" t="s">
        <v>28</v>
      </c>
      <c r="B4" s="35" t="s">
        <v>29</v>
      </c>
      <c r="C4" s="33">
        <v>54.12</v>
      </c>
      <c r="D4" s="20">
        <v>2.0</v>
      </c>
      <c r="E4" s="34">
        <f t="shared" ref="E4:E6" si="1">2*C4/92.39</f>
        <v>1.171555363</v>
      </c>
      <c r="F4" s="14">
        <v>1.0</v>
      </c>
      <c r="G4" s="14">
        <v>-1.0</v>
      </c>
      <c r="H4" s="15"/>
      <c r="I4" s="15"/>
    </row>
    <row r="5">
      <c r="A5" s="4" t="s">
        <v>48</v>
      </c>
      <c r="B5" s="35" t="s">
        <v>50</v>
      </c>
      <c r="C5" s="30">
        <v>37.02</v>
      </c>
      <c r="D5" s="20">
        <v>0.0</v>
      </c>
      <c r="E5" s="34">
        <f t="shared" si="1"/>
        <v>0.8013854313</v>
      </c>
      <c r="F5" s="14">
        <v>1.0</v>
      </c>
      <c r="G5" s="14">
        <v>1.0</v>
      </c>
      <c r="H5" s="15"/>
      <c r="I5" s="15"/>
    </row>
    <row r="6">
      <c r="A6" s="35" t="s">
        <v>71</v>
      </c>
      <c r="B6" s="35" t="s">
        <v>55</v>
      </c>
      <c r="C6" s="33">
        <v>1.25</v>
      </c>
      <c r="D6" s="20">
        <v>0.0</v>
      </c>
      <c r="E6" s="34">
        <f t="shared" si="1"/>
        <v>0.02705920554</v>
      </c>
      <c r="F6" s="14">
        <v>0.0</v>
      </c>
      <c r="G6" s="14">
        <v>0.0</v>
      </c>
      <c r="H6" s="15"/>
      <c r="I6" s="15"/>
    </row>
    <row r="7">
      <c r="A7" s="35"/>
      <c r="B7" s="35"/>
      <c r="C7" s="33"/>
      <c r="D7" s="20"/>
      <c r="E7" s="34"/>
      <c r="F7" s="14"/>
      <c r="G7" s="14"/>
      <c r="H7" s="5"/>
      <c r="I7" s="15"/>
    </row>
    <row r="8">
      <c r="A8" s="1"/>
      <c r="B8" s="1"/>
      <c r="C8" s="24">
        <f>SUM(C4:C7)</f>
        <v>92.39</v>
      </c>
      <c r="D8" s="1"/>
      <c r="E8" s="34"/>
      <c r="F8" s="14"/>
      <c r="G8" s="14"/>
      <c r="H8" s="17"/>
      <c r="I8" s="17"/>
      <c r="K8" s="5"/>
      <c r="L8" s="5"/>
      <c r="M8" s="7"/>
      <c r="N8" s="7"/>
      <c r="O8" s="15"/>
    </row>
    <row r="9">
      <c r="A9" s="1"/>
      <c r="B9" s="1"/>
      <c r="C9" s="1"/>
      <c r="D9" s="1"/>
      <c r="E9" s="34"/>
      <c r="F9" s="14"/>
      <c r="G9" s="14"/>
      <c r="M9" s="15"/>
      <c r="N9" s="15"/>
      <c r="O9" s="15"/>
    </row>
    <row r="10">
      <c r="A10" s="1"/>
      <c r="B10" s="1" t="s">
        <v>62</v>
      </c>
      <c r="C10" s="23">
        <v>14.0</v>
      </c>
      <c r="D10" s="1"/>
      <c r="E10" s="34"/>
      <c r="F10" s="14"/>
      <c r="G10" s="14"/>
      <c r="K10" s="5"/>
      <c r="L10" s="5"/>
      <c r="M10" s="16"/>
      <c r="N10" s="17"/>
      <c r="O10" s="15"/>
    </row>
    <row r="11">
      <c r="E11" s="34"/>
      <c r="F11" s="8"/>
      <c r="G11" s="8"/>
      <c r="K11" s="5"/>
      <c r="L11" s="5"/>
      <c r="M11" s="16"/>
      <c r="N11" s="17"/>
      <c r="O11" s="15"/>
    </row>
    <row r="12">
      <c r="K12" s="15"/>
      <c r="L12" s="15"/>
      <c r="M12" s="15"/>
      <c r="N12" s="15"/>
      <c r="O12" s="15"/>
    </row>
    <row r="13">
      <c r="E13" s="1"/>
      <c r="F13" s="1"/>
      <c r="G13" s="1"/>
      <c r="K13" s="15"/>
      <c r="L13" s="15"/>
      <c r="M13" s="15"/>
      <c r="N13" s="15"/>
      <c r="O13" s="15"/>
    </row>
    <row r="14">
      <c r="E14" s="1"/>
      <c r="F14" s="28"/>
      <c r="G14" s="1"/>
      <c r="K14" s="5"/>
      <c r="L14" s="5"/>
      <c r="M14" s="15"/>
      <c r="N14" s="5"/>
      <c r="O14" s="15"/>
    </row>
    <row r="15">
      <c r="E15" s="1"/>
      <c r="F15" s="1"/>
      <c r="G15" s="1"/>
    </row>
  </sheetData>
  <mergeCells count="1">
    <mergeCell ref="D1:F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>
      <c r="A4" s="19" t="s">
        <v>28</v>
      </c>
      <c r="B4" s="35" t="s">
        <v>29</v>
      </c>
      <c r="C4" s="33">
        <v>60.11</v>
      </c>
      <c r="D4" s="20">
        <v>26.0</v>
      </c>
      <c r="E4" s="34">
        <f t="shared" ref="E4:E9" si="1">26*C4/95.63</f>
        <v>16.34277946</v>
      </c>
      <c r="F4" s="14">
        <v>17.0</v>
      </c>
      <c r="G4" s="14">
        <v>-9.0</v>
      </c>
      <c r="H4" s="1"/>
      <c r="I4" s="1"/>
      <c r="J4" s="1"/>
      <c r="K4" s="1"/>
    </row>
    <row r="5">
      <c r="A5" s="4" t="s">
        <v>48</v>
      </c>
      <c r="B5" s="35" t="s">
        <v>50</v>
      </c>
      <c r="C5" s="30">
        <v>33.45</v>
      </c>
      <c r="D5" s="20">
        <v>0.0</v>
      </c>
      <c r="E5" s="34">
        <f t="shared" si="1"/>
        <v>9.094426435</v>
      </c>
      <c r="F5" s="14">
        <v>9.0</v>
      </c>
      <c r="G5" s="14">
        <v>9.0</v>
      </c>
      <c r="H5" s="1"/>
      <c r="I5" s="1"/>
      <c r="J5" s="1"/>
      <c r="K5" s="5"/>
      <c r="L5" s="5"/>
      <c r="M5" s="38"/>
      <c r="N5" s="38"/>
      <c r="O5" s="1"/>
    </row>
    <row r="6">
      <c r="A6" s="35" t="s">
        <v>56</v>
      </c>
      <c r="B6" s="1"/>
      <c r="C6" s="20">
        <v>0.96</v>
      </c>
      <c r="D6" s="20">
        <v>0.0</v>
      </c>
      <c r="E6" s="34">
        <f t="shared" si="1"/>
        <v>0.2610059605</v>
      </c>
      <c r="F6" s="14">
        <v>0.0</v>
      </c>
      <c r="G6" s="14">
        <v>0.0</v>
      </c>
      <c r="H6" s="1"/>
      <c r="I6" s="1"/>
      <c r="J6" s="1"/>
      <c r="M6" s="15"/>
      <c r="N6" s="15"/>
      <c r="O6" s="1"/>
    </row>
    <row r="7">
      <c r="A7" s="35" t="s">
        <v>53</v>
      </c>
      <c r="B7" s="35" t="s">
        <v>50</v>
      </c>
      <c r="C7" s="33">
        <v>0.95</v>
      </c>
      <c r="D7" s="20">
        <v>0.0</v>
      </c>
      <c r="E7" s="34">
        <f t="shared" si="1"/>
        <v>0.2582871484</v>
      </c>
      <c r="F7" s="14">
        <v>0.0</v>
      </c>
      <c r="G7" s="14">
        <v>0.0</v>
      </c>
      <c r="H7" s="1"/>
      <c r="I7" s="1"/>
      <c r="J7" s="1"/>
      <c r="K7" s="5"/>
      <c r="L7" s="5"/>
      <c r="M7" s="16"/>
      <c r="N7" s="16"/>
      <c r="O7" s="1"/>
    </row>
    <row r="8">
      <c r="A8" s="35" t="s">
        <v>71</v>
      </c>
      <c r="B8" s="14" t="s">
        <v>55</v>
      </c>
      <c r="C8" s="20">
        <v>0.05</v>
      </c>
      <c r="D8" s="20">
        <v>0.0</v>
      </c>
      <c r="E8" s="34">
        <f t="shared" si="1"/>
        <v>0.01359406044</v>
      </c>
      <c r="F8" s="14">
        <v>0.0</v>
      </c>
      <c r="G8" s="14">
        <v>0.0</v>
      </c>
      <c r="H8" s="1"/>
      <c r="I8" s="1"/>
      <c r="J8" s="1"/>
      <c r="K8" s="5"/>
      <c r="L8" s="5"/>
      <c r="M8" s="16"/>
      <c r="N8" s="16"/>
      <c r="O8" s="1"/>
    </row>
    <row r="9">
      <c r="A9" s="14" t="s">
        <v>54</v>
      </c>
      <c r="B9" s="14" t="s">
        <v>55</v>
      </c>
      <c r="C9" s="30">
        <v>0.11</v>
      </c>
      <c r="D9" s="14">
        <v>0.0</v>
      </c>
      <c r="E9" s="34">
        <f t="shared" si="1"/>
        <v>0.02990693297</v>
      </c>
      <c r="F9" s="14">
        <v>0.0</v>
      </c>
      <c r="G9" s="14">
        <v>0.0</v>
      </c>
      <c r="H9" s="1"/>
      <c r="I9" s="24"/>
      <c r="J9" s="24"/>
      <c r="K9" s="5"/>
      <c r="L9" s="5"/>
      <c r="M9" s="16"/>
      <c r="N9" s="16"/>
      <c r="O9" s="1"/>
    </row>
    <row r="10">
      <c r="H10" s="1"/>
      <c r="I10" s="24"/>
      <c r="J10" s="24"/>
      <c r="K10" s="1"/>
      <c r="L10" s="1"/>
      <c r="M10" s="1"/>
      <c r="N10" s="1"/>
      <c r="O10" s="1"/>
    </row>
    <row r="11">
      <c r="A11" s="1"/>
      <c r="B11" s="1"/>
      <c r="C11" s="24">
        <f>SUM(C4:C10)</f>
        <v>95.63</v>
      </c>
      <c r="D11" s="1"/>
      <c r="E11" s="1"/>
      <c r="F11" s="1"/>
      <c r="G11" s="1"/>
      <c r="H11" s="1"/>
      <c r="I11" s="24"/>
      <c r="J11" s="24"/>
      <c r="K11" s="24"/>
    </row>
    <row r="12">
      <c r="A12" s="1"/>
      <c r="B12" s="1"/>
      <c r="C12" s="1"/>
      <c r="D12" s="1"/>
      <c r="E12" s="1"/>
      <c r="F12" s="28"/>
      <c r="G12" s="1"/>
      <c r="H12" s="1"/>
      <c r="I12" s="24"/>
      <c r="J12" s="24"/>
      <c r="K12" s="24"/>
    </row>
    <row r="13">
      <c r="A13" s="1"/>
      <c r="B13" s="1" t="s">
        <v>62</v>
      </c>
      <c r="C13" s="23">
        <v>14.0</v>
      </c>
      <c r="D13" s="1"/>
      <c r="E13" s="1"/>
      <c r="F13" s="1"/>
      <c r="G13" s="1"/>
      <c r="H13" s="1"/>
      <c r="I13" s="24"/>
      <c r="J13" s="24"/>
      <c r="K13" s="24"/>
    </row>
    <row r="14">
      <c r="A14" s="1"/>
      <c r="B14" s="24"/>
      <c r="C14" s="1"/>
      <c r="D14" s="24"/>
      <c r="E14" s="24"/>
      <c r="F14" s="25"/>
      <c r="G14" s="24"/>
      <c r="H14" s="1"/>
      <c r="I14" s="24"/>
      <c r="J14" s="24"/>
      <c r="K14" s="24"/>
    </row>
    <row r="15">
      <c r="A15" s="1"/>
      <c r="B15" s="24"/>
      <c r="C15" s="1"/>
      <c r="D15" s="24"/>
      <c r="E15" s="24"/>
      <c r="F15" s="25"/>
      <c r="G15" s="24"/>
      <c r="H15" s="1"/>
      <c r="I15" s="24"/>
      <c r="J15" s="24"/>
      <c r="K15" s="24"/>
    </row>
    <row r="16">
      <c r="A16" s="1"/>
      <c r="B16" s="24"/>
      <c r="C16" s="1"/>
      <c r="D16" s="24"/>
      <c r="E16" s="24"/>
      <c r="F16" s="25"/>
      <c r="G16" s="24"/>
      <c r="H16" s="1"/>
      <c r="I16" s="24"/>
      <c r="J16" s="24"/>
      <c r="K16" s="24"/>
    </row>
    <row r="17">
      <c r="I17" s="24"/>
      <c r="J17" s="24"/>
      <c r="K17" s="24"/>
    </row>
    <row r="18">
      <c r="I18" s="24"/>
      <c r="J18" s="24"/>
      <c r="K18" s="24"/>
    </row>
    <row r="19">
      <c r="I19" s="24"/>
      <c r="J19" s="24"/>
      <c r="K19" s="24"/>
    </row>
    <row r="20">
      <c r="I20" s="24"/>
      <c r="J20" s="24"/>
      <c r="K20" s="24"/>
    </row>
    <row r="21">
      <c r="I21" s="24"/>
      <c r="J21" s="24"/>
      <c r="K21" s="24"/>
    </row>
    <row r="22">
      <c r="I22" s="24"/>
      <c r="J22" s="24"/>
      <c r="K22" s="24"/>
    </row>
    <row r="23">
      <c r="I23" s="24"/>
      <c r="J23" s="24"/>
      <c r="K23" s="24"/>
    </row>
    <row r="24">
      <c r="A24" s="1"/>
      <c r="B24" s="24"/>
      <c r="C24" s="1"/>
      <c r="D24" s="24"/>
      <c r="E24" s="24"/>
      <c r="F24" s="25"/>
      <c r="G24" s="24"/>
      <c r="H24" s="1"/>
      <c r="I24" s="24"/>
      <c r="J24" s="24"/>
      <c r="K24" s="24"/>
    </row>
    <row r="25">
      <c r="A25" s="1"/>
      <c r="B25" s="24"/>
      <c r="C25" s="1"/>
      <c r="D25" s="24"/>
      <c r="E25" s="24"/>
      <c r="F25" s="25"/>
      <c r="G25" s="24"/>
      <c r="H25" s="1"/>
      <c r="I25" s="24"/>
      <c r="J25" s="24"/>
      <c r="K25" s="24"/>
    </row>
    <row r="26">
      <c r="A26" s="1"/>
      <c r="B26" s="24"/>
      <c r="C26" s="1"/>
      <c r="D26" s="24"/>
      <c r="E26" s="24"/>
      <c r="F26" s="25"/>
      <c r="G26" s="24"/>
      <c r="H26" s="1"/>
      <c r="I26" s="24"/>
      <c r="J26" s="24"/>
      <c r="K26" s="24"/>
    </row>
    <row r="27">
      <c r="A27" s="1"/>
      <c r="B27" s="24"/>
      <c r="C27" s="1"/>
      <c r="D27" s="24"/>
      <c r="E27" s="24"/>
      <c r="F27" s="25"/>
      <c r="G27" s="24"/>
      <c r="H27" s="1"/>
      <c r="I27" s="24"/>
      <c r="J27" s="24"/>
      <c r="K27" s="24"/>
    </row>
    <row r="28">
      <c r="A28" s="1"/>
      <c r="B28" s="24"/>
      <c r="C28" s="1"/>
      <c r="D28" s="24"/>
      <c r="E28" s="24"/>
      <c r="F28" s="25"/>
      <c r="G28" s="24"/>
      <c r="H28" s="1"/>
      <c r="I28" s="24"/>
      <c r="J28" s="24"/>
      <c r="K28" s="24"/>
    </row>
    <row r="29">
      <c r="A29" s="1"/>
      <c r="B29" s="24"/>
      <c r="C29" s="1"/>
      <c r="D29" s="24"/>
      <c r="E29" s="24"/>
      <c r="F29" s="24"/>
      <c r="G29" s="24"/>
      <c r="H29" s="1"/>
      <c r="I29" s="24"/>
      <c r="J29" s="24"/>
      <c r="K29" s="24"/>
    </row>
    <row r="30">
      <c r="A30" s="1"/>
      <c r="B30" s="24"/>
      <c r="C30" s="1"/>
      <c r="D30" s="24"/>
      <c r="E30" s="24"/>
      <c r="F30" s="24"/>
      <c r="G30" s="24"/>
      <c r="H30" s="1"/>
      <c r="I30" s="24"/>
      <c r="J30" s="24"/>
      <c r="K30" s="24"/>
    </row>
  </sheetData>
  <mergeCells count="1">
    <mergeCell ref="D1:F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9" t="s">
        <v>28</v>
      </c>
      <c r="B4" s="35" t="s">
        <v>29</v>
      </c>
      <c r="C4" s="33">
        <v>34.84</v>
      </c>
      <c r="D4" s="20">
        <v>7.0</v>
      </c>
      <c r="E4" s="34">
        <f t="shared" ref="E4:E10" si="1">10*C4/93.37</f>
        <v>3.731391239</v>
      </c>
      <c r="F4" s="14">
        <v>4.0</v>
      </c>
      <c r="G4" s="14">
        <v>-3.0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4" t="s">
        <v>48</v>
      </c>
      <c r="B5" s="35" t="s">
        <v>50</v>
      </c>
      <c r="C5" s="30">
        <v>22.99</v>
      </c>
      <c r="D5" s="20">
        <v>1.0</v>
      </c>
      <c r="E5" s="34">
        <f t="shared" si="1"/>
        <v>2.462246974</v>
      </c>
      <c r="F5" s="14">
        <v>2.0</v>
      </c>
      <c r="G5" s="14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35" t="s">
        <v>56</v>
      </c>
      <c r="B6" s="1"/>
      <c r="C6" s="30">
        <v>4.6</v>
      </c>
      <c r="D6" s="20">
        <v>0.0</v>
      </c>
      <c r="E6" s="34">
        <f t="shared" si="1"/>
        <v>0.4926635964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35" t="s">
        <v>83</v>
      </c>
      <c r="B7" s="35"/>
      <c r="C7" s="30">
        <v>24.43</v>
      </c>
      <c r="D7" s="20">
        <v>2.0</v>
      </c>
      <c r="E7" s="34">
        <f t="shared" si="1"/>
        <v>2.6164721</v>
      </c>
      <c r="F7" s="14">
        <v>3.0</v>
      </c>
      <c r="G7" s="14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A8" s="1" t="s">
        <v>84</v>
      </c>
      <c r="B8" s="14" t="s">
        <v>29</v>
      </c>
      <c r="C8" s="20">
        <v>6.14</v>
      </c>
      <c r="D8" s="20">
        <v>0.0</v>
      </c>
      <c r="E8" s="34">
        <f t="shared" si="1"/>
        <v>0.6575988005</v>
      </c>
      <c r="F8" s="14">
        <v>1.0</v>
      </c>
      <c r="G8" s="14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35" t="s">
        <v>71</v>
      </c>
      <c r="B9" s="14" t="s">
        <v>55</v>
      </c>
      <c r="C9" s="20">
        <v>0.19</v>
      </c>
      <c r="D9" s="20">
        <v>0.0</v>
      </c>
      <c r="E9" s="34">
        <f t="shared" si="1"/>
        <v>0.02034914855</v>
      </c>
      <c r="F9" s="14">
        <v>0.0</v>
      </c>
      <c r="G9" s="14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4" t="s">
        <v>54</v>
      </c>
      <c r="B10" s="14" t="s">
        <v>55</v>
      </c>
      <c r="C10" s="30">
        <v>0.18</v>
      </c>
      <c r="D10" s="14">
        <v>0.0</v>
      </c>
      <c r="E10" s="34">
        <f t="shared" si="1"/>
        <v>0.01927814073</v>
      </c>
      <c r="F10" s="14">
        <v>0.0</v>
      </c>
      <c r="G10" s="14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H11" s="1"/>
      <c r="N11" s="1"/>
      <c r="O11" s="14"/>
      <c r="R11" s="1"/>
      <c r="S11" s="1"/>
      <c r="T11" s="14"/>
      <c r="W11" s="14"/>
      <c r="X11" s="14"/>
    </row>
    <row r="12">
      <c r="A12" s="1"/>
      <c r="B12" s="1"/>
      <c r="C12" s="24">
        <f>SUM(C4:C11)</f>
        <v>93.37</v>
      </c>
      <c r="D12" s="1"/>
      <c r="E12" s="1"/>
      <c r="F12" s="1"/>
      <c r="G12" s="1"/>
      <c r="H12" s="1"/>
      <c r="L12" s="39"/>
      <c r="M12" s="39"/>
      <c r="N12" s="1"/>
      <c r="O12" s="1"/>
      <c r="P12" s="1"/>
      <c r="Q12" s="14"/>
      <c r="R12" s="14"/>
      <c r="S12" s="1"/>
      <c r="T12" s="1"/>
      <c r="U12" s="1"/>
      <c r="V12" s="14"/>
      <c r="W12" s="14"/>
      <c r="X12" s="14"/>
    </row>
    <row r="13">
      <c r="A13" s="1"/>
      <c r="B13" s="1"/>
      <c r="C13" s="1"/>
      <c r="D13" s="1"/>
      <c r="E13" s="1"/>
      <c r="F13" s="28"/>
      <c r="G13" s="1"/>
      <c r="H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>
      <c r="A14" s="1"/>
      <c r="B14" s="1" t="s">
        <v>62</v>
      </c>
      <c r="C14" s="23">
        <v>10.0</v>
      </c>
      <c r="D14" s="1"/>
      <c r="E14" s="1"/>
      <c r="F14" s="1"/>
      <c r="G14" s="1"/>
      <c r="H14" s="1"/>
    </row>
    <row r="15">
      <c r="A15" s="1"/>
      <c r="B15" s="24"/>
      <c r="C15" s="1"/>
      <c r="D15" s="24"/>
      <c r="E15" s="24"/>
      <c r="F15" s="25"/>
      <c r="G15" s="24"/>
      <c r="H15" s="1"/>
      <c r="N15" s="1"/>
      <c r="O15" s="24"/>
      <c r="P15" s="24"/>
      <c r="Q15" s="24"/>
      <c r="R15" s="24"/>
      <c r="S15" s="1"/>
      <c r="T15" s="23"/>
      <c r="U15" s="23"/>
      <c r="V15" s="23"/>
      <c r="W15" s="24"/>
      <c r="X15" s="24"/>
    </row>
    <row r="16">
      <c r="A16" s="1"/>
      <c r="B16" s="24"/>
      <c r="C16" s="1"/>
      <c r="D16" s="24"/>
      <c r="E16" s="24"/>
      <c r="F16" s="25"/>
      <c r="G16" s="24"/>
      <c r="H16" s="1"/>
      <c r="N16" s="1"/>
      <c r="O16" s="24"/>
      <c r="P16" s="24"/>
      <c r="Q16" s="24"/>
      <c r="R16" s="24"/>
      <c r="S16" s="1"/>
      <c r="T16" s="23"/>
      <c r="U16" s="23"/>
      <c r="V16" s="23"/>
      <c r="W16" s="24"/>
      <c r="X16" s="24"/>
    </row>
    <row r="17">
      <c r="A17" s="1"/>
      <c r="B17" s="24"/>
      <c r="C17" s="1"/>
      <c r="D17" s="24"/>
      <c r="E17" s="24"/>
      <c r="F17" s="25"/>
      <c r="G17" s="24"/>
      <c r="H17" s="1"/>
      <c r="L17" s="5"/>
      <c r="M17" s="5"/>
      <c r="N17" s="7"/>
      <c r="O17" s="7"/>
      <c r="P17" s="1"/>
      <c r="Q17" s="1"/>
      <c r="R17" s="24"/>
      <c r="S17" s="1"/>
      <c r="T17" s="23"/>
      <c r="U17" s="23"/>
      <c r="V17" s="23"/>
      <c r="W17" s="24"/>
      <c r="X17" s="24"/>
    </row>
    <row r="18">
      <c r="N18" s="15"/>
      <c r="O18" s="15"/>
      <c r="P18" s="1"/>
      <c r="Q18" s="1"/>
      <c r="R18" s="24"/>
      <c r="S18" s="1"/>
      <c r="T18" s="23"/>
      <c r="U18" s="23"/>
      <c r="V18" s="23"/>
      <c r="W18" s="24"/>
      <c r="X18" s="24"/>
    </row>
    <row r="19">
      <c r="L19" s="1"/>
      <c r="M19" s="1"/>
      <c r="N19" s="14"/>
      <c r="O19" s="14"/>
      <c r="P19" s="1"/>
      <c r="Q19" s="1"/>
      <c r="R19" s="24"/>
      <c r="S19" s="1"/>
      <c r="T19" s="23"/>
      <c r="U19" s="23"/>
      <c r="V19" s="23"/>
      <c r="W19" s="24"/>
      <c r="X19" s="24"/>
    </row>
    <row r="20">
      <c r="L20" s="1"/>
      <c r="M20" s="1"/>
      <c r="N20" s="23"/>
      <c r="O20" s="23"/>
      <c r="P20" s="1"/>
      <c r="Q20" s="1"/>
      <c r="R20" s="24"/>
      <c r="S20" s="1"/>
      <c r="T20" s="24"/>
      <c r="U20" s="24"/>
      <c r="V20" s="24"/>
      <c r="W20" s="24"/>
      <c r="X20" s="24"/>
    </row>
    <row r="21">
      <c r="L21" s="1"/>
      <c r="M21" s="1"/>
      <c r="N21" s="24"/>
      <c r="O21" s="24"/>
      <c r="P21" s="1"/>
      <c r="Q21" s="1"/>
      <c r="R21" s="24"/>
      <c r="S21" s="1"/>
      <c r="T21" s="1"/>
      <c r="U21" s="1"/>
      <c r="V21" s="1"/>
      <c r="W21" s="1"/>
      <c r="X21" s="1"/>
    </row>
    <row r="22">
      <c r="L22" s="1"/>
      <c r="M22" s="1"/>
      <c r="N22" s="14"/>
      <c r="O22" s="14"/>
      <c r="P22" s="1"/>
      <c r="Q22" s="1"/>
      <c r="R22" s="24"/>
      <c r="S22" s="1"/>
      <c r="T22" s="1"/>
      <c r="U22" s="1"/>
      <c r="V22" s="1"/>
      <c r="W22" s="1"/>
      <c r="X22" s="1"/>
    </row>
    <row r="23">
      <c r="L23" s="1"/>
      <c r="M23" s="1"/>
      <c r="N23" s="14"/>
      <c r="O23" s="14"/>
      <c r="P23" s="1"/>
      <c r="Q23" s="1"/>
      <c r="R23" s="24"/>
      <c r="S23" s="1"/>
      <c r="T23" s="1"/>
      <c r="U23" s="1"/>
      <c r="V23" s="1"/>
      <c r="W23" s="1"/>
      <c r="X23" s="1"/>
    </row>
    <row r="24">
      <c r="L24" s="1"/>
      <c r="M24" s="14"/>
      <c r="N24" s="14"/>
      <c r="O24" s="14"/>
      <c r="P24" s="1"/>
      <c r="Q24" s="1"/>
      <c r="R24" s="24"/>
      <c r="S24" s="1"/>
      <c r="T24" s="1"/>
      <c r="U24" s="1"/>
      <c r="V24" s="1"/>
      <c r="W24" s="1"/>
      <c r="X24" s="1"/>
    </row>
    <row r="25">
      <c r="A25" s="1"/>
      <c r="B25" s="24"/>
      <c r="C25" s="1"/>
      <c r="D25" s="24"/>
      <c r="E25" s="24"/>
      <c r="F25" s="25"/>
      <c r="G25" s="24"/>
      <c r="H25" s="1"/>
      <c r="L25" s="1"/>
      <c r="M25" s="1"/>
      <c r="N25" s="1"/>
      <c r="O25" s="1"/>
      <c r="P25" s="1"/>
      <c r="Q25" s="1"/>
    </row>
    <row r="26">
      <c r="A26" s="1"/>
      <c r="B26" s="24"/>
      <c r="C26" s="1"/>
      <c r="D26" s="24"/>
      <c r="E26" s="24"/>
      <c r="F26" s="25"/>
      <c r="G26" s="24"/>
      <c r="H26" s="1"/>
      <c r="L26" s="1"/>
      <c r="M26" s="1"/>
      <c r="N26" s="1"/>
    </row>
    <row r="27">
      <c r="A27" s="1"/>
      <c r="B27" s="24"/>
      <c r="C27" s="1"/>
      <c r="D27" s="24"/>
      <c r="E27" s="24"/>
      <c r="F27" s="25"/>
      <c r="G27" s="24"/>
      <c r="H27" s="1"/>
      <c r="L27" s="1"/>
      <c r="M27" s="1"/>
      <c r="N27" s="1"/>
      <c r="O27" s="39"/>
      <c r="Q27" s="39"/>
    </row>
    <row r="28">
      <c r="A28" s="1"/>
      <c r="B28" s="24"/>
      <c r="C28" s="1"/>
      <c r="D28" s="24"/>
      <c r="E28" s="24"/>
      <c r="F28" s="25"/>
      <c r="G28" s="24"/>
      <c r="H28" s="1"/>
      <c r="L28" s="1"/>
      <c r="M28" s="1"/>
      <c r="N28" s="1"/>
    </row>
    <row r="29">
      <c r="A29" s="1"/>
      <c r="B29" s="24"/>
      <c r="C29" s="1"/>
      <c r="D29" s="24"/>
      <c r="E29" s="24"/>
      <c r="F29" s="25"/>
      <c r="G29" s="24"/>
      <c r="H29" s="1"/>
    </row>
    <row r="30">
      <c r="A30" s="1"/>
      <c r="B30" s="24"/>
      <c r="C30" s="1"/>
      <c r="D30" s="24"/>
      <c r="E30" s="24"/>
      <c r="F30" s="24"/>
      <c r="G30" s="24"/>
      <c r="H30" s="1"/>
    </row>
    <row r="31">
      <c r="A31" s="1"/>
      <c r="B31" s="24"/>
      <c r="C31" s="1"/>
      <c r="D31" s="24"/>
      <c r="E31" s="24"/>
      <c r="F31" s="24"/>
      <c r="G31" s="24"/>
      <c r="H31" s="1"/>
    </row>
  </sheetData>
  <mergeCells count="3">
    <mergeCell ref="O11:Q11"/>
    <mergeCell ref="T11:V11"/>
    <mergeCell ref="D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9" t="s">
        <v>28</v>
      </c>
      <c r="B4" s="35" t="s">
        <v>29</v>
      </c>
      <c r="C4" s="33">
        <v>53.85</v>
      </c>
      <c r="D4" s="20">
        <v>4.0</v>
      </c>
      <c r="E4" s="34">
        <f t="shared" ref="E4:E7" si="1">4*C4/96.5</f>
        <v>2.232124352</v>
      </c>
      <c r="F4" s="14">
        <v>2.0</v>
      </c>
      <c r="G4" s="14">
        <v>-2.0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4" t="s">
        <v>48</v>
      </c>
      <c r="B5" s="35" t="s">
        <v>50</v>
      </c>
      <c r="C5" s="30">
        <v>41.07</v>
      </c>
      <c r="D5" s="20">
        <v>0.0</v>
      </c>
      <c r="E5" s="34">
        <f t="shared" si="1"/>
        <v>1.70238342</v>
      </c>
      <c r="F5" s="14">
        <v>2.0</v>
      </c>
      <c r="G5" s="14">
        <v>2.0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35" t="s">
        <v>56</v>
      </c>
      <c r="B6" s="1"/>
      <c r="C6" s="30">
        <v>0.75</v>
      </c>
      <c r="D6" s="20">
        <v>0.0</v>
      </c>
      <c r="E6" s="34">
        <f t="shared" si="1"/>
        <v>0.0310880829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35" t="s">
        <v>54</v>
      </c>
      <c r="B7" s="35" t="s">
        <v>55</v>
      </c>
      <c r="C7" s="30">
        <v>0.83</v>
      </c>
      <c r="D7" s="20">
        <v>0.0</v>
      </c>
      <c r="E7" s="34">
        <f t="shared" si="1"/>
        <v>0.03440414508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H8" s="1"/>
      <c r="I8" s="25"/>
      <c r="J8" s="1"/>
      <c r="K8" s="24"/>
      <c r="L8" s="24"/>
      <c r="M8" s="1"/>
      <c r="N8" s="1"/>
      <c r="O8" s="1"/>
      <c r="P8" s="1"/>
      <c r="Q8" s="1"/>
    </row>
    <row r="9">
      <c r="A9" s="1"/>
      <c r="B9" s="1"/>
      <c r="C9" s="24">
        <f>SUM(C4:C8)</f>
        <v>96.5</v>
      </c>
      <c r="D9" s="1"/>
      <c r="E9" s="1"/>
      <c r="F9" s="1"/>
      <c r="G9" s="1"/>
      <c r="H9" s="1"/>
      <c r="I9" s="25"/>
      <c r="J9" s="1"/>
      <c r="K9" s="24"/>
      <c r="L9" s="24"/>
      <c r="M9" s="1"/>
      <c r="N9" s="1"/>
      <c r="O9" s="1"/>
      <c r="P9" s="1"/>
      <c r="Q9" s="1"/>
    </row>
    <row r="10">
      <c r="A10" s="1"/>
      <c r="B10" s="1"/>
      <c r="C10" s="1"/>
      <c r="D10" s="1"/>
      <c r="E10" s="1"/>
      <c r="F10" s="28"/>
      <c r="G10" s="1"/>
      <c r="H10" s="1"/>
    </row>
    <row r="11">
      <c r="A11" s="1"/>
      <c r="B11" s="1" t="s">
        <v>62</v>
      </c>
      <c r="C11" s="23">
        <v>4.0</v>
      </c>
      <c r="D11" s="1"/>
      <c r="E11" s="1"/>
      <c r="F11" s="1"/>
      <c r="G11" s="1"/>
      <c r="H11" s="1"/>
    </row>
    <row r="12">
      <c r="A12" s="1"/>
      <c r="B12" s="24"/>
      <c r="C12" s="1"/>
      <c r="D12" s="24"/>
      <c r="E12" s="24"/>
      <c r="F12" s="25"/>
      <c r="G12" s="24"/>
      <c r="H12" s="1"/>
    </row>
    <row r="13">
      <c r="A13" s="1"/>
      <c r="B13" s="24"/>
      <c r="C13" s="1"/>
      <c r="D13" s="24"/>
      <c r="E13" s="24"/>
      <c r="F13" s="25"/>
      <c r="G13" s="24"/>
      <c r="H13" s="1"/>
    </row>
    <row r="14">
      <c r="A14" s="1"/>
      <c r="B14" s="24"/>
      <c r="C14" s="1"/>
      <c r="D14" s="24"/>
      <c r="E14" s="24"/>
      <c r="F14" s="25"/>
      <c r="G14" s="24"/>
      <c r="H14" s="1"/>
    </row>
  </sheetData>
  <mergeCells count="1">
    <mergeCell ref="D1:F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9" t="s">
        <v>28</v>
      </c>
      <c r="B4" s="35" t="s">
        <v>29</v>
      </c>
      <c r="C4" s="30">
        <v>32.65</v>
      </c>
      <c r="D4" s="20">
        <v>3.0</v>
      </c>
      <c r="E4" s="34">
        <f t="shared" ref="E4:E9" si="1">6*C4/89.19</f>
        <v>2.196434578</v>
      </c>
      <c r="F4" s="14">
        <v>2.0</v>
      </c>
      <c r="G4" s="14">
        <v>-1.0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30">
        <v>23.07</v>
      </c>
      <c r="D5" s="20">
        <v>0.0</v>
      </c>
      <c r="E5" s="34">
        <f t="shared" si="1"/>
        <v>1.551967709</v>
      </c>
      <c r="F5" s="14">
        <v>2.0</v>
      </c>
      <c r="G5" s="14">
        <v>2.0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56</v>
      </c>
      <c r="B6" s="1"/>
      <c r="C6" s="30">
        <v>1.53</v>
      </c>
      <c r="D6" s="20">
        <v>0.0</v>
      </c>
      <c r="E6" s="34">
        <f t="shared" si="1"/>
        <v>0.102926337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 t="s">
        <v>85</v>
      </c>
      <c r="B7" s="35"/>
      <c r="C7" s="30">
        <v>20.72</v>
      </c>
      <c r="D7" s="20">
        <v>3.0</v>
      </c>
      <c r="E7" s="34">
        <f t="shared" si="1"/>
        <v>1.393878237</v>
      </c>
      <c r="F7" s="14">
        <v>1.0</v>
      </c>
      <c r="G7" s="14">
        <v>-2.0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 t="s">
        <v>86</v>
      </c>
      <c r="B8" s="8" t="s">
        <v>50</v>
      </c>
      <c r="C8" s="8">
        <v>11.22</v>
      </c>
      <c r="D8" s="8">
        <v>0.0</v>
      </c>
      <c r="E8" s="34">
        <f t="shared" si="1"/>
        <v>0.7547931382</v>
      </c>
      <c r="F8" s="8">
        <v>1.0</v>
      </c>
      <c r="G8" s="8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4" t="s">
        <v>87</v>
      </c>
      <c r="B9" s="1"/>
      <c r="C9" s="23">
        <v>1.23</v>
      </c>
      <c r="D9" s="14">
        <v>0.0</v>
      </c>
      <c r="E9" s="34">
        <f t="shared" si="1"/>
        <v>0.08274470232</v>
      </c>
      <c r="F9" s="14">
        <v>0.0</v>
      </c>
      <c r="G9" s="14">
        <v>0.0</v>
      </c>
    </row>
    <row r="10">
      <c r="A10" s="14"/>
      <c r="B10" s="1"/>
      <c r="C10" s="24"/>
      <c r="D10" s="1"/>
      <c r="E10" s="1"/>
      <c r="F10" s="1"/>
      <c r="G10" s="1"/>
    </row>
    <row r="11">
      <c r="A11" s="14"/>
      <c r="B11" s="1"/>
      <c r="C11" s="24">
        <f>SUM(C4:C8)</f>
        <v>89.19</v>
      </c>
      <c r="D11" s="1"/>
      <c r="E11" s="1"/>
      <c r="F11" s="1"/>
      <c r="G11" s="1"/>
    </row>
    <row r="12">
      <c r="A12" s="1"/>
      <c r="B12" s="1"/>
      <c r="C12" s="1"/>
      <c r="D12" s="1"/>
      <c r="E12" s="1"/>
      <c r="F12" s="28"/>
      <c r="G12" s="1"/>
    </row>
    <row r="13">
      <c r="A13" s="1"/>
      <c r="B13" s="1" t="s">
        <v>62</v>
      </c>
      <c r="C13" s="23">
        <v>6.0</v>
      </c>
      <c r="D13" s="1"/>
      <c r="E13" s="1"/>
      <c r="F13" s="1"/>
      <c r="G13" s="1"/>
    </row>
    <row r="15">
      <c r="J15" s="5"/>
      <c r="K15" s="5"/>
      <c r="L15" s="38"/>
      <c r="M15" s="38"/>
      <c r="N15" s="1"/>
    </row>
    <row r="16">
      <c r="L16" s="15"/>
      <c r="M16" s="15"/>
      <c r="N16" s="1"/>
    </row>
    <row r="17">
      <c r="J17" s="1"/>
      <c r="K17" s="1"/>
      <c r="L17" s="23"/>
      <c r="M17" s="14"/>
      <c r="N17" s="1"/>
    </row>
    <row r="18">
      <c r="J18" s="1"/>
      <c r="K18" s="1"/>
      <c r="L18" s="23"/>
      <c r="M18" s="14"/>
      <c r="N18" s="1"/>
    </row>
    <row r="19">
      <c r="J19" s="14"/>
      <c r="K19" s="14"/>
      <c r="L19" s="14"/>
      <c r="M19" s="14"/>
      <c r="N19" s="1"/>
    </row>
    <row r="20">
      <c r="J20" s="1"/>
      <c r="K20" s="1"/>
      <c r="L20" s="14"/>
      <c r="M20" s="14"/>
      <c r="N20" s="1"/>
    </row>
    <row r="21">
      <c r="J21" s="14"/>
      <c r="K21" s="1"/>
      <c r="L21" s="14"/>
      <c r="M21" s="14"/>
      <c r="N21" s="1"/>
    </row>
    <row r="22">
      <c r="J22" s="1"/>
      <c r="K22" s="1"/>
      <c r="L22" s="1"/>
      <c r="M22" s="1"/>
      <c r="N22" s="1"/>
    </row>
  </sheetData>
  <mergeCells count="1">
    <mergeCell ref="D1:F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9" t="s">
        <v>28</v>
      </c>
      <c r="B4" s="35" t="s">
        <v>29</v>
      </c>
      <c r="C4" s="33">
        <v>53.85</v>
      </c>
      <c r="D4" s="20">
        <v>12.0</v>
      </c>
      <c r="E4" s="34">
        <f t="shared" ref="E4:E7" si="1">4*C4/96.5</f>
        <v>2.232124352</v>
      </c>
      <c r="F4" s="14">
        <v>2.0</v>
      </c>
      <c r="G4" s="14">
        <v>-2.0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4" t="s">
        <v>48</v>
      </c>
      <c r="B5" s="35" t="s">
        <v>50</v>
      </c>
      <c r="C5" s="30">
        <v>41.07</v>
      </c>
      <c r="D5" s="20">
        <v>2.0</v>
      </c>
      <c r="E5" s="34">
        <f t="shared" si="1"/>
        <v>1.70238342</v>
      </c>
      <c r="F5" s="14">
        <v>2.0</v>
      </c>
      <c r="G5" s="14">
        <v>2.0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35" t="s">
        <v>56</v>
      </c>
      <c r="B6" s="1"/>
      <c r="C6" s="30">
        <v>0.75</v>
      </c>
      <c r="D6" s="20">
        <v>0.0</v>
      </c>
      <c r="E6" s="34">
        <f t="shared" si="1"/>
        <v>0.0310880829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>
      <c r="A7" s="35" t="s">
        <v>54</v>
      </c>
      <c r="B7" s="35" t="s">
        <v>55</v>
      </c>
      <c r="C7" s="30">
        <v>0.83</v>
      </c>
      <c r="D7" s="20">
        <v>0.0</v>
      </c>
      <c r="E7" s="34">
        <f t="shared" si="1"/>
        <v>0.03440414508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>
      <c r="A9" s="1"/>
      <c r="B9" s="1"/>
      <c r="C9" s="24">
        <f>SUM(C4:C8)</f>
        <v>96.5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>
      <c r="A10" s="1"/>
      <c r="B10" s="1"/>
      <c r="C10" s="1"/>
      <c r="D10" s="1"/>
      <c r="E10" s="1"/>
      <c r="F10" s="2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>
      <c r="A11" s="1"/>
      <c r="B11" s="1" t="s">
        <v>62</v>
      </c>
      <c r="C11" s="23">
        <v>14.0</v>
      </c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7">
      <c r="J17" s="5" t="s">
        <v>0</v>
      </c>
      <c r="K17" s="5" t="s">
        <v>2</v>
      </c>
      <c r="L17" s="38" t="s">
        <v>3</v>
      </c>
      <c r="M17" s="38" t="s">
        <v>42</v>
      </c>
      <c r="N17" s="1"/>
    </row>
    <row r="18">
      <c r="L18" s="15"/>
      <c r="M18" s="15"/>
      <c r="N18" s="1"/>
    </row>
    <row r="19">
      <c r="J19" s="1" t="s">
        <v>88</v>
      </c>
      <c r="K19" s="1" t="s">
        <v>50</v>
      </c>
      <c r="L19" s="23">
        <v>2.0</v>
      </c>
      <c r="M19" s="14">
        <v>0.0</v>
      </c>
      <c r="N19" s="1"/>
    </row>
    <row r="20">
      <c r="J20" s="1" t="s">
        <v>89</v>
      </c>
      <c r="K20" s="1"/>
      <c r="L20" s="23">
        <v>0.0</v>
      </c>
      <c r="M20" s="14">
        <v>0.0</v>
      </c>
      <c r="N20" s="1"/>
    </row>
    <row r="21">
      <c r="J21" s="1" t="s">
        <v>48</v>
      </c>
      <c r="K21" s="1" t="s">
        <v>50</v>
      </c>
      <c r="L21" s="23">
        <v>0.0</v>
      </c>
      <c r="M21" s="14">
        <v>0.0</v>
      </c>
      <c r="N21" s="1"/>
    </row>
    <row r="22">
      <c r="J22" s="1" t="s">
        <v>28</v>
      </c>
      <c r="K22" s="1" t="s">
        <v>29</v>
      </c>
      <c r="L22" s="23">
        <v>12.0</v>
      </c>
      <c r="M22" s="14">
        <v>14.0</v>
      </c>
      <c r="N22" s="1"/>
    </row>
    <row r="23">
      <c r="J23" s="14" t="s">
        <v>65</v>
      </c>
      <c r="K23" s="14" t="s">
        <v>50</v>
      </c>
      <c r="L23" s="24">
        <v>0.0</v>
      </c>
      <c r="M23" s="14">
        <v>0.0</v>
      </c>
      <c r="N23" s="1"/>
    </row>
    <row r="24">
      <c r="J24" s="14" t="s">
        <v>68</v>
      </c>
      <c r="K24" s="1"/>
      <c r="L24" s="14">
        <v>0.0</v>
      </c>
      <c r="M24" s="14">
        <v>0.0</v>
      </c>
      <c r="N24" s="1"/>
    </row>
    <row r="25">
      <c r="J25" s="1"/>
      <c r="K25" s="1"/>
      <c r="L25" s="14"/>
      <c r="M25" s="1"/>
      <c r="N25" s="1"/>
    </row>
  </sheetData>
  <mergeCells count="1">
    <mergeCell ref="D1:F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>
      <c r="A4" s="19" t="s">
        <v>28</v>
      </c>
      <c r="B4" s="35" t="s">
        <v>29</v>
      </c>
      <c r="C4" s="30">
        <v>43.37</v>
      </c>
      <c r="D4" s="20">
        <v>17.0</v>
      </c>
      <c r="E4" s="34">
        <f t="shared" ref="E4:E10" si="1">28*C4/96.8</f>
        <v>12.54504132</v>
      </c>
      <c r="F4" s="14">
        <v>13.0</v>
      </c>
      <c r="G4" s="14">
        <v>-4.0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>
      <c r="A5" s="4" t="s">
        <v>48</v>
      </c>
      <c r="B5" s="35" t="s">
        <v>50</v>
      </c>
      <c r="C5" s="30">
        <v>41.15</v>
      </c>
      <c r="D5" s="20">
        <v>9.0</v>
      </c>
      <c r="E5" s="34">
        <f t="shared" si="1"/>
        <v>11.90289256</v>
      </c>
      <c r="F5" s="14">
        <v>12.0</v>
      </c>
      <c r="G5" s="14">
        <v>3.0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>
      <c r="A6" s="35" t="s">
        <v>90</v>
      </c>
      <c r="B6" s="1"/>
      <c r="C6" s="30">
        <v>11.07</v>
      </c>
      <c r="D6" s="20">
        <v>2.0</v>
      </c>
      <c r="E6" s="34">
        <f t="shared" si="1"/>
        <v>3.202066116</v>
      </c>
      <c r="F6" s="14">
        <v>3.0</v>
      </c>
      <c r="G6" s="14">
        <v>1.0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>
      <c r="A7" s="35" t="s">
        <v>54</v>
      </c>
      <c r="B7" s="35" t="s">
        <v>55</v>
      </c>
      <c r="C7" s="30">
        <v>0.12</v>
      </c>
      <c r="D7" s="20">
        <v>0.0</v>
      </c>
      <c r="E7" s="34">
        <f t="shared" si="1"/>
        <v>0.0347107438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>
      <c r="A8" s="8" t="s">
        <v>71</v>
      </c>
      <c r="B8" s="8" t="s">
        <v>55</v>
      </c>
      <c r="C8" s="8">
        <v>0.09</v>
      </c>
      <c r="D8" s="8">
        <v>0.0</v>
      </c>
      <c r="E8" s="34">
        <f t="shared" si="1"/>
        <v>0.02603305785</v>
      </c>
      <c r="F8" s="8">
        <v>0.0</v>
      </c>
      <c r="G8" s="8">
        <v>0.0</v>
      </c>
    </row>
    <row r="9">
      <c r="A9" s="8" t="s">
        <v>53</v>
      </c>
      <c r="B9" s="8" t="s">
        <v>50</v>
      </c>
      <c r="C9" s="8">
        <v>0.14</v>
      </c>
      <c r="D9" s="8">
        <v>0.0</v>
      </c>
      <c r="E9" s="34">
        <f t="shared" si="1"/>
        <v>0.04049586777</v>
      </c>
      <c r="F9" s="8">
        <v>0.0</v>
      </c>
      <c r="G9" s="8">
        <v>0.0</v>
      </c>
    </row>
    <row r="10">
      <c r="A10" s="8" t="s">
        <v>56</v>
      </c>
      <c r="C10" s="8">
        <v>0.86</v>
      </c>
      <c r="D10" s="8">
        <v>0.0</v>
      </c>
      <c r="E10" s="34">
        <f t="shared" si="1"/>
        <v>0.2487603306</v>
      </c>
      <c r="F10" s="8">
        <v>0.0</v>
      </c>
      <c r="G10" s="8">
        <v>0.0</v>
      </c>
    </row>
    <row r="12">
      <c r="A12" s="1"/>
      <c r="B12" s="1"/>
      <c r="C12" s="24">
        <f>SUM(C4:C11)</f>
        <v>96.8</v>
      </c>
      <c r="D12" s="1"/>
      <c r="E12" s="1"/>
      <c r="F12" s="1"/>
      <c r="G12" s="1"/>
    </row>
    <row r="13">
      <c r="A13" s="1"/>
      <c r="B13" s="1"/>
      <c r="C13" s="1"/>
      <c r="D13" s="1"/>
      <c r="E13" s="1"/>
      <c r="F13" s="28"/>
      <c r="G13" s="1"/>
    </row>
    <row r="14">
      <c r="A14" s="1"/>
      <c r="B14" s="1" t="s">
        <v>62</v>
      </c>
      <c r="C14" s="23">
        <v>28.0</v>
      </c>
      <c r="D14" s="1"/>
      <c r="E14" s="1"/>
      <c r="F14" s="1"/>
      <c r="G14" s="1"/>
    </row>
    <row r="15">
      <c r="I15" s="5"/>
      <c r="J15" s="5"/>
      <c r="K15" s="7"/>
      <c r="L15" s="7"/>
    </row>
    <row r="16">
      <c r="K16" s="15"/>
      <c r="L16" s="15"/>
    </row>
    <row r="17">
      <c r="I17" s="1"/>
      <c r="J17" s="1"/>
      <c r="K17" s="23"/>
      <c r="L17" s="14"/>
    </row>
    <row r="18">
      <c r="I18" s="1"/>
      <c r="J18" s="1"/>
      <c r="K18" s="23"/>
      <c r="L18" s="14"/>
    </row>
    <row r="19">
      <c r="I19" s="1"/>
      <c r="J19" s="1"/>
      <c r="K19" s="23"/>
      <c r="L19" s="14"/>
    </row>
    <row r="20">
      <c r="L20" s="1"/>
    </row>
  </sheetData>
  <mergeCells count="1">
    <mergeCell ref="D1: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5" t="s">
        <v>0</v>
      </c>
      <c r="B1" s="5" t="s">
        <v>2</v>
      </c>
      <c r="C1" s="7" t="s">
        <v>3</v>
      </c>
      <c r="E1" s="8" t="s">
        <v>6</v>
      </c>
      <c r="G1" s="7" t="s">
        <v>7</v>
      </c>
    </row>
    <row r="2">
      <c r="C2" s="15"/>
      <c r="D2" s="15"/>
    </row>
    <row r="3">
      <c r="A3" s="5" t="s">
        <v>28</v>
      </c>
      <c r="B3" s="5" t="s">
        <v>29</v>
      </c>
      <c r="C3" s="16">
        <v>282.0</v>
      </c>
      <c r="D3" s="17"/>
      <c r="E3">
        <f>-2+1-1+2+4-1-3-7-1</f>
        <v>-8</v>
      </c>
      <c r="G3">
        <f t="shared" ref="G3:G17" si="1">C3+E3</f>
        <v>274</v>
      </c>
    </row>
    <row r="4">
      <c r="A4" s="5" t="s">
        <v>48</v>
      </c>
      <c r="B4" s="5" t="s">
        <v>50</v>
      </c>
      <c r="C4" s="16">
        <v>44.0</v>
      </c>
      <c r="D4" s="17"/>
      <c r="E4">
        <f>+2-1-5+3-1-1+1+5+1+2</f>
        <v>6</v>
      </c>
      <c r="G4">
        <f t="shared" si="1"/>
        <v>50</v>
      </c>
    </row>
    <row r="5">
      <c r="A5" s="5" t="s">
        <v>57</v>
      </c>
      <c r="B5" s="5"/>
      <c r="C5" s="8">
        <v>37.0</v>
      </c>
      <c r="E5" s="8">
        <v>0.0</v>
      </c>
      <c r="G5">
        <f t="shared" si="1"/>
        <v>37</v>
      </c>
    </row>
    <row r="6">
      <c r="A6" s="5" t="s">
        <v>58</v>
      </c>
      <c r="B6" s="5"/>
      <c r="C6" s="8">
        <v>34.0</v>
      </c>
      <c r="E6">
        <f t="shared" ref="E6:E7" si="2">+1</f>
        <v>1</v>
      </c>
      <c r="G6">
        <f t="shared" si="1"/>
        <v>35</v>
      </c>
    </row>
    <row r="7">
      <c r="A7" s="5" t="s">
        <v>59</v>
      </c>
      <c r="B7" s="5"/>
      <c r="C7" s="8">
        <v>20.0</v>
      </c>
      <c r="E7">
        <f t="shared" si="2"/>
        <v>1</v>
      </c>
      <c r="G7">
        <f t="shared" si="1"/>
        <v>21</v>
      </c>
    </row>
    <row r="8">
      <c r="A8" s="5" t="s">
        <v>60</v>
      </c>
      <c r="B8" s="5" t="s">
        <v>29</v>
      </c>
      <c r="C8" s="8">
        <v>18.0</v>
      </c>
      <c r="E8" s="8">
        <v>0.0</v>
      </c>
      <c r="G8">
        <f t="shared" si="1"/>
        <v>18</v>
      </c>
    </row>
    <row r="9">
      <c r="A9" s="5" t="s">
        <v>61</v>
      </c>
      <c r="B9" s="5" t="s">
        <v>29</v>
      </c>
      <c r="C9" s="8">
        <v>10.0</v>
      </c>
      <c r="E9" s="8">
        <v>-1.0</v>
      </c>
      <c r="G9">
        <f t="shared" si="1"/>
        <v>9</v>
      </c>
    </row>
    <row r="10">
      <c r="A10" s="5" t="s">
        <v>63</v>
      </c>
      <c r="B10" s="5"/>
      <c r="C10" s="8">
        <v>11.0</v>
      </c>
      <c r="E10" s="8">
        <v>-4.0</v>
      </c>
      <c r="G10">
        <f t="shared" si="1"/>
        <v>7</v>
      </c>
    </row>
    <row r="11">
      <c r="A11" s="5" t="s">
        <v>54</v>
      </c>
      <c r="B11" s="5" t="s">
        <v>55</v>
      </c>
      <c r="C11" s="8">
        <v>9.0</v>
      </c>
      <c r="E11">
        <f>-2-2</f>
        <v>-4</v>
      </c>
      <c r="G11">
        <f t="shared" si="1"/>
        <v>5</v>
      </c>
    </row>
    <row r="12">
      <c r="A12" s="5" t="s">
        <v>64</v>
      </c>
      <c r="B12" s="5" t="s">
        <v>29</v>
      </c>
      <c r="C12" s="8">
        <v>20.0</v>
      </c>
      <c r="E12" s="8">
        <f>+1+1</f>
        <v>2</v>
      </c>
      <c r="G12">
        <f t="shared" si="1"/>
        <v>22</v>
      </c>
    </row>
    <row r="13">
      <c r="A13" s="5" t="s">
        <v>53</v>
      </c>
      <c r="B13" s="5" t="s">
        <v>50</v>
      </c>
      <c r="C13" s="8">
        <v>6.0</v>
      </c>
      <c r="E13" s="8">
        <v>-1.0</v>
      </c>
      <c r="G13">
        <f t="shared" si="1"/>
        <v>5</v>
      </c>
    </row>
    <row r="14">
      <c r="A14" s="5" t="s">
        <v>65</v>
      </c>
      <c r="B14" s="5" t="s">
        <v>50</v>
      </c>
      <c r="C14" s="8">
        <v>4.0</v>
      </c>
      <c r="E14" s="8">
        <v>-1.0</v>
      </c>
      <c r="G14">
        <f t="shared" si="1"/>
        <v>3</v>
      </c>
    </row>
    <row r="15">
      <c r="A15" s="5" t="s">
        <v>66</v>
      </c>
      <c r="B15" s="5" t="s">
        <v>50</v>
      </c>
      <c r="C15" s="8">
        <v>6.0</v>
      </c>
      <c r="E15" s="8">
        <v>-1.0</v>
      </c>
      <c r="G15">
        <f t="shared" si="1"/>
        <v>5</v>
      </c>
    </row>
    <row r="16">
      <c r="A16" s="5" t="s">
        <v>67</v>
      </c>
      <c r="B16" s="5" t="s">
        <v>55</v>
      </c>
      <c r="C16" s="8">
        <v>3.0</v>
      </c>
      <c r="E16">
        <f>+1-1</f>
        <v>0</v>
      </c>
      <c r="G16">
        <f t="shared" si="1"/>
        <v>3</v>
      </c>
    </row>
    <row r="17">
      <c r="A17" s="5" t="s">
        <v>68</v>
      </c>
      <c r="B17" s="5"/>
      <c r="C17" s="8">
        <f>543-SUM(C3:C16)</f>
        <v>39</v>
      </c>
      <c r="E17">
        <f>+1+1-2+1+1+2+2+4</f>
        <v>10</v>
      </c>
      <c r="G17">
        <f t="shared" si="1"/>
        <v>49</v>
      </c>
    </row>
    <row r="18">
      <c r="A18" s="5"/>
      <c r="B18" s="5"/>
      <c r="C18" s="8"/>
    </row>
    <row r="19">
      <c r="A19" s="5"/>
      <c r="B19" s="5"/>
      <c r="C19" s="8"/>
      <c r="D19" s="8"/>
    </row>
    <row r="20">
      <c r="A20" s="27" t="s">
        <v>69</v>
      </c>
    </row>
    <row r="21">
      <c r="A21" s="5"/>
      <c r="B21" s="5"/>
    </row>
    <row r="22">
      <c r="A22" s="5"/>
      <c r="B22" s="5"/>
    </row>
  </sheetData>
  <mergeCells count="1">
    <mergeCell ref="A20:G20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0.43"/>
    <col customWidth="1" min="5" max="5" width="19.0"/>
    <col customWidth="1" min="10" max="10" width="19.29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9" t="s">
        <v>28</v>
      </c>
      <c r="B4" s="35" t="s">
        <v>29</v>
      </c>
      <c r="C4" s="30">
        <v>10.45</v>
      </c>
      <c r="D4" s="20">
        <v>0.0</v>
      </c>
      <c r="E4" s="34">
        <f t="shared" ref="E4:E12" si="1">20*C4/82.54</f>
        <v>2.532105646</v>
      </c>
      <c r="F4" s="14">
        <v>3.0</v>
      </c>
      <c r="G4" s="14">
        <v>3.0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4" t="s">
        <v>48</v>
      </c>
      <c r="B5" s="14" t="s">
        <v>91</v>
      </c>
      <c r="C5" s="30">
        <v>31.47</v>
      </c>
      <c r="D5" s="20">
        <v>8.0</v>
      </c>
      <c r="E5" s="34">
        <f t="shared" si="1"/>
        <v>7.625393748</v>
      </c>
      <c r="F5" s="14">
        <v>8.0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5" t="s">
        <v>56</v>
      </c>
      <c r="B6" s="1"/>
      <c r="C6" s="30">
        <v>0.4</v>
      </c>
      <c r="D6" s="20">
        <v>0.0</v>
      </c>
      <c r="E6" s="34">
        <f t="shared" si="1"/>
        <v>0.09692270414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35" t="s">
        <v>54</v>
      </c>
      <c r="B7" s="14" t="s">
        <v>92</v>
      </c>
      <c r="C7" s="30">
        <v>21.84</v>
      </c>
      <c r="D7" s="20">
        <v>5.0</v>
      </c>
      <c r="E7" s="34">
        <f t="shared" si="1"/>
        <v>5.291979646</v>
      </c>
      <c r="F7" s="14">
        <v>5.0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8" t="s">
        <v>71</v>
      </c>
      <c r="B8" s="14" t="s">
        <v>92</v>
      </c>
      <c r="C8" s="30">
        <v>7.68</v>
      </c>
      <c r="D8" s="8">
        <v>1.0</v>
      </c>
      <c r="E8" s="34">
        <f t="shared" si="1"/>
        <v>1.86091592</v>
      </c>
      <c r="F8" s="8">
        <v>2.0</v>
      </c>
      <c r="G8" s="8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4" t="s">
        <v>93</v>
      </c>
      <c r="B9" s="14" t="s">
        <v>91</v>
      </c>
      <c r="C9" s="8">
        <v>4.59</v>
      </c>
      <c r="D9" s="8">
        <v>2.0</v>
      </c>
      <c r="E9" s="34">
        <f t="shared" si="1"/>
        <v>1.11218803</v>
      </c>
      <c r="F9" s="8">
        <v>1.0</v>
      </c>
      <c r="G9" s="8">
        <v>-1.0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4" t="s">
        <v>90</v>
      </c>
      <c r="B10" s="14" t="s">
        <v>92</v>
      </c>
      <c r="C10" s="8">
        <v>1.71</v>
      </c>
      <c r="D10" s="8">
        <v>0.0</v>
      </c>
      <c r="E10" s="34">
        <f t="shared" si="1"/>
        <v>0.4143445602</v>
      </c>
      <c r="F10" s="8">
        <v>0.0</v>
      </c>
      <c r="G10" s="8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4" t="s">
        <v>94</v>
      </c>
      <c r="B11" s="14" t="s">
        <v>91</v>
      </c>
      <c r="C11" s="30">
        <v>2.01</v>
      </c>
      <c r="D11" s="8">
        <v>1.0</v>
      </c>
      <c r="E11" s="34">
        <f t="shared" si="1"/>
        <v>0.4870365883</v>
      </c>
      <c r="F11" s="8">
        <v>0.0</v>
      </c>
      <c r="G11" s="8">
        <v>-1.0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4" t="s">
        <v>95</v>
      </c>
      <c r="B12" s="14" t="s">
        <v>91</v>
      </c>
      <c r="C12" s="30">
        <v>2.39</v>
      </c>
      <c r="D12" s="8">
        <v>1.0</v>
      </c>
      <c r="E12" s="34">
        <f t="shared" si="1"/>
        <v>0.5791131573</v>
      </c>
      <c r="F12" s="8">
        <v>1.0</v>
      </c>
      <c r="G12" s="8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8" t="s">
        <v>78</v>
      </c>
      <c r="D13" s="8">
        <v>2.0</v>
      </c>
      <c r="E13" s="3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24">
        <f>SUM(C4:C13)</f>
        <v>82.54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1"/>
      <c r="D15" s="1"/>
      <c r="E15" s="1"/>
      <c r="F15" s="2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 t="s">
        <v>62</v>
      </c>
      <c r="C16" s="23">
        <v>20.0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4"/>
      <c r="B17" s="14"/>
      <c r="C17" s="14"/>
      <c r="D17" s="1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4"/>
      <c r="B18" s="14"/>
      <c r="C18" s="14"/>
      <c r="D18" s="1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I22" s="5"/>
      <c r="J22" s="5"/>
      <c r="K22" s="7"/>
      <c r="L22" s="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K23" s="15"/>
      <c r="L23" s="1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I24" s="14"/>
      <c r="J24" s="14"/>
      <c r="K24" s="23"/>
      <c r="L24" s="1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I25" s="1"/>
      <c r="J25" s="1"/>
      <c r="K25" s="24"/>
      <c r="L25" s="1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I26" s="1"/>
      <c r="J26" s="14"/>
      <c r="K26" s="23"/>
      <c r="L26" s="1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I27" s="14"/>
      <c r="J27" s="14"/>
      <c r="K27" s="23"/>
      <c r="L27" s="1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I28" s="14"/>
      <c r="J28" s="14"/>
      <c r="K28" s="14"/>
      <c r="L28" s="1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I29" s="14"/>
      <c r="J29" s="14"/>
      <c r="K29" s="14"/>
      <c r="L29" s="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I30" s="14"/>
      <c r="J30" s="14"/>
      <c r="K30" s="14"/>
      <c r="L30" s="1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I31" s="14"/>
      <c r="J31" s="14"/>
      <c r="K31" s="14"/>
      <c r="L31" s="1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I32" s="14"/>
      <c r="J32" s="14"/>
      <c r="K32" s="14"/>
      <c r="L32" s="1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I33" s="14"/>
      <c r="J33" s="14"/>
      <c r="K33" s="14"/>
      <c r="L33" s="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I34" s="14"/>
      <c r="J34" s="14"/>
      <c r="K34" s="14"/>
      <c r="L34" s="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</sheetData>
  <mergeCells count="1">
    <mergeCell ref="D1:F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9" t="s">
        <v>28</v>
      </c>
      <c r="B4" s="35" t="s">
        <v>29</v>
      </c>
      <c r="C4" s="30">
        <v>0.43</v>
      </c>
      <c r="D4" s="20">
        <v>0.0</v>
      </c>
      <c r="E4" s="34">
        <f t="shared" ref="E4:E8" si="1">C4/98.87</f>
        <v>0.004349145342</v>
      </c>
      <c r="F4" s="14">
        <v>0.0</v>
      </c>
      <c r="G4" s="14">
        <v>0.0</v>
      </c>
      <c r="H4" s="1"/>
      <c r="I4" s="1"/>
      <c r="J4" s="1"/>
      <c r="K4" s="1"/>
      <c r="L4" s="1"/>
    </row>
    <row r="5">
      <c r="A5" s="4" t="s">
        <v>48</v>
      </c>
      <c r="B5" s="14" t="s">
        <v>50</v>
      </c>
      <c r="C5" s="30">
        <v>46.69</v>
      </c>
      <c r="D5" s="20">
        <v>0.0</v>
      </c>
      <c r="E5" s="34">
        <f t="shared" si="1"/>
        <v>0.4722362698</v>
      </c>
      <c r="F5" s="14">
        <v>0.0</v>
      </c>
      <c r="G5" s="14">
        <v>0.0</v>
      </c>
      <c r="H5" s="1"/>
      <c r="I5" s="1"/>
      <c r="J5" s="1"/>
      <c r="K5" s="1"/>
      <c r="L5" s="1"/>
    </row>
    <row r="6">
      <c r="A6" s="35" t="s">
        <v>54</v>
      </c>
      <c r="B6" s="14" t="s">
        <v>55</v>
      </c>
      <c r="C6" s="30">
        <v>1.08</v>
      </c>
      <c r="D6" s="20">
        <v>0.0</v>
      </c>
      <c r="E6" s="34">
        <f t="shared" si="1"/>
        <v>0.01092343481</v>
      </c>
      <c r="F6" s="14">
        <v>0.0</v>
      </c>
      <c r="G6" s="14">
        <v>0.0</v>
      </c>
      <c r="H6" s="1"/>
      <c r="I6" s="1"/>
      <c r="L6" s="1"/>
    </row>
    <row r="7">
      <c r="A7" s="8" t="s">
        <v>71</v>
      </c>
      <c r="B7" s="14" t="s">
        <v>55</v>
      </c>
      <c r="C7" s="30">
        <v>0.42</v>
      </c>
      <c r="D7" s="8">
        <v>0.0</v>
      </c>
      <c r="E7" s="34">
        <f t="shared" si="1"/>
        <v>0.004248002427</v>
      </c>
      <c r="F7" s="8">
        <v>0.0</v>
      </c>
      <c r="G7" s="8">
        <v>0.0</v>
      </c>
      <c r="H7" s="1"/>
      <c r="I7" s="1"/>
      <c r="J7" s="1"/>
      <c r="K7" s="1"/>
      <c r="L7" s="1"/>
    </row>
    <row r="8">
      <c r="A8" s="14" t="s">
        <v>53</v>
      </c>
      <c r="B8" s="14"/>
      <c r="C8" s="8">
        <v>50.25</v>
      </c>
      <c r="D8" s="8">
        <v>1.0</v>
      </c>
      <c r="E8" s="34">
        <f t="shared" si="1"/>
        <v>0.5082431476</v>
      </c>
      <c r="F8" s="8">
        <v>1.0</v>
      </c>
      <c r="G8" s="8">
        <v>0.0</v>
      </c>
      <c r="H8" s="1"/>
      <c r="I8" s="1"/>
      <c r="J8" s="1"/>
      <c r="K8" s="1"/>
      <c r="L8" s="1"/>
    </row>
    <row r="9">
      <c r="A9" s="1"/>
      <c r="B9" s="1"/>
      <c r="C9" s="24"/>
      <c r="D9" s="1"/>
      <c r="E9" s="1"/>
      <c r="F9" s="1"/>
      <c r="G9" s="1"/>
      <c r="H9" s="1"/>
      <c r="O9" s="15"/>
      <c r="P9" s="15"/>
      <c r="Q9" s="1"/>
    </row>
    <row r="10">
      <c r="A10" s="1"/>
      <c r="B10" s="1"/>
      <c r="C10" s="24">
        <f>SUM(C4:C8)</f>
        <v>98.87</v>
      </c>
      <c r="D10" s="1"/>
      <c r="E10" s="1"/>
      <c r="F10" s="1"/>
      <c r="G10" s="1"/>
      <c r="H10" s="1"/>
      <c r="O10" s="15"/>
      <c r="P10" s="15"/>
      <c r="Q10" s="1"/>
    </row>
    <row r="11">
      <c r="A11" s="1"/>
      <c r="B11" s="1"/>
      <c r="C11" s="1"/>
      <c r="D11" s="1"/>
      <c r="E11" s="1"/>
      <c r="F11" s="28"/>
      <c r="G11" s="1"/>
      <c r="H11" s="1"/>
      <c r="M11" s="5"/>
      <c r="N11" s="5"/>
      <c r="O11" s="16"/>
      <c r="P11" s="17"/>
      <c r="Q11" s="1"/>
    </row>
    <row r="12">
      <c r="A12" s="1"/>
      <c r="B12" s="1" t="s">
        <v>62</v>
      </c>
      <c r="C12" s="23">
        <v>20.0</v>
      </c>
      <c r="D12" s="1"/>
      <c r="E12" s="1"/>
      <c r="F12" s="1"/>
      <c r="G12" s="1"/>
      <c r="H12" s="1"/>
      <c r="M12" s="5"/>
      <c r="N12" s="5"/>
      <c r="O12" s="16"/>
      <c r="P12" s="17"/>
      <c r="Q12" s="1"/>
    </row>
    <row r="13">
      <c r="A13" s="14"/>
      <c r="B13" s="14"/>
      <c r="C13" s="14"/>
      <c r="D13" s="14"/>
      <c r="E13" s="1"/>
      <c r="F13" s="1"/>
      <c r="G13" s="1"/>
      <c r="H13" s="1"/>
    </row>
    <row r="22">
      <c r="G22" s="7"/>
      <c r="H22" s="7"/>
      <c r="I22" s="7"/>
      <c r="J22" s="17"/>
      <c r="K22" s="17"/>
      <c r="L22" s="17"/>
      <c r="M22" s="17"/>
      <c r="N22" s="17"/>
      <c r="O22" s="15"/>
    </row>
    <row r="23">
      <c r="G23" s="7"/>
      <c r="H23" s="7"/>
      <c r="I23" s="7"/>
      <c r="J23" s="17"/>
      <c r="K23" s="17"/>
      <c r="L23" s="17"/>
      <c r="M23" s="17"/>
      <c r="N23" s="17"/>
      <c r="O23" s="15"/>
    </row>
    <row r="24">
      <c r="G24" s="7"/>
      <c r="H24" s="7"/>
      <c r="I24" s="7"/>
      <c r="J24" s="17"/>
      <c r="K24" s="17"/>
      <c r="L24" s="17"/>
      <c r="M24" s="17"/>
      <c r="N24" s="17"/>
      <c r="O24" s="15"/>
    </row>
    <row r="25">
      <c r="G25" s="7"/>
      <c r="H25" s="7"/>
      <c r="I25" s="7"/>
      <c r="J25" s="17"/>
      <c r="K25" s="17"/>
      <c r="L25" s="17"/>
      <c r="M25" s="17"/>
      <c r="N25" s="17"/>
      <c r="O25" s="15"/>
    </row>
    <row r="26">
      <c r="G26" s="7"/>
      <c r="H26" s="7"/>
      <c r="I26" s="7"/>
      <c r="J26" s="17"/>
      <c r="K26" s="17"/>
      <c r="L26" s="17"/>
      <c r="M26" s="17"/>
      <c r="N26" s="17"/>
      <c r="O26" s="15"/>
    </row>
  </sheetData>
  <mergeCells count="2">
    <mergeCell ref="I6:K6"/>
    <mergeCell ref="D1:F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5" max="15" width="19.29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9" t="s">
        <v>28</v>
      </c>
      <c r="B4" s="35" t="s">
        <v>29</v>
      </c>
      <c r="C4" s="30">
        <v>54.76</v>
      </c>
      <c r="D4" s="20">
        <v>27.0</v>
      </c>
      <c r="E4" s="34">
        <f t="shared" ref="E4:E8" si="1">29*C4/94.35</f>
        <v>16.83137255</v>
      </c>
      <c r="F4" s="14">
        <v>17.0</v>
      </c>
      <c r="G4" s="14">
        <v>-10.0</v>
      </c>
      <c r="H4" s="1"/>
      <c r="I4" s="1"/>
      <c r="J4" s="1"/>
      <c r="K4" s="1"/>
      <c r="L4" s="1"/>
      <c r="M4" s="1"/>
    </row>
    <row r="5">
      <c r="A5" s="4" t="s">
        <v>48</v>
      </c>
      <c r="B5" s="35" t="s">
        <v>50</v>
      </c>
      <c r="C5" s="30">
        <v>35.35</v>
      </c>
      <c r="D5" s="20">
        <v>2.0</v>
      </c>
      <c r="E5" s="34">
        <f t="shared" si="1"/>
        <v>10.86539481</v>
      </c>
      <c r="F5" s="14">
        <v>11.0</v>
      </c>
      <c r="G5" s="14">
        <v>9.0</v>
      </c>
      <c r="H5" s="1"/>
      <c r="I5" s="1"/>
      <c r="J5" s="1"/>
      <c r="K5" s="1"/>
      <c r="L5" s="1"/>
      <c r="M5" s="1"/>
    </row>
    <row r="6">
      <c r="A6" s="35" t="s">
        <v>56</v>
      </c>
      <c r="B6" s="1"/>
      <c r="C6" s="30">
        <v>3.85</v>
      </c>
      <c r="D6" s="20">
        <v>0.0</v>
      </c>
      <c r="E6" s="34">
        <f t="shared" si="1"/>
        <v>1.18335983</v>
      </c>
      <c r="F6" s="14">
        <v>1.0</v>
      </c>
      <c r="G6" s="14">
        <v>1.0</v>
      </c>
      <c r="H6" s="1"/>
      <c r="I6" s="1"/>
      <c r="J6" s="1"/>
      <c r="K6" s="1"/>
      <c r="L6" s="1"/>
      <c r="M6" s="1"/>
    </row>
    <row r="7">
      <c r="A7" s="35" t="s">
        <v>54</v>
      </c>
      <c r="B7" s="35" t="s">
        <v>55</v>
      </c>
      <c r="C7" s="30">
        <v>0.06</v>
      </c>
      <c r="D7" s="20">
        <v>0.0</v>
      </c>
      <c r="E7" s="34">
        <f t="shared" si="1"/>
        <v>0.01844197138</v>
      </c>
      <c r="F7" s="14">
        <v>0.0</v>
      </c>
      <c r="G7" s="14">
        <v>0.0</v>
      </c>
    </row>
    <row r="8">
      <c r="A8" s="8" t="s">
        <v>71</v>
      </c>
      <c r="B8" s="35" t="s">
        <v>55</v>
      </c>
      <c r="C8" s="8">
        <v>0.33</v>
      </c>
      <c r="D8" s="8">
        <v>0.0</v>
      </c>
      <c r="E8" s="34">
        <f t="shared" si="1"/>
        <v>0.1014308426</v>
      </c>
      <c r="F8" s="8">
        <v>0.0</v>
      </c>
      <c r="G8" s="8">
        <v>0.0</v>
      </c>
    </row>
    <row r="10">
      <c r="A10" s="1"/>
      <c r="B10" s="1"/>
      <c r="C10" s="24">
        <f>SUM(C4:C9)</f>
        <v>94.35</v>
      </c>
      <c r="D10" s="1"/>
      <c r="E10" s="1"/>
      <c r="F10" s="1"/>
      <c r="G10" s="1"/>
    </row>
    <row r="11">
      <c r="A11" s="1"/>
      <c r="B11" s="1"/>
      <c r="C11" s="1"/>
      <c r="D11" s="1"/>
      <c r="E11" s="1"/>
      <c r="F11" s="28"/>
      <c r="G11" s="1"/>
      <c r="H11" s="5"/>
      <c r="I11" s="7"/>
      <c r="J11" s="7"/>
      <c r="K11" s="1"/>
      <c r="L11" s="1"/>
      <c r="M11" s="1"/>
      <c r="N11" s="1"/>
      <c r="O11" s="1"/>
      <c r="P11" s="1"/>
      <c r="Q11" s="1"/>
      <c r="R11" s="1"/>
      <c r="S11" s="1"/>
    </row>
    <row r="12">
      <c r="A12" s="1"/>
      <c r="B12" s="1" t="s">
        <v>62</v>
      </c>
      <c r="C12" s="23">
        <v>29.0</v>
      </c>
      <c r="D12" s="1"/>
      <c r="E12" s="1"/>
      <c r="F12" s="1"/>
      <c r="G12" s="1"/>
      <c r="I12" s="15"/>
      <c r="J12" s="15"/>
      <c r="K12" s="1"/>
      <c r="L12" s="1"/>
      <c r="M12" s="1"/>
      <c r="N12" s="1"/>
      <c r="O12" s="1"/>
      <c r="P12" s="1"/>
      <c r="Q12" s="1"/>
      <c r="R12" s="1"/>
      <c r="S12" s="1"/>
    </row>
    <row r="13">
      <c r="G13" s="5"/>
      <c r="H13" s="5"/>
      <c r="I13" s="16"/>
      <c r="J13" s="17"/>
      <c r="K13" s="1"/>
      <c r="L13" s="1"/>
      <c r="M13" s="1"/>
      <c r="N13" s="1"/>
      <c r="O13" s="1"/>
      <c r="P13" s="1"/>
      <c r="Q13" s="1"/>
      <c r="R13" s="1"/>
      <c r="S13" s="1"/>
    </row>
    <row r="14">
      <c r="G14" s="5"/>
      <c r="H14" s="5"/>
      <c r="I14" s="16"/>
      <c r="J14" s="17"/>
      <c r="K14" s="1"/>
      <c r="L14" s="1"/>
      <c r="M14" s="1"/>
      <c r="N14" s="1"/>
      <c r="O14" s="1"/>
      <c r="P14" s="1"/>
      <c r="Q14" s="1"/>
      <c r="R14" s="1"/>
      <c r="S14" s="1"/>
    </row>
    <row r="15">
      <c r="G15" s="14"/>
      <c r="H15" s="1"/>
      <c r="I15" s="24"/>
      <c r="J15" s="14"/>
      <c r="K15" s="1"/>
      <c r="L15" s="1"/>
      <c r="M15" s="1"/>
      <c r="N15" s="1"/>
      <c r="O15" s="1"/>
      <c r="P15" s="1"/>
      <c r="Q15" s="1"/>
      <c r="R15" s="1"/>
      <c r="S15" s="1"/>
    </row>
  </sheetData>
  <mergeCells count="1">
    <mergeCell ref="D1:F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4.14"/>
    <col customWidth="1" min="16" max="16" width="20.0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9" t="s">
        <v>28</v>
      </c>
      <c r="B4" s="35" t="s">
        <v>29</v>
      </c>
      <c r="C4" s="30">
        <v>27.56</v>
      </c>
      <c r="D4" s="20">
        <v>23.0</v>
      </c>
      <c r="E4" s="34">
        <f t="shared" ref="E4:E12" si="1">48*C4/89.69</f>
        <v>14.7494704</v>
      </c>
      <c r="F4" s="14">
        <v>15.0</v>
      </c>
      <c r="G4" s="14">
        <v>-8.0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4" t="s">
        <v>48</v>
      </c>
      <c r="B5" s="35" t="s">
        <v>50</v>
      </c>
      <c r="C5" s="30">
        <v>18.29</v>
      </c>
      <c r="D5" s="20">
        <v>2.0</v>
      </c>
      <c r="E5" s="34">
        <f t="shared" si="1"/>
        <v>9.788382205</v>
      </c>
      <c r="F5" s="14">
        <v>10.0</v>
      </c>
      <c r="G5" s="14">
        <v>8.0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35" t="s">
        <v>60</v>
      </c>
      <c r="B6" s="14" t="s">
        <v>29</v>
      </c>
      <c r="C6" s="30">
        <v>20.82</v>
      </c>
      <c r="D6" s="20">
        <v>18.0</v>
      </c>
      <c r="E6" s="34">
        <f t="shared" si="1"/>
        <v>11.14237931</v>
      </c>
      <c r="F6" s="14">
        <v>11.0</v>
      </c>
      <c r="G6" s="14">
        <v>-7.0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35" t="s">
        <v>53</v>
      </c>
      <c r="B7" s="14" t="s">
        <v>50</v>
      </c>
      <c r="C7" s="30">
        <v>16.12</v>
      </c>
      <c r="D7" s="20">
        <v>4.0</v>
      </c>
      <c r="E7" s="34">
        <f t="shared" si="1"/>
        <v>8.627048723</v>
      </c>
      <c r="F7" s="14">
        <v>9.0</v>
      </c>
      <c r="G7" s="14">
        <v>5.0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35" t="s">
        <v>96</v>
      </c>
      <c r="B8" s="14" t="s">
        <v>29</v>
      </c>
      <c r="C8" s="30">
        <v>2.3</v>
      </c>
      <c r="D8" s="20">
        <v>1.0</v>
      </c>
      <c r="E8" s="34">
        <f t="shared" si="1"/>
        <v>1.230906456</v>
      </c>
      <c r="F8" s="14">
        <v>1.0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>
      <c r="A9" s="35" t="s">
        <v>97</v>
      </c>
      <c r="B9" s="1"/>
      <c r="C9" s="30">
        <v>1.47</v>
      </c>
      <c r="D9" s="20">
        <v>0.0</v>
      </c>
      <c r="E9" s="34">
        <f t="shared" si="1"/>
        <v>0.7867097781</v>
      </c>
      <c r="F9" s="14">
        <v>1.0</v>
      </c>
      <c r="G9" s="14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35" t="s">
        <v>54</v>
      </c>
      <c r="B10" s="35" t="s">
        <v>55</v>
      </c>
      <c r="C10" s="30">
        <v>0.38</v>
      </c>
      <c r="D10" s="20">
        <v>0.0</v>
      </c>
      <c r="E10" s="34">
        <f t="shared" si="1"/>
        <v>0.2033671535</v>
      </c>
      <c r="F10" s="14">
        <v>0.0</v>
      </c>
      <c r="G10" s="14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8" t="s">
        <v>71</v>
      </c>
      <c r="B11" s="8" t="s">
        <v>55</v>
      </c>
      <c r="C11" s="8">
        <v>0.12</v>
      </c>
      <c r="D11" s="8">
        <v>0.0</v>
      </c>
      <c r="E11" s="34">
        <f t="shared" si="1"/>
        <v>0.06422120638</v>
      </c>
      <c r="F11" s="8">
        <v>0.0</v>
      </c>
      <c r="G11" s="8">
        <v>0.0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8" t="s">
        <v>56</v>
      </c>
      <c r="C12" s="8">
        <v>2.63</v>
      </c>
      <c r="D12" s="8">
        <v>0.0</v>
      </c>
      <c r="E12" s="34">
        <f t="shared" si="1"/>
        <v>1.407514773</v>
      </c>
      <c r="F12" s="8">
        <v>1.0</v>
      </c>
      <c r="G12" s="8">
        <v>1.0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1"/>
      <c r="B14" s="1"/>
      <c r="C14" s="24">
        <f>SUM(C4:C13)</f>
        <v>89.69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1"/>
      <c r="C15" s="1"/>
      <c r="D15" s="1"/>
      <c r="E15" s="1"/>
      <c r="F15" s="28"/>
      <c r="G15" s="1"/>
    </row>
    <row r="16">
      <c r="A16" s="1"/>
      <c r="B16" s="1" t="s">
        <v>62</v>
      </c>
      <c r="C16" s="23">
        <v>48.0</v>
      </c>
      <c r="D16" s="1"/>
      <c r="E16" s="1"/>
      <c r="F16" s="1"/>
      <c r="G16" s="1"/>
    </row>
    <row r="20">
      <c r="G20" s="5"/>
      <c r="H20" s="5"/>
      <c r="I20" s="7"/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I21" s="15"/>
      <c r="J21" s="15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G22" s="1"/>
      <c r="H22" s="1"/>
      <c r="I22" s="14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G23" s="1"/>
      <c r="H23" s="1"/>
      <c r="I23" s="23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G24" s="1"/>
      <c r="H24" s="1"/>
      <c r="I24" s="14"/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G25" s="1"/>
      <c r="H25" s="1"/>
      <c r="I25" s="14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G26" s="14"/>
      <c r="H26" s="14"/>
      <c r="I26" s="14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G27" s="14"/>
      <c r="H27" s="14"/>
      <c r="I27" s="14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</sheetData>
  <mergeCells count="1">
    <mergeCell ref="D1:F1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19" t="s">
        <v>28</v>
      </c>
      <c r="B4" s="35" t="s">
        <v>29</v>
      </c>
      <c r="C4" s="30">
        <v>11.98</v>
      </c>
      <c r="D4" s="20">
        <v>0.0</v>
      </c>
      <c r="E4" s="34">
        <f t="shared" ref="E4:E9" si="1">2*C4/96.09</f>
        <v>0.2493495681</v>
      </c>
      <c r="F4" s="14">
        <v>0.0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30">
        <v>41.91</v>
      </c>
      <c r="D5" s="20">
        <v>2.0</v>
      </c>
      <c r="E5" s="34">
        <f t="shared" si="1"/>
        <v>0.872307212</v>
      </c>
      <c r="F5" s="14">
        <v>2.0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98</v>
      </c>
      <c r="B6" s="14" t="s">
        <v>29</v>
      </c>
      <c r="C6" s="30">
        <v>20.01</v>
      </c>
      <c r="D6" s="20">
        <v>0.0</v>
      </c>
      <c r="E6" s="34">
        <f t="shared" si="1"/>
        <v>0.4164845457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35" t="s">
        <v>53</v>
      </c>
      <c r="B7" s="14" t="s">
        <v>50</v>
      </c>
      <c r="C7" s="30">
        <v>4.39</v>
      </c>
      <c r="D7" s="20">
        <v>0.0</v>
      </c>
      <c r="E7" s="34">
        <f t="shared" si="1"/>
        <v>0.09137267145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5" t="s">
        <v>58</v>
      </c>
      <c r="B8" s="14"/>
      <c r="C8" s="30">
        <v>3.75</v>
      </c>
      <c r="D8" s="20">
        <v>0.0</v>
      </c>
      <c r="E8" s="34">
        <f t="shared" si="1"/>
        <v>0.07805182641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 t="s">
        <v>71</v>
      </c>
      <c r="B9" s="8" t="s">
        <v>55</v>
      </c>
      <c r="C9" s="8">
        <v>14.05</v>
      </c>
      <c r="D9" s="8">
        <v>0.0</v>
      </c>
      <c r="E9" s="34">
        <f t="shared" si="1"/>
        <v>0.2924341763</v>
      </c>
      <c r="F9" s="8">
        <v>0.0</v>
      </c>
      <c r="G9" s="8">
        <v>0.0</v>
      </c>
      <c r="H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H10" s="1"/>
      <c r="I10" s="23"/>
      <c r="J10" s="1"/>
      <c r="K10" s="24"/>
      <c r="L10" s="24"/>
      <c r="M10" s="24"/>
      <c r="N10" s="24"/>
      <c r="O10" s="24"/>
    </row>
    <row r="11">
      <c r="A11" s="1"/>
      <c r="B11" s="1"/>
      <c r="C11" s="24">
        <f>SUM(C4:C10)</f>
        <v>96.09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>
      <c r="A12" s="1"/>
      <c r="B12" s="1"/>
      <c r="C12" s="1"/>
      <c r="D12" s="1"/>
      <c r="E12" s="1"/>
      <c r="F12" s="28"/>
      <c r="G12" s="1"/>
    </row>
    <row r="13">
      <c r="A13" s="1"/>
      <c r="B13" s="1" t="s">
        <v>62</v>
      </c>
      <c r="C13" s="23">
        <v>2.0</v>
      </c>
      <c r="D13" s="1"/>
      <c r="E13" s="1"/>
      <c r="F13" s="1"/>
      <c r="G13" s="1"/>
    </row>
    <row r="15">
      <c r="K15" s="5"/>
      <c r="L15" s="5"/>
      <c r="M15" s="7"/>
      <c r="N15" s="7"/>
      <c r="O15" s="1"/>
      <c r="P15" s="1"/>
    </row>
    <row r="16">
      <c r="K16" s="1"/>
      <c r="L16" s="1"/>
      <c r="M16" s="1"/>
      <c r="N16" s="1"/>
      <c r="O16" s="1"/>
      <c r="P16" s="1"/>
    </row>
    <row r="17">
      <c r="G17" s="5"/>
      <c r="H17" s="5"/>
      <c r="K17" s="1"/>
      <c r="L17" s="1"/>
      <c r="M17" s="14"/>
      <c r="N17" s="14"/>
      <c r="O17" s="1"/>
      <c r="P17" s="1"/>
    </row>
    <row r="18">
      <c r="K18" s="1"/>
      <c r="L18" s="1"/>
      <c r="M18" s="24"/>
      <c r="N18" s="14"/>
      <c r="O18" s="1"/>
      <c r="P18" s="1"/>
    </row>
    <row r="19">
      <c r="G19" s="1"/>
      <c r="H19" s="1"/>
      <c r="K19" s="1"/>
      <c r="L19" s="1"/>
      <c r="M19" s="23"/>
      <c r="N19" s="14"/>
      <c r="O19" s="1"/>
      <c r="P19" s="1"/>
    </row>
    <row r="20">
      <c r="G20" s="1"/>
      <c r="H20" s="1"/>
      <c r="K20" s="1"/>
      <c r="L20" s="1"/>
      <c r="M20" s="24"/>
      <c r="N20" s="14"/>
      <c r="O20" s="1"/>
      <c r="P20" s="1"/>
    </row>
    <row r="21">
      <c r="G21" s="1"/>
      <c r="H21" s="1"/>
      <c r="K21" s="1"/>
      <c r="L21" s="1"/>
      <c r="M21" s="14"/>
      <c r="N21" s="14"/>
      <c r="O21" s="1"/>
      <c r="P21" s="1"/>
    </row>
    <row r="22">
      <c r="K22" s="1"/>
      <c r="L22" s="1"/>
      <c r="M22" s="1"/>
      <c r="N22" s="1"/>
      <c r="O22" s="1"/>
      <c r="P22" s="1"/>
    </row>
    <row r="23">
      <c r="K23" s="1"/>
      <c r="L23" s="1"/>
      <c r="M23" s="1"/>
      <c r="N23" s="1"/>
    </row>
    <row r="24">
      <c r="K24" s="1"/>
      <c r="L24" s="1"/>
      <c r="M24" s="1"/>
      <c r="N24" s="1"/>
      <c r="O24" s="1"/>
      <c r="P24" s="1"/>
    </row>
  </sheetData>
  <mergeCells count="3">
    <mergeCell ref="T3:V3"/>
    <mergeCell ref="N23:P23"/>
    <mergeCell ref="D1:F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19" t="s">
        <v>28</v>
      </c>
      <c r="B4" s="35" t="s">
        <v>29</v>
      </c>
      <c r="C4" s="30">
        <v>9.16</v>
      </c>
      <c r="D4" s="20">
        <v>0.0</v>
      </c>
      <c r="E4" s="34">
        <f t="shared" ref="E4:E8" si="1">2*C4/70.73</f>
        <v>0.2590131486</v>
      </c>
      <c r="F4" s="14">
        <v>0.0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30">
        <v>39.02</v>
      </c>
      <c r="D5" s="20">
        <v>1.0</v>
      </c>
      <c r="E5" s="34">
        <f t="shared" si="1"/>
        <v>1.103350771</v>
      </c>
      <c r="F5" s="14">
        <v>2.0</v>
      </c>
      <c r="G5" s="14">
        <v>1.0</v>
      </c>
      <c r="H5" s="1"/>
      <c r="I5" s="1"/>
      <c r="J5" s="1"/>
      <c r="K5" s="1"/>
      <c r="L5" s="7"/>
      <c r="M5" s="1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99</v>
      </c>
      <c r="B6" s="14" t="s">
        <v>29</v>
      </c>
      <c r="C6" s="30">
        <v>11.84</v>
      </c>
      <c r="D6" s="20">
        <v>0.0</v>
      </c>
      <c r="E6" s="34">
        <f t="shared" si="1"/>
        <v>0.3347942881</v>
      </c>
      <c r="F6" s="14">
        <v>0.0</v>
      </c>
      <c r="G6" s="14">
        <v>0.0</v>
      </c>
      <c r="H6" s="1"/>
      <c r="I6" s="1"/>
      <c r="J6" s="1"/>
      <c r="K6" s="1"/>
      <c r="L6" s="7"/>
      <c r="M6" s="17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35" t="s">
        <v>100</v>
      </c>
      <c r="B7" s="14" t="s">
        <v>101</v>
      </c>
      <c r="C7" s="30">
        <v>10.0</v>
      </c>
      <c r="D7" s="20">
        <v>0.0</v>
      </c>
      <c r="E7" s="34">
        <f t="shared" si="1"/>
        <v>0.2827654461</v>
      </c>
      <c r="F7" s="14">
        <v>0.0</v>
      </c>
      <c r="G7" s="14">
        <v>0.0</v>
      </c>
      <c r="H7" s="1"/>
      <c r="I7" s="1"/>
      <c r="J7" s="1"/>
      <c r="K7" s="1"/>
      <c r="L7" s="7"/>
      <c r="M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8" t="s">
        <v>71</v>
      </c>
      <c r="B8" s="8" t="s">
        <v>55</v>
      </c>
      <c r="C8" s="8">
        <v>0.71</v>
      </c>
      <c r="D8" s="8">
        <v>0.0</v>
      </c>
      <c r="E8" s="34">
        <f t="shared" si="1"/>
        <v>0.02007634667</v>
      </c>
      <c r="F8" s="8">
        <v>0.0</v>
      </c>
      <c r="G8" s="8">
        <v>0.0</v>
      </c>
      <c r="H8" s="1"/>
      <c r="L8" s="7"/>
      <c r="M8" s="17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 t="s">
        <v>78</v>
      </c>
      <c r="D9" s="8">
        <v>1.0</v>
      </c>
      <c r="H9" s="1"/>
      <c r="I9" s="23"/>
      <c r="J9" s="1"/>
      <c r="K9" s="24"/>
      <c r="L9" s="24"/>
      <c r="M9" s="24"/>
      <c r="N9" s="24"/>
      <c r="O9" s="24"/>
    </row>
    <row r="10">
      <c r="A10" s="1"/>
      <c r="B10" s="1"/>
      <c r="C10" s="24">
        <f>SUM(C4:C9)</f>
        <v>70.73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28"/>
      <c r="G11" s="1"/>
    </row>
    <row r="12">
      <c r="A12" s="1"/>
      <c r="B12" s="1" t="s">
        <v>62</v>
      </c>
      <c r="C12" s="23">
        <v>2.0</v>
      </c>
      <c r="D12" s="1"/>
      <c r="E12" s="1"/>
      <c r="F12" s="1"/>
      <c r="G12" s="1"/>
    </row>
    <row r="19">
      <c r="L19" s="5"/>
      <c r="M19" s="5"/>
      <c r="N19" s="7"/>
      <c r="O19" s="7"/>
      <c r="P19" s="1"/>
      <c r="Q19" s="1"/>
    </row>
    <row r="20">
      <c r="L20" s="1"/>
      <c r="M20" s="1"/>
      <c r="N20" s="1"/>
      <c r="O20" s="1"/>
      <c r="P20" s="1"/>
      <c r="Q20" s="1"/>
    </row>
    <row r="21">
      <c r="L21" s="1"/>
      <c r="M21" s="14"/>
      <c r="N21" s="14"/>
      <c r="O21" s="14"/>
      <c r="P21" s="1"/>
      <c r="Q21" s="1"/>
    </row>
    <row r="22">
      <c r="L22" s="1"/>
      <c r="M22" s="1"/>
      <c r="N22" s="23"/>
      <c r="O22" s="14"/>
      <c r="P22" s="1"/>
      <c r="Q22" s="1"/>
    </row>
    <row r="23">
      <c r="L23" s="1"/>
      <c r="M23" s="1"/>
      <c r="N23" s="23"/>
      <c r="O23" s="14"/>
      <c r="P23" s="1"/>
      <c r="Q23" s="1"/>
    </row>
    <row r="24">
      <c r="L24" s="1"/>
      <c r="M24" s="1"/>
      <c r="N24" s="23"/>
      <c r="O24" s="14"/>
      <c r="P24" s="1"/>
      <c r="Q24" s="1"/>
    </row>
    <row r="25">
      <c r="L25" s="14"/>
      <c r="M25" s="1"/>
      <c r="N25" s="14"/>
      <c r="O25" s="14"/>
      <c r="P25" s="1"/>
      <c r="Q25" s="1"/>
    </row>
    <row r="26">
      <c r="L26" s="1"/>
      <c r="M26" s="1"/>
      <c r="N26" s="1"/>
      <c r="O26" s="1"/>
      <c r="P26" s="1"/>
      <c r="Q26" s="1"/>
    </row>
    <row r="27">
      <c r="L27" s="1"/>
      <c r="M27" s="1"/>
      <c r="N27" s="1"/>
      <c r="O27" s="1"/>
    </row>
    <row r="28">
      <c r="L28" s="1"/>
      <c r="M28" s="1"/>
      <c r="N28" s="1"/>
      <c r="O28" s="1"/>
      <c r="P28" s="14"/>
      <c r="Q28" s="1"/>
    </row>
    <row r="29">
      <c r="L29" s="1"/>
      <c r="M29" s="1"/>
      <c r="N29" s="1"/>
      <c r="O29" s="1"/>
      <c r="P29" s="1"/>
      <c r="Q29" s="1"/>
    </row>
    <row r="30">
      <c r="L30" s="1"/>
      <c r="M30" s="1"/>
      <c r="N30" s="1"/>
      <c r="O30" s="25"/>
      <c r="P30" s="25"/>
      <c r="Q30" s="25"/>
    </row>
    <row r="31">
      <c r="L31" s="1"/>
      <c r="M31" s="1"/>
      <c r="N31" s="1"/>
      <c r="O31" s="1"/>
      <c r="P31" s="14"/>
      <c r="Q31" s="24"/>
    </row>
  </sheetData>
  <mergeCells count="3">
    <mergeCell ref="O27:Q27"/>
    <mergeCell ref="T3:V3"/>
    <mergeCell ref="D1:F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4" t="s">
        <v>48</v>
      </c>
      <c r="B4" s="35" t="s">
        <v>50</v>
      </c>
      <c r="C4" s="30">
        <v>49.33</v>
      </c>
      <c r="D4" s="20">
        <v>1.0</v>
      </c>
      <c r="E4" s="40">
        <v>100.0</v>
      </c>
      <c r="F4" s="14">
        <v>1.0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8" t="s">
        <v>78</v>
      </c>
      <c r="B5" s="8"/>
      <c r="C5" s="8"/>
      <c r="D5" s="8"/>
      <c r="E5" s="34"/>
      <c r="F5" s="8"/>
      <c r="G5" s="8"/>
      <c r="H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/>
      <c r="C6" s="24">
        <f>SUM(C4:C5)</f>
        <v>49.33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>
      <c r="A7" s="1"/>
      <c r="B7" s="1"/>
      <c r="C7" s="1"/>
      <c r="D7" s="1"/>
      <c r="E7" s="1"/>
      <c r="F7" s="28"/>
      <c r="G7" s="1"/>
    </row>
    <row r="8">
      <c r="A8" s="1"/>
      <c r="B8" s="1" t="s">
        <v>62</v>
      </c>
      <c r="C8" s="23">
        <v>1.0</v>
      </c>
      <c r="D8" s="1"/>
      <c r="E8" s="1"/>
      <c r="F8" s="1"/>
      <c r="G8" s="1"/>
    </row>
    <row r="10">
      <c r="J10" s="5"/>
      <c r="K10" s="5"/>
      <c r="L10" s="7"/>
      <c r="M10" s="7"/>
    </row>
    <row r="11">
      <c r="J11" s="1"/>
      <c r="K11" s="1"/>
      <c r="L11" s="1"/>
      <c r="M11" s="1"/>
    </row>
    <row r="12">
      <c r="J12" s="1"/>
      <c r="K12" s="1"/>
      <c r="L12" s="41"/>
      <c r="M12" s="14"/>
    </row>
    <row r="13">
      <c r="J13" s="14"/>
      <c r="K13" s="1"/>
      <c r="L13" s="14"/>
      <c r="M13" s="14"/>
    </row>
    <row r="14">
      <c r="J14" s="1"/>
      <c r="K14" s="1"/>
      <c r="L14" s="1"/>
      <c r="M14" s="1"/>
    </row>
  </sheetData>
  <mergeCells count="2">
    <mergeCell ref="T3:V3"/>
    <mergeCell ref="D1:F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5" t="s">
        <v>98</v>
      </c>
      <c r="B4" s="5" t="s">
        <v>29</v>
      </c>
      <c r="C4" s="30">
        <v>68.84</v>
      </c>
      <c r="D4" s="20">
        <v>1.0</v>
      </c>
      <c r="E4" s="34">
        <f t="shared" ref="E4:E5" si="1">C4/99.06</f>
        <v>0.6949323642</v>
      </c>
      <c r="F4" s="14">
        <v>1.0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5" t="s">
        <v>48</v>
      </c>
      <c r="B5" s="5" t="s">
        <v>50</v>
      </c>
      <c r="C5" s="30">
        <v>30.22</v>
      </c>
      <c r="D5" s="20">
        <v>0.0</v>
      </c>
      <c r="E5" s="34">
        <f t="shared" si="1"/>
        <v>0.3050676358</v>
      </c>
      <c r="F5" s="14">
        <v>0.0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H6" s="1"/>
      <c r="I6" s="23"/>
      <c r="J6" s="1"/>
      <c r="K6" s="24"/>
      <c r="L6" s="24"/>
      <c r="M6" s="24"/>
      <c r="N6" s="24"/>
      <c r="O6" s="24"/>
    </row>
    <row r="7">
      <c r="A7" s="1"/>
      <c r="B7" s="1"/>
      <c r="C7" s="24">
        <f>SUM(C4:C6)</f>
        <v>99.06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>
      <c r="A8" s="1"/>
      <c r="B8" s="1"/>
      <c r="C8" s="1"/>
      <c r="D8" s="1"/>
      <c r="E8" s="1"/>
      <c r="F8" s="28"/>
      <c r="G8" s="1"/>
    </row>
    <row r="9">
      <c r="A9" s="1"/>
      <c r="B9" s="1" t="s">
        <v>62</v>
      </c>
      <c r="C9" s="23">
        <v>1.0</v>
      </c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  <c r="H10" s="1"/>
      <c r="I10" s="5"/>
      <c r="J10" s="5"/>
      <c r="K10" s="16"/>
      <c r="L10" s="17"/>
      <c r="M10" s="1"/>
      <c r="N10" s="1"/>
      <c r="O10" s="1"/>
      <c r="P10" s="1"/>
      <c r="Q10" s="1"/>
      <c r="R10" s="1"/>
    </row>
    <row r="11">
      <c r="A11" s="1"/>
      <c r="B11" s="1"/>
      <c r="C11" s="1"/>
      <c r="D11" s="1"/>
      <c r="E11" s="1"/>
      <c r="F11" s="1"/>
      <c r="G11" s="1"/>
      <c r="H11" s="1"/>
      <c r="I11" s="5"/>
      <c r="J11" s="5"/>
      <c r="K11" s="16"/>
      <c r="L11" s="17"/>
      <c r="M11" s="1"/>
      <c r="N11" s="1"/>
      <c r="O11" s="1"/>
      <c r="P11" s="1"/>
      <c r="Q11" s="1"/>
      <c r="R11" s="1"/>
    </row>
    <row r="12">
      <c r="A12" s="1"/>
      <c r="B12" s="1"/>
      <c r="C12" s="1"/>
      <c r="D12" s="1"/>
      <c r="E12" s="1"/>
      <c r="F12" s="1"/>
      <c r="G12" s="1"/>
      <c r="H12" s="1"/>
      <c r="I12" s="14"/>
      <c r="J12" s="1"/>
      <c r="K12" s="14"/>
      <c r="L12" s="14"/>
      <c r="M12" s="1"/>
      <c r="N12" s="1"/>
      <c r="O12" s="1"/>
      <c r="P12" s="1"/>
      <c r="Q12" s="1"/>
      <c r="R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N13" s="1"/>
      <c r="O13" s="1"/>
      <c r="P13" s="1"/>
      <c r="Q13" s="1"/>
      <c r="R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7"/>
      <c r="K17" s="17"/>
      <c r="L17" s="1"/>
      <c r="M17" s="1"/>
      <c r="N17" s="1"/>
      <c r="O17" s="1"/>
      <c r="P17" s="1"/>
      <c r="Q17" s="1"/>
      <c r="R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7"/>
      <c r="K18" s="17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</sheetData>
  <mergeCells count="3">
    <mergeCell ref="L13:M13"/>
    <mergeCell ref="T3:V3"/>
    <mergeCell ref="D1:F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19" t="s">
        <v>28</v>
      </c>
      <c r="B4" s="35" t="s">
        <v>29</v>
      </c>
      <c r="C4" s="30">
        <v>21.88</v>
      </c>
      <c r="D4" s="20">
        <v>1.0</v>
      </c>
      <c r="E4" s="34">
        <f t="shared" ref="E4:E10" si="1">21*C4/94.68</f>
        <v>4.852978454</v>
      </c>
      <c r="F4" s="14">
        <v>5.0</v>
      </c>
      <c r="G4" s="14">
        <v>4.0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30">
        <v>26.38</v>
      </c>
      <c r="D5" s="20">
        <v>0.0</v>
      </c>
      <c r="E5" s="34">
        <f t="shared" si="1"/>
        <v>5.851077313</v>
      </c>
      <c r="F5" s="14">
        <v>6.0</v>
      </c>
      <c r="G5" s="14">
        <v>6.0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59</v>
      </c>
      <c r="B6" s="14"/>
      <c r="C6" s="30">
        <v>44.77</v>
      </c>
      <c r="D6" s="20">
        <v>20.0</v>
      </c>
      <c r="E6" s="34">
        <f t="shared" si="1"/>
        <v>9.929974651</v>
      </c>
      <c r="F6" s="14">
        <v>10.0</v>
      </c>
      <c r="G6" s="14">
        <v>-10.0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35" t="s">
        <v>56</v>
      </c>
      <c r="B7" s="14"/>
      <c r="C7" s="30">
        <v>1.03</v>
      </c>
      <c r="D7" s="20">
        <v>0.0</v>
      </c>
      <c r="E7" s="34">
        <f t="shared" si="1"/>
        <v>0.2284537389</v>
      </c>
      <c r="F7" s="14">
        <v>0.0</v>
      </c>
      <c r="G7" s="14">
        <v>0.0</v>
      </c>
      <c r="H7" s="1"/>
      <c r="I7" s="1"/>
      <c r="J7" s="1"/>
      <c r="K7" s="1"/>
      <c r="L7" s="7"/>
      <c r="M7" s="7"/>
      <c r="N7" s="7"/>
      <c r="O7" s="17"/>
      <c r="P7" s="1"/>
      <c r="Q7" s="1"/>
      <c r="R7" s="1"/>
      <c r="S7" s="1"/>
      <c r="T7" s="1"/>
      <c r="U7" s="1"/>
      <c r="V7" s="1"/>
      <c r="W7" s="1"/>
      <c r="X7" s="1"/>
      <c r="Y7" s="1"/>
      <c r="Z7" s="14"/>
      <c r="AA7" s="14"/>
      <c r="AB7" s="14"/>
      <c r="AC7" s="14"/>
      <c r="AD7" s="14"/>
      <c r="AE7" s="14"/>
      <c r="AF7" s="14"/>
    </row>
    <row r="8">
      <c r="A8" s="35" t="s">
        <v>54</v>
      </c>
      <c r="B8" s="8" t="s">
        <v>55</v>
      </c>
      <c r="C8" s="30">
        <v>0.17</v>
      </c>
      <c r="D8" s="20">
        <v>0.0</v>
      </c>
      <c r="E8" s="34">
        <f t="shared" si="1"/>
        <v>0.03770595691</v>
      </c>
      <c r="F8" s="14">
        <v>0.0</v>
      </c>
      <c r="G8" s="14">
        <v>0.0</v>
      </c>
      <c r="H8" s="1"/>
      <c r="I8" s="1"/>
      <c r="J8" s="1"/>
      <c r="K8" s="1"/>
      <c r="L8" s="7"/>
      <c r="M8" s="7"/>
      <c r="N8" s="7"/>
      <c r="O8" s="17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8" t="s">
        <v>71</v>
      </c>
      <c r="B9" s="8" t="s">
        <v>55</v>
      </c>
      <c r="C9" s="8">
        <v>0.31</v>
      </c>
      <c r="D9" s="8">
        <v>0.0</v>
      </c>
      <c r="E9" s="34">
        <f t="shared" si="1"/>
        <v>0.06875792142</v>
      </c>
      <c r="F9" s="8">
        <v>0.0</v>
      </c>
      <c r="G9" s="8">
        <v>0.0</v>
      </c>
      <c r="H9" s="1"/>
      <c r="L9" s="7"/>
      <c r="M9" s="7"/>
      <c r="N9" s="7"/>
      <c r="O9" s="17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8" t="s">
        <v>88</v>
      </c>
      <c r="B10" s="8" t="s">
        <v>50</v>
      </c>
      <c r="C10" s="8">
        <v>0.14</v>
      </c>
      <c r="D10" s="8">
        <v>0.0</v>
      </c>
      <c r="E10" s="34">
        <f t="shared" si="1"/>
        <v>0.03105196451</v>
      </c>
      <c r="F10" s="8">
        <v>0.0</v>
      </c>
      <c r="G10" s="8">
        <v>0.0</v>
      </c>
      <c r="H10" s="1"/>
      <c r="I10" s="23"/>
      <c r="J10" s="1"/>
      <c r="K10" s="24"/>
      <c r="L10" s="7"/>
      <c r="M10" s="7"/>
      <c r="N10" s="7"/>
      <c r="O10" s="17"/>
      <c r="Z10" s="23"/>
      <c r="AA10" s="23"/>
      <c r="AB10" s="23"/>
      <c r="AC10" s="23"/>
      <c r="AD10" s="23"/>
      <c r="AE10" s="23"/>
      <c r="AF10" s="23"/>
    </row>
    <row r="11">
      <c r="A11" s="1"/>
      <c r="B11" s="1"/>
      <c r="C11" s="24"/>
      <c r="D11" s="1"/>
      <c r="E11" s="1"/>
      <c r="F11" s="1"/>
      <c r="G11" s="1"/>
      <c r="H11" s="1"/>
      <c r="I11" s="1"/>
      <c r="J11" s="1"/>
      <c r="K11" s="1"/>
      <c r="L11" s="7"/>
      <c r="M11" s="7"/>
      <c r="N11" s="7"/>
      <c r="O11" s="17"/>
    </row>
    <row r="12">
      <c r="A12" s="1"/>
      <c r="B12" s="1"/>
      <c r="C12" s="24">
        <f>SUM(C4:C10)</f>
        <v>94.68</v>
      </c>
      <c r="D12" s="1"/>
      <c r="E12" s="1"/>
      <c r="F12" s="1"/>
      <c r="G12" s="1"/>
      <c r="H12" s="1"/>
      <c r="I12" s="1"/>
      <c r="J12" s="1"/>
      <c r="K12" s="1"/>
      <c r="L12" s="7"/>
      <c r="M12" s="7"/>
      <c r="N12" s="7"/>
      <c r="O12" s="17"/>
    </row>
    <row r="13">
      <c r="A13" s="1"/>
      <c r="B13" s="1"/>
      <c r="C13" s="1"/>
      <c r="D13" s="1"/>
      <c r="E13" s="1"/>
      <c r="F13" s="28"/>
      <c r="G13" s="1"/>
      <c r="L13" s="7"/>
      <c r="M13" s="7"/>
      <c r="N13" s="7"/>
      <c r="O13" s="17"/>
    </row>
    <row r="14">
      <c r="A14" s="1"/>
      <c r="B14" s="1" t="s">
        <v>62</v>
      </c>
      <c r="C14" s="23">
        <v>21.0</v>
      </c>
      <c r="D14" s="1"/>
      <c r="E14" s="1"/>
      <c r="F14" s="1"/>
      <c r="G14" s="1"/>
    </row>
    <row r="15">
      <c r="A15" s="1"/>
      <c r="B15" s="1"/>
      <c r="C15" s="1"/>
      <c r="D15" s="24"/>
      <c r="E15" s="24"/>
      <c r="F15" s="24"/>
      <c r="G15" s="14"/>
      <c r="H15" s="24"/>
      <c r="I15" s="1"/>
      <c r="J15" s="24"/>
      <c r="K15" s="24"/>
      <c r="L15" s="24"/>
      <c r="M15" s="24"/>
      <c r="N15" s="1"/>
      <c r="O15" s="23"/>
      <c r="P15" s="23"/>
      <c r="Q15" s="23"/>
      <c r="R15" s="24"/>
      <c r="S15" s="1"/>
    </row>
    <row r="16">
      <c r="A16" s="1"/>
      <c r="B16" s="1"/>
      <c r="C16" s="1"/>
      <c r="D16" s="24"/>
      <c r="E16" s="24"/>
      <c r="F16" s="24"/>
      <c r="G16" s="14"/>
      <c r="H16" s="24"/>
      <c r="I16" s="1"/>
      <c r="J16" s="24"/>
      <c r="K16" s="24"/>
      <c r="L16" s="24"/>
      <c r="M16" s="24"/>
      <c r="N16" s="1"/>
      <c r="O16" s="23"/>
      <c r="P16" s="23"/>
      <c r="Q16" s="23"/>
      <c r="R16" s="24"/>
      <c r="S16" s="1"/>
    </row>
    <row r="17">
      <c r="A17" s="1"/>
      <c r="B17" s="1"/>
      <c r="C17" s="1"/>
      <c r="D17" s="24"/>
      <c r="E17" s="24"/>
      <c r="F17" s="24"/>
      <c r="G17" s="14"/>
      <c r="H17" s="24"/>
      <c r="I17" s="1"/>
      <c r="J17" s="24"/>
      <c r="K17" s="24"/>
      <c r="L17" s="24"/>
      <c r="M17" s="24"/>
      <c r="N17" s="1"/>
      <c r="O17" s="23"/>
      <c r="P17" s="23"/>
      <c r="Q17" s="23"/>
      <c r="R17" s="24"/>
      <c r="S17" s="1"/>
    </row>
    <row r="18">
      <c r="A18" s="1"/>
      <c r="B18" s="1"/>
      <c r="C18" s="1"/>
      <c r="D18" s="24"/>
      <c r="E18" s="24"/>
      <c r="F18" s="24"/>
      <c r="G18" s="14"/>
      <c r="H18" s="24"/>
      <c r="I18" s="1"/>
      <c r="J18" s="24"/>
      <c r="K18" s="24"/>
      <c r="L18" s="24"/>
      <c r="M18" s="24"/>
      <c r="N18" s="1"/>
      <c r="O18" s="23"/>
      <c r="P18" s="23"/>
      <c r="Q18" s="23"/>
      <c r="R18" s="24"/>
      <c r="S18" s="1"/>
    </row>
    <row r="19">
      <c r="A19" s="1"/>
      <c r="B19" s="1"/>
      <c r="C19" s="1"/>
      <c r="D19" s="24"/>
      <c r="E19" s="24"/>
      <c r="F19" s="24"/>
      <c r="G19" s="14"/>
      <c r="H19" s="24"/>
      <c r="I19" s="1"/>
      <c r="J19" s="24"/>
      <c r="K19" s="24"/>
      <c r="L19" s="24"/>
      <c r="M19" s="24"/>
      <c r="N19" s="1"/>
      <c r="O19" s="23"/>
      <c r="P19" s="23"/>
      <c r="Q19" s="23"/>
      <c r="R19" s="24"/>
      <c r="S19" s="1"/>
    </row>
    <row r="20">
      <c r="A20" s="1"/>
      <c r="B20" s="1"/>
      <c r="C20" s="1"/>
      <c r="D20" s="24"/>
      <c r="E20" s="24"/>
      <c r="F20" s="24"/>
      <c r="G20" s="14"/>
      <c r="H20" s="24"/>
      <c r="I20" s="1"/>
      <c r="J20" s="24"/>
      <c r="K20" s="24"/>
      <c r="L20" s="24"/>
      <c r="M20" s="24"/>
      <c r="N20" s="1"/>
      <c r="O20" s="23"/>
      <c r="P20" s="23"/>
      <c r="Q20" s="23"/>
      <c r="R20" s="24"/>
      <c r="S20" s="1"/>
    </row>
    <row r="21">
      <c r="A21" s="1"/>
      <c r="B21" s="1"/>
      <c r="C21" s="1"/>
      <c r="D21" s="24"/>
      <c r="E21" s="24"/>
      <c r="F21" s="24"/>
      <c r="G21" s="14"/>
      <c r="H21" s="24"/>
      <c r="I21" s="1"/>
      <c r="J21" s="24"/>
      <c r="K21" s="24"/>
      <c r="L21" s="24"/>
      <c r="M21" s="24"/>
      <c r="N21" s="1"/>
      <c r="O21" s="23"/>
      <c r="P21" s="23"/>
      <c r="Q21" s="23"/>
      <c r="R21" s="24"/>
      <c r="S21" s="1"/>
    </row>
    <row r="22">
      <c r="A22" s="1"/>
      <c r="B22" s="1"/>
      <c r="C22" s="1"/>
      <c r="D22" s="24"/>
      <c r="E22" s="24"/>
      <c r="F22" s="24"/>
      <c r="G22" s="14"/>
      <c r="H22" s="24"/>
      <c r="I22" s="1"/>
      <c r="J22" s="24"/>
      <c r="K22" s="24"/>
      <c r="L22" s="24"/>
      <c r="M22" s="24"/>
      <c r="N22" s="1"/>
      <c r="O22" s="23"/>
      <c r="P22" s="23"/>
      <c r="Q22" s="23"/>
      <c r="R22" s="24"/>
      <c r="S22" s="1"/>
    </row>
    <row r="23">
      <c r="A23" s="1"/>
      <c r="B23" s="1"/>
      <c r="C23" s="1"/>
      <c r="D23" s="24"/>
      <c r="E23" s="24"/>
      <c r="F23" s="24"/>
      <c r="G23" s="14"/>
      <c r="H23" s="24"/>
      <c r="I23" s="1"/>
      <c r="J23" s="24"/>
      <c r="K23" s="5"/>
      <c r="L23" s="5"/>
      <c r="M23" s="7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24"/>
      <c r="E24" s="24"/>
      <c r="F24" s="24"/>
      <c r="G24" s="14"/>
      <c r="H24" s="24"/>
      <c r="I24" s="1"/>
      <c r="J24" s="24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24"/>
      <c r="E25" s="24"/>
      <c r="F25" s="24"/>
      <c r="G25" s="14"/>
      <c r="H25" s="24"/>
      <c r="I25" s="1"/>
      <c r="J25" s="24"/>
      <c r="K25" s="1"/>
      <c r="L25" s="1"/>
      <c r="M25" s="23"/>
      <c r="N25" s="1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24"/>
      <c r="E26" s="24"/>
      <c r="F26" s="24"/>
      <c r="G26" s="14"/>
      <c r="H26" s="24"/>
      <c r="I26" s="1"/>
      <c r="J26" s="24"/>
      <c r="K26" s="1"/>
      <c r="L26" s="1"/>
      <c r="M26" s="23"/>
      <c r="N26" s="1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24"/>
      <c r="E27" s="24"/>
      <c r="F27" s="24"/>
      <c r="G27" s="14"/>
      <c r="H27" s="24"/>
      <c r="I27" s="1"/>
      <c r="J27" s="24"/>
      <c r="K27" s="1"/>
      <c r="L27" s="1"/>
      <c r="M27" s="24"/>
      <c r="N27" s="14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24"/>
      <c r="E28" s="24"/>
      <c r="F28" s="24"/>
      <c r="G28" s="14"/>
      <c r="H28" s="24"/>
      <c r="I28" s="1"/>
      <c r="J28" s="24"/>
      <c r="K28" s="24"/>
      <c r="L28" s="24"/>
      <c r="M28" s="24"/>
      <c r="N28" s="1"/>
      <c r="O28" s="1"/>
      <c r="P28" s="1"/>
      <c r="Q28" s="1"/>
      <c r="R28" s="1"/>
      <c r="S28" s="1"/>
    </row>
    <row r="29">
      <c r="A29" s="1"/>
      <c r="B29" s="1"/>
      <c r="C29" s="1"/>
      <c r="D29" s="24"/>
      <c r="E29" s="24"/>
      <c r="F29" s="24"/>
      <c r="G29" s="14"/>
      <c r="H29" s="24"/>
      <c r="I29" s="1"/>
      <c r="J29" s="24"/>
      <c r="K29" s="24"/>
      <c r="L29" s="24"/>
      <c r="M29" s="24"/>
      <c r="N29" s="1"/>
      <c r="O29" s="1"/>
      <c r="P29" s="1"/>
      <c r="Q29" s="1"/>
      <c r="R29" s="1"/>
      <c r="S29" s="1"/>
    </row>
    <row r="31">
      <c r="A31" s="1"/>
      <c r="B31" s="1"/>
      <c r="C31" s="1"/>
      <c r="D31" s="24"/>
      <c r="E31" s="24"/>
      <c r="F31" s="24"/>
      <c r="G31" s="14"/>
      <c r="H31" s="24"/>
      <c r="I31" s="1"/>
      <c r="J31" s="24"/>
      <c r="K31" s="24"/>
      <c r="L31" s="24"/>
      <c r="M31" s="24"/>
      <c r="N31" s="1"/>
      <c r="O31" s="1"/>
      <c r="P31" s="1"/>
      <c r="Q31" s="1"/>
      <c r="R31" s="1"/>
      <c r="S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</sheetData>
  <mergeCells count="2">
    <mergeCell ref="T3:V3"/>
    <mergeCell ref="D1:F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35" t="s">
        <v>102</v>
      </c>
      <c r="B4" s="35" t="s">
        <v>29</v>
      </c>
      <c r="C4" s="17">
        <v>35.64</v>
      </c>
      <c r="D4" s="14">
        <v>1.0</v>
      </c>
      <c r="E4" s="34">
        <f t="shared" ref="E4:E10" si="1">C4/94.95</f>
        <v>0.3753554502</v>
      </c>
      <c r="F4" s="14">
        <v>1.0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17">
        <v>27.16</v>
      </c>
      <c r="D5" s="14">
        <v>0.0</v>
      </c>
      <c r="E5" s="34">
        <f t="shared" si="1"/>
        <v>0.286045287</v>
      </c>
      <c r="F5" s="14">
        <v>0.0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103</v>
      </c>
      <c r="B6" s="14"/>
      <c r="C6" s="17">
        <v>3.17</v>
      </c>
      <c r="D6" s="14">
        <v>0.0</v>
      </c>
      <c r="E6" s="34">
        <f t="shared" si="1"/>
        <v>0.03338599263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35" t="s">
        <v>56</v>
      </c>
      <c r="B7" s="14"/>
      <c r="C7" s="17">
        <v>0.29</v>
      </c>
      <c r="D7" s="14">
        <v>0.0</v>
      </c>
      <c r="E7" s="34">
        <f t="shared" si="1"/>
        <v>0.003054239073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5" t="s">
        <v>104</v>
      </c>
      <c r="B8" s="8"/>
      <c r="C8" s="17">
        <v>8.44</v>
      </c>
      <c r="D8" s="14">
        <v>0.0</v>
      </c>
      <c r="E8" s="34">
        <f t="shared" si="1"/>
        <v>0.08888888889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4"/>
      <c r="AA8" s="14"/>
      <c r="AB8" s="14"/>
      <c r="AC8" s="14"/>
      <c r="AD8" s="14"/>
    </row>
    <row r="9">
      <c r="A9" s="8" t="s">
        <v>71</v>
      </c>
      <c r="B9" s="8" t="s">
        <v>55</v>
      </c>
      <c r="C9" s="17">
        <v>1.77</v>
      </c>
      <c r="D9" s="8">
        <v>0.0</v>
      </c>
      <c r="E9" s="34">
        <f t="shared" si="1"/>
        <v>0.01864139021</v>
      </c>
      <c r="F9" s="8">
        <v>0.0</v>
      </c>
      <c r="G9" s="8">
        <v>0.0</v>
      </c>
      <c r="H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8" t="s">
        <v>105</v>
      </c>
      <c r="B10" s="8"/>
      <c r="C10" s="17">
        <v>18.48</v>
      </c>
      <c r="D10" s="8">
        <v>0.0</v>
      </c>
      <c r="E10" s="34">
        <f t="shared" si="1"/>
        <v>0.194628752</v>
      </c>
      <c r="F10" s="8">
        <v>0.0</v>
      </c>
      <c r="G10" s="8">
        <v>0.0</v>
      </c>
      <c r="H10" s="1"/>
      <c r="I10" s="23"/>
      <c r="J10" s="1"/>
      <c r="K10" s="24"/>
      <c r="L10" s="24"/>
      <c r="M10" s="24"/>
      <c r="N10" s="24"/>
      <c r="O10" s="24"/>
      <c r="Z10" s="1"/>
      <c r="AA10" s="1"/>
      <c r="AB10" s="1"/>
      <c r="AC10" s="1"/>
      <c r="AD10" s="1"/>
    </row>
    <row r="11">
      <c r="A11" s="1"/>
      <c r="B11" s="1"/>
      <c r="C11" s="24"/>
      <c r="D11" s="1"/>
      <c r="E11" s="1"/>
      <c r="F11" s="1"/>
      <c r="G11" s="1"/>
    </row>
    <row r="12">
      <c r="A12" s="1"/>
      <c r="B12" s="1"/>
      <c r="C12" s="24">
        <f>SUM(C4:C10)</f>
        <v>94.95</v>
      </c>
      <c r="D12" s="1"/>
      <c r="E12" s="1"/>
      <c r="F12" s="1"/>
      <c r="G12" s="1"/>
    </row>
    <row r="13">
      <c r="A13" s="1"/>
      <c r="B13" s="1"/>
      <c r="C13" s="1"/>
      <c r="D13" s="1"/>
      <c r="E13" s="1"/>
      <c r="F13" s="28"/>
      <c r="G13" s="1"/>
      <c r="H13" s="1"/>
      <c r="I13" s="1"/>
      <c r="J13" s="1"/>
    </row>
    <row r="14">
      <c r="A14" s="1"/>
      <c r="B14" s="1" t="s">
        <v>62</v>
      </c>
      <c r="C14" s="23">
        <v>1.0</v>
      </c>
      <c r="D14" s="1"/>
      <c r="E14" s="1"/>
      <c r="F14" s="1"/>
      <c r="G14" s="1"/>
      <c r="H14" s="1"/>
      <c r="I14" s="1"/>
      <c r="J14" s="1"/>
    </row>
    <row r="15">
      <c r="I15" s="5"/>
      <c r="J15" s="5"/>
      <c r="K15" s="7"/>
      <c r="L15" s="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K16" s="15"/>
      <c r="L16" s="1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I17" s="1"/>
      <c r="J17" s="1"/>
      <c r="K17" s="24"/>
      <c r="L17" s="1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I18" s="1"/>
      <c r="J18" s="1"/>
      <c r="K18" s="24"/>
      <c r="L18" s="1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I19" s="1"/>
      <c r="J19" s="1"/>
      <c r="K19" s="24"/>
      <c r="L19" s="1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I20" s="1"/>
      <c r="J20" s="1"/>
      <c r="K20" s="24"/>
      <c r="L20" s="1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7">
      <c r="C27" s="7"/>
      <c r="D27" s="7"/>
      <c r="E27" s="7"/>
      <c r="F27" s="17"/>
      <c r="G27" s="17"/>
      <c r="H27" s="17"/>
      <c r="I27" s="17"/>
      <c r="J27" s="17"/>
      <c r="K27" s="15"/>
    </row>
    <row r="28">
      <c r="C28" s="7"/>
      <c r="D28" s="7"/>
      <c r="E28" s="7"/>
      <c r="F28" s="17"/>
      <c r="G28" s="17"/>
      <c r="H28" s="17"/>
      <c r="I28" s="17"/>
      <c r="J28" s="17"/>
      <c r="K28" s="15"/>
    </row>
    <row r="29">
      <c r="C29" s="7"/>
      <c r="D29" s="7"/>
      <c r="E29" s="7"/>
      <c r="F29" s="17"/>
      <c r="G29" s="17"/>
      <c r="H29" s="17"/>
      <c r="I29" s="17"/>
      <c r="J29" s="17"/>
      <c r="K29" s="15"/>
    </row>
    <row r="30">
      <c r="C30" s="7"/>
      <c r="D30" s="7"/>
      <c r="E30" s="7"/>
      <c r="F30" s="17"/>
      <c r="G30" s="17"/>
      <c r="H30" s="17"/>
      <c r="I30" s="17"/>
      <c r="J30" s="17"/>
      <c r="K30" s="15"/>
    </row>
    <row r="31">
      <c r="C31" s="7"/>
      <c r="D31" s="7"/>
      <c r="E31" s="7"/>
      <c r="F31" s="17"/>
      <c r="G31" s="17"/>
      <c r="H31" s="17"/>
      <c r="I31" s="17"/>
      <c r="J31" s="17"/>
      <c r="K31" s="15"/>
    </row>
    <row r="32">
      <c r="C32" s="7"/>
      <c r="D32" s="7"/>
      <c r="E32" s="7"/>
      <c r="F32" s="17"/>
      <c r="G32" s="17"/>
      <c r="H32" s="17"/>
      <c r="I32" s="17"/>
      <c r="J32" s="17"/>
      <c r="K32" s="15"/>
    </row>
    <row r="33">
      <c r="C33" s="7"/>
      <c r="D33" s="7"/>
      <c r="E33" s="7"/>
      <c r="F33" s="17"/>
      <c r="G33" s="17"/>
      <c r="H33" s="17"/>
      <c r="I33" s="17"/>
      <c r="J33" s="17"/>
      <c r="K33" s="15"/>
    </row>
    <row r="34">
      <c r="C34" s="7"/>
      <c r="D34" s="7"/>
      <c r="E34" s="7"/>
      <c r="F34" s="17"/>
      <c r="G34" s="17"/>
      <c r="H34" s="17"/>
      <c r="I34" s="17"/>
      <c r="J34" s="17"/>
      <c r="K34" s="15"/>
    </row>
    <row r="35">
      <c r="C35" s="7"/>
      <c r="D35" s="7"/>
      <c r="E35" s="7"/>
      <c r="F35" s="17"/>
      <c r="G35" s="17"/>
      <c r="H35" s="17"/>
      <c r="I35" s="17"/>
      <c r="J35" s="17"/>
      <c r="K35" s="15"/>
    </row>
  </sheetData>
  <mergeCells count="2">
    <mergeCell ref="T3:V3"/>
    <mergeCell ref="D1:F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"/>
      <c r="E1" s="4"/>
      <c r="F1" s="4"/>
      <c r="G1" s="6"/>
      <c r="H1" s="1"/>
      <c r="I1" s="1"/>
      <c r="J1" s="1"/>
      <c r="K1" s="1"/>
      <c r="L1" s="1"/>
    </row>
    <row r="2">
      <c r="A2" s="2" t="s">
        <v>0</v>
      </c>
      <c r="B2" s="2" t="s">
        <v>2</v>
      </c>
      <c r="C2" s="3" t="s">
        <v>4</v>
      </c>
      <c r="D2" s="18" t="s">
        <v>5</v>
      </c>
      <c r="G2" s="6" t="s">
        <v>40</v>
      </c>
      <c r="H2" s="1"/>
      <c r="I2" s="1"/>
      <c r="J2" s="1"/>
      <c r="K2" s="1"/>
      <c r="L2" s="1"/>
    </row>
    <row r="3">
      <c r="A3" s="1"/>
      <c r="B3" s="1"/>
      <c r="C3" s="1"/>
      <c r="D3" s="3" t="s">
        <v>3</v>
      </c>
      <c r="E3" s="4" t="s">
        <v>42</v>
      </c>
      <c r="F3" s="4" t="s">
        <v>43</v>
      </c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9" t="s">
        <v>28</v>
      </c>
      <c r="B5" s="19" t="s">
        <v>29</v>
      </c>
      <c r="C5" s="20">
        <v>48.19</v>
      </c>
      <c r="D5" s="20">
        <v>1.0</v>
      </c>
      <c r="E5" s="21">
        <f t="shared" ref="E5:E9" si="1">C5/94.39</f>
        <v>0.5105413709</v>
      </c>
      <c r="F5" s="20">
        <v>1.0</v>
      </c>
      <c r="G5" s="20">
        <v>0.0</v>
      </c>
      <c r="H5" s="1"/>
      <c r="I5" s="1"/>
      <c r="J5" s="1"/>
      <c r="K5" s="1"/>
      <c r="L5" s="1"/>
    </row>
    <row r="6">
      <c r="A6" s="19" t="s">
        <v>48</v>
      </c>
      <c r="B6" s="19" t="s">
        <v>50</v>
      </c>
      <c r="C6" s="20">
        <v>44.05</v>
      </c>
      <c r="D6" s="22">
        <v>0.0</v>
      </c>
      <c r="E6" s="21">
        <f t="shared" si="1"/>
        <v>0.4666807925</v>
      </c>
      <c r="F6" s="20">
        <v>0.0</v>
      </c>
      <c r="G6" s="20">
        <v>0.0</v>
      </c>
      <c r="H6" s="1"/>
      <c r="I6" s="1"/>
      <c r="J6" s="1"/>
      <c r="K6" s="1"/>
      <c r="L6" s="1"/>
    </row>
    <row r="7">
      <c r="A7" s="14" t="s">
        <v>53</v>
      </c>
      <c r="B7" s="14"/>
      <c r="C7" s="23">
        <v>0.61</v>
      </c>
      <c r="D7" s="14">
        <v>0.0</v>
      </c>
      <c r="E7" s="21">
        <f t="shared" si="1"/>
        <v>0.006462548999</v>
      </c>
      <c r="F7" s="14">
        <v>0.0</v>
      </c>
      <c r="G7" s="14">
        <v>0.0</v>
      </c>
      <c r="H7" s="1"/>
      <c r="I7" s="1"/>
      <c r="J7" s="1"/>
      <c r="K7" s="1"/>
      <c r="L7" s="1"/>
    </row>
    <row r="8">
      <c r="A8" s="14" t="s">
        <v>54</v>
      </c>
      <c r="B8" s="14" t="s">
        <v>55</v>
      </c>
      <c r="C8" s="14">
        <v>0.94</v>
      </c>
      <c r="D8" s="14">
        <v>0.0</v>
      </c>
      <c r="E8" s="21">
        <f t="shared" si="1"/>
        <v>0.009958682064</v>
      </c>
      <c r="F8" s="14">
        <v>0.0</v>
      </c>
      <c r="G8" s="14">
        <v>0.0</v>
      </c>
      <c r="H8" s="1"/>
      <c r="I8" s="1"/>
      <c r="J8" s="1"/>
      <c r="K8" s="1"/>
      <c r="L8" s="1"/>
    </row>
    <row r="9">
      <c r="A9" s="14" t="s">
        <v>56</v>
      </c>
      <c r="B9" s="1"/>
      <c r="C9" s="14">
        <v>0.6</v>
      </c>
      <c r="D9" s="14">
        <v>0.0</v>
      </c>
      <c r="E9" s="21">
        <f t="shared" si="1"/>
        <v>0.006356605573</v>
      </c>
      <c r="F9" s="14">
        <v>0.0</v>
      </c>
      <c r="G9" s="14">
        <v>0.0</v>
      </c>
      <c r="H9" s="1"/>
      <c r="I9" s="1"/>
      <c r="J9" s="1"/>
      <c r="K9" s="1"/>
      <c r="L9" s="1"/>
    </row>
    <row r="10">
      <c r="A10" s="1"/>
      <c r="B10" s="1"/>
      <c r="C10" s="1"/>
      <c r="D10" s="1"/>
      <c r="F10" s="1"/>
      <c r="G10" s="1"/>
      <c r="H10" s="1"/>
      <c r="I10" s="1"/>
      <c r="K10" s="1"/>
      <c r="L10" s="1"/>
    </row>
    <row r="11">
      <c r="A11" s="1"/>
      <c r="B11" s="1"/>
      <c r="C11" s="1">
        <f>SUM(C5:C9)</f>
        <v>94.39</v>
      </c>
      <c r="D11" s="1"/>
      <c r="E11" s="1"/>
      <c r="F11" s="1"/>
      <c r="G11" s="1"/>
      <c r="H11" s="1"/>
      <c r="I11" s="1"/>
      <c r="J11" s="1"/>
    </row>
    <row r="12">
      <c r="A12" s="1"/>
      <c r="B12" s="1"/>
      <c r="C12" s="1"/>
      <c r="D12" s="24"/>
      <c r="E12" s="24"/>
      <c r="F12" s="24"/>
      <c r="G12" s="24"/>
      <c r="H12" s="1"/>
      <c r="I12" s="24"/>
      <c r="J12" s="24"/>
    </row>
    <row r="13">
      <c r="A13" s="1"/>
      <c r="B13" s="1" t="s">
        <v>62</v>
      </c>
      <c r="C13" s="23">
        <v>1.0</v>
      </c>
      <c r="D13" s="25"/>
      <c r="E13" s="25"/>
      <c r="F13" s="25"/>
      <c r="G13" s="24"/>
      <c r="H13" s="1"/>
      <c r="I13" s="24"/>
      <c r="J13" s="24"/>
    </row>
    <row r="14">
      <c r="A14" s="26"/>
      <c r="B14" s="1"/>
      <c r="C14" s="1"/>
      <c r="D14" s="1"/>
      <c r="E14" s="1"/>
      <c r="F14" s="1"/>
      <c r="G14" s="1"/>
      <c r="H14" s="1"/>
      <c r="I14" s="1"/>
      <c r="J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</row>
    <row r="17">
      <c r="K17" s="2"/>
      <c r="L17" s="2"/>
      <c r="M17" s="3"/>
      <c r="N17" s="3"/>
      <c r="O17" s="4"/>
      <c r="P17" s="14"/>
      <c r="Q17" s="5"/>
    </row>
    <row r="18">
      <c r="B18" s="7"/>
      <c r="C18" s="7"/>
      <c r="D18" s="7"/>
      <c r="E18" s="17"/>
      <c r="F18" s="17"/>
      <c r="G18" s="17"/>
      <c r="H18" s="17"/>
      <c r="I18" s="17"/>
      <c r="J18" s="15"/>
      <c r="K18" s="1"/>
      <c r="L18" s="1"/>
      <c r="M18" s="1"/>
      <c r="N18" s="1"/>
      <c r="O18" s="1"/>
      <c r="P18" s="1"/>
      <c r="Q18" s="1"/>
    </row>
    <row r="19">
      <c r="B19" s="7"/>
      <c r="C19" s="7"/>
      <c r="D19" s="7"/>
      <c r="E19" s="17"/>
      <c r="F19" s="17"/>
      <c r="G19" s="17"/>
      <c r="H19" s="17"/>
      <c r="I19" s="17"/>
      <c r="J19" s="15"/>
      <c r="K19" s="19"/>
      <c r="L19" s="4"/>
      <c r="M19" s="20"/>
      <c r="N19" s="22"/>
      <c r="O19" s="21"/>
      <c r="P19" s="14"/>
      <c r="Q19" s="14"/>
    </row>
    <row r="20">
      <c r="B20" s="7"/>
      <c r="C20" s="7"/>
      <c r="D20" s="7"/>
      <c r="E20" s="17"/>
      <c r="F20" s="17"/>
      <c r="G20" s="17"/>
      <c r="H20" s="17"/>
      <c r="I20" s="17"/>
      <c r="J20" s="15"/>
      <c r="K20" s="4"/>
      <c r="L20" s="4"/>
      <c r="M20" s="20"/>
      <c r="N20" s="21"/>
      <c r="O20" s="21"/>
      <c r="P20" s="14"/>
      <c r="Q20" s="1"/>
    </row>
    <row r="21">
      <c r="B21" s="7"/>
      <c r="C21" s="7"/>
      <c r="D21" s="7"/>
      <c r="E21" s="17"/>
      <c r="F21" s="17"/>
      <c r="G21" s="17"/>
      <c r="H21" s="17"/>
      <c r="I21" s="17"/>
      <c r="J21" s="15"/>
      <c r="K21" s="1"/>
      <c r="L21" s="1"/>
      <c r="M21" s="1"/>
      <c r="N21" s="1"/>
      <c r="O21" s="1"/>
      <c r="P21" s="1"/>
      <c r="Q21" s="1"/>
    </row>
    <row r="22">
      <c r="B22" s="7"/>
      <c r="C22" s="7"/>
      <c r="D22" s="7"/>
      <c r="E22" s="17"/>
      <c r="F22" s="17"/>
      <c r="G22" s="17"/>
      <c r="H22" s="17"/>
      <c r="I22" s="17"/>
      <c r="J22" s="15"/>
      <c r="K22" s="1"/>
      <c r="L22" s="1"/>
      <c r="M22" s="24"/>
      <c r="N22" s="1"/>
      <c r="O22" s="1"/>
      <c r="P22" s="1"/>
      <c r="Q22" s="1"/>
    </row>
    <row r="23">
      <c r="K23" s="1"/>
      <c r="L23" s="1"/>
      <c r="M23" s="1"/>
      <c r="N23" s="1"/>
      <c r="O23" s="1"/>
      <c r="P23" s="1"/>
      <c r="Q23" s="1"/>
    </row>
    <row r="24">
      <c r="K24" s="1"/>
      <c r="L24" s="1"/>
      <c r="M24" s="24"/>
      <c r="N24" s="1"/>
      <c r="O24" s="1"/>
      <c r="P24" s="1"/>
      <c r="Q24" s="1"/>
    </row>
    <row r="25">
      <c r="K25" s="1"/>
      <c r="L25" s="1"/>
      <c r="M25" s="1"/>
      <c r="N25" s="1"/>
      <c r="O25" s="1"/>
      <c r="P25" s="1"/>
      <c r="Q25" s="1"/>
    </row>
    <row r="26">
      <c r="K26" s="1"/>
      <c r="L26" s="1"/>
      <c r="M26" s="1"/>
      <c r="N26" s="1"/>
      <c r="O26" s="1"/>
      <c r="P26" s="1"/>
      <c r="Q26" s="1"/>
    </row>
    <row r="27">
      <c r="K27" s="1"/>
      <c r="L27" s="1"/>
      <c r="M27" s="1"/>
      <c r="N27" s="1"/>
      <c r="O27" s="1"/>
      <c r="P27" s="1"/>
      <c r="Q27" s="1"/>
    </row>
    <row r="28">
      <c r="K28" s="1"/>
      <c r="L28" s="1"/>
      <c r="M28" s="1"/>
      <c r="N28" s="1"/>
      <c r="O28" s="1"/>
      <c r="P28" s="1"/>
      <c r="Q28" s="1"/>
    </row>
  </sheetData>
  <mergeCells count="3">
    <mergeCell ref="D10:E10"/>
    <mergeCell ref="I10:J10"/>
    <mergeCell ref="D2:F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9" t="s">
        <v>28</v>
      </c>
      <c r="B4" s="35" t="s">
        <v>29</v>
      </c>
      <c r="C4" s="17">
        <v>8.77</v>
      </c>
      <c r="D4" s="14">
        <v>2.0</v>
      </c>
      <c r="E4" s="34">
        <f t="shared" ref="E4:E11" si="1">13*C4/96.35</f>
        <v>1.183290088</v>
      </c>
      <c r="F4" s="14">
        <v>1.0</v>
      </c>
      <c r="G4" s="14">
        <v>-1.0</v>
      </c>
      <c r="H4" s="1"/>
    </row>
    <row r="5">
      <c r="A5" s="4" t="s">
        <v>48</v>
      </c>
      <c r="B5" s="35" t="s">
        <v>50</v>
      </c>
      <c r="C5" s="17">
        <v>33.19</v>
      </c>
      <c r="D5" s="14">
        <v>3.0</v>
      </c>
      <c r="E5" s="34">
        <f t="shared" si="1"/>
        <v>4.478152569</v>
      </c>
      <c r="F5" s="14">
        <v>5.0</v>
      </c>
      <c r="G5" s="14">
        <v>2.0</v>
      </c>
      <c r="H5" s="1"/>
    </row>
    <row r="6">
      <c r="A6" s="35" t="s">
        <v>106</v>
      </c>
      <c r="B6" s="14" t="s">
        <v>29</v>
      </c>
      <c r="C6" s="17">
        <v>26.37</v>
      </c>
      <c r="D6" s="14">
        <v>4.0</v>
      </c>
      <c r="E6" s="34">
        <f t="shared" si="1"/>
        <v>3.55796575</v>
      </c>
      <c r="F6" s="14">
        <v>4.0</v>
      </c>
      <c r="G6" s="14">
        <v>0.0</v>
      </c>
      <c r="H6" s="1"/>
    </row>
    <row r="7">
      <c r="A7" s="35" t="s">
        <v>56</v>
      </c>
      <c r="B7" s="14"/>
      <c r="C7" s="30">
        <v>1.91</v>
      </c>
      <c r="D7" s="14">
        <v>0.0</v>
      </c>
      <c r="E7" s="34">
        <f t="shared" si="1"/>
        <v>0.2577062792</v>
      </c>
      <c r="F7" s="14">
        <v>0.0</v>
      </c>
      <c r="G7" s="14">
        <v>0.0</v>
      </c>
      <c r="H7" s="1"/>
    </row>
    <row r="8">
      <c r="A8" s="35" t="s">
        <v>54</v>
      </c>
      <c r="B8" s="8" t="s">
        <v>55</v>
      </c>
      <c r="C8" s="30">
        <v>0.13</v>
      </c>
      <c r="D8" s="14">
        <v>0.0</v>
      </c>
      <c r="E8" s="34">
        <f t="shared" si="1"/>
        <v>0.01754021796</v>
      </c>
      <c r="F8" s="14">
        <v>0.0</v>
      </c>
      <c r="G8" s="14">
        <v>0.0</v>
      </c>
      <c r="H8" s="1"/>
    </row>
    <row r="9">
      <c r="A9" s="8" t="s">
        <v>71</v>
      </c>
      <c r="B9" s="8" t="s">
        <v>55</v>
      </c>
      <c r="C9" s="8">
        <v>0.4</v>
      </c>
      <c r="D9" s="8">
        <v>0.0</v>
      </c>
      <c r="E9" s="34">
        <f t="shared" si="1"/>
        <v>0.0539699014</v>
      </c>
      <c r="F9" s="8">
        <v>0.0</v>
      </c>
      <c r="G9" s="8">
        <v>0.0</v>
      </c>
      <c r="H9" s="1"/>
    </row>
    <row r="10">
      <c r="A10" s="8" t="s">
        <v>82</v>
      </c>
      <c r="B10" s="8"/>
      <c r="C10" s="8">
        <v>25.56</v>
      </c>
      <c r="D10" s="8">
        <v>4.0</v>
      </c>
      <c r="E10" s="34">
        <f t="shared" si="1"/>
        <v>3.4486767</v>
      </c>
      <c r="F10" s="8">
        <v>3.0</v>
      </c>
      <c r="G10" s="8">
        <v>-1.0</v>
      </c>
      <c r="H10" s="1"/>
    </row>
    <row r="11">
      <c r="A11" s="8" t="s">
        <v>53</v>
      </c>
      <c r="B11" s="8" t="s">
        <v>50</v>
      </c>
      <c r="C11" s="8">
        <v>0.02</v>
      </c>
      <c r="D11" s="8">
        <v>0.0</v>
      </c>
      <c r="E11" s="34">
        <f t="shared" si="1"/>
        <v>0.00269849507</v>
      </c>
      <c r="F11" s="8">
        <v>0.0</v>
      </c>
      <c r="G11" s="8">
        <v>0.0</v>
      </c>
      <c r="H11" s="1"/>
    </row>
    <row r="12">
      <c r="A12" s="1"/>
      <c r="B12" s="1"/>
      <c r="C12" s="24"/>
      <c r="D12" s="1"/>
      <c r="E12" s="1"/>
      <c r="F12" s="1"/>
      <c r="G12" s="1"/>
      <c r="H12" s="1"/>
    </row>
    <row r="13">
      <c r="A13" s="1"/>
      <c r="B13" s="1"/>
      <c r="C13" s="24">
        <f>SUM(C4:C11)</f>
        <v>96.35</v>
      </c>
      <c r="D13" s="1"/>
      <c r="E13" s="1"/>
      <c r="F13" s="1"/>
      <c r="G13" s="1"/>
      <c r="H13" s="1"/>
    </row>
    <row r="14">
      <c r="A14" s="1"/>
      <c r="B14" s="1"/>
      <c r="C14" s="1"/>
      <c r="D14" s="1"/>
      <c r="E14" s="1"/>
      <c r="F14" s="28"/>
      <c r="G14" s="1"/>
    </row>
    <row r="15">
      <c r="A15" s="1"/>
      <c r="B15" s="1" t="s">
        <v>62</v>
      </c>
      <c r="C15" s="23">
        <v>13.0</v>
      </c>
      <c r="D15" s="1"/>
      <c r="E15" s="1"/>
      <c r="F15" s="1"/>
      <c r="G15" s="1"/>
    </row>
    <row r="16">
      <c r="A16" s="1"/>
      <c r="B16" s="1"/>
      <c r="C16" s="1"/>
      <c r="D16" s="24"/>
      <c r="E16" s="24"/>
      <c r="F16" s="24"/>
      <c r="G16" s="14"/>
      <c r="H16" s="24"/>
    </row>
    <row r="18">
      <c r="N18" s="1"/>
      <c r="O18" s="1"/>
      <c r="P18" s="1"/>
      <c r="Q18" s="1"/>
      <c r="R18" s="1"/>
    </row>
    <row r="19">
      <c r="N19" s="1"/>
      <c r="O19" s="1"/>
      <c r="P19" s="24"/>
      <c r="Q19" s="1"/>
      <c r="R19" s="1"/>
    </row>
    <row r="20">
      <c r="N20" s="1"/>
      <c r="O20" s="1"/>
      <c r="P20" s="24"/>
      <c r="Q20" s="1"/>
      <c r="R20" s="1"/>
    </row>
    <row r="21">
      <c r="N21" s="1"/>
      <c r="O21" s="1"/>
      <c r="P21" s="24"/>
      <c r="Q21" s="1"/>
      <c r="R21" s="1"/>
    </row>
    <row r="22">
      <c r="N22" s="1"/>
      <c r="O22" s="1"/>
      <c r="P22" s="24"/>
      <c r="Q22" s="1"/>
      <c r="R22" s="1"/>
    </row>
    <row r="23">
      <c r="N23" s="1"/>
      <c r="O23" s="1"/>
      <c r="P23" s="24"/>
      <c r="Q23" s="1"/>
      <c r="R23" s="1"/>
    </row>
    <row r="24">
      <c r="N24" s="1"/>
      <c r="O24" s="1"/>
      <c r="P24" s="1"/>
      <c r="Q24" s="1"/>
      <c r="R24" s="1"/>
    </row>
    <row r="25">
      <c r="N25" s="1"/>
      <c r="O25" s="1"/>
      <c r="P25" s="1"/>
      <c r="Q25" s="1"/>
      <c r="R25" s="1"/>
    </row>
    <row r="26">
      <c r="C26" s="7"/>
      <c r="D26" s="7"/>
      <c r="E26" s="7"/>
      <c r="F26" s="17"/>
      <c r="G26" s="17"/>
    </row>
    <row r="27">
      <c r="C27" s="7"/>
      <c r="D27" s="7"/>
      <c r="E27" s="7"/>
      <c r="F27" s="17"/>
      <c r="G27" s="17"/>
    </row>
    <row r="28">
      <c r="C28" s="7"/>
      <c r="D28" s="7"/>
      <c r="E28" s="7"/>
      <c r="F28" s="17"/>
      <c r="G28" s="17"/>
    </row>
    <row r="29">
      <c r="C29" s="7"/>
      <c r="D29" s="7"/>
      <c r="E29" s="7"/>
      <c r="F29" s="17"/>
      <c r="G29" s="17"/>
    </row>
    <row r="30">
      <c r="C30" s="7"/>
      <c r="D30" s="7"/>
      <c r="E30" s="7"/>
      <c r="F30" s="17"/>
      <c r="G30" s="17"/>
    </row>
    <row r="31">
      <c r="C31" s="7"/>
      <c r="D31" s="7"/>
      <c r="E31" s="7"/>
      <c r="F31" s="17"/>
      <c r="G31" s="17"/>
    </row>
    <row r="32">
      <c r="C32" s="7"/>
      <c r="D32" s="7"/>
      <c r="E32" s="7"/>
      <c r="F32" s="17"/>
      <c r="G32" s="17"/>
    </row>
  </sheetData>
  <mergeCells count="1">
    <mergeCell ref="D1:F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19" t="s">
        <v>28</v>
      </c>
      <c r="B4" s="35" t="s">
        <v>29</v>
      </c>
      <c r="C4" s="17">
        <v>55.61</v>
      </c>
      <c r="D4" s="14">
        <v>25.0</v>
      </c>
      <c r="E4" s="34">
        <f t="shared" ref="E4:E9" si="1">25*C4/89.31</f>
        <v>15.56656589</v>
      </c>
      <c r="F4" s="14">
        <v>15.0</v>
      </c>
      <c r="G4" s="14">
        <v>-10.0</v>
      </c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17">
        <v>30.73</v>
      </c>
      <c r="D5" s="14">
        <v>0.0</v>
      </c>
      <c r="E5" s="34">
        <f t="shared" si="1"/>
        <v>8.60206024</v>
      </c>
      <c r="F5" s="14">
        <v>9.0</v>
      </c>
      <c r="G5" s="14">
        <v>9.0</v>
      </c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56</v>
      </c>
      <c r="B6" s="14"/>
      <c r="C6" s="30">
        <v>2.37</v>
      </c>
      <c r="D6" s="14">
        <v>0.0</v>
      </c>
      <c r="E6" s="34">
        <f t="shared" si="1"/>
        <v>0.6634195499</v>
      </c>
      <c r="F6" s="14">
        <v>1.0</v>
      </c>
      <c r="G6" s="14">
        <v>1.0</v>
      </c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35" t="s">
        <v>54</v>
      </c>
      <c r="B7" s="8" t="s">
        <v>55</v>
      </c>
      <c r="C7" s="30">
        <v>0.29</v>
      </c>
      <c r="D7" s="14">
        <v>0.0</v>
      </c>
      <c r="E7" s="34">
        <f t="shared" si="1"/>
        <v>0.08117791961</v>
      </c>
      <c r="F7" s="14">
        <v>0.0</v>
      </c>
      <c r="G7" s="14">
        <v>0.0</v>
      </c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8" t="s">
        <v>71</v>
      </c>
      <c r="B8" s="8" t="s">
        <v>55</v>
      </c>
      <c r="C8" s="8">
        <v>0.26</v>
      </c>
      <c r="D8" s="8">
        <v>0.0</v>
      </c>
      <c r="E8" s="34">
        <f t="shared" si="1"/>
        <v>0.07278020378</v>
      </c>
      <c r="F8" s="8">
        <v>0.0</v>
      </c>
      <c r="G8" s="8">
        <v>0.0</v>
      </c>
      <c r="H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 t="s">
        <v>53</v>
      </c>
      <c r="B9" s="8" t="s">
        <v>50</v>
      </c>
      <c r="C9" s="8">
        <v>0.05</v>
      </c>
      <c r="D9" s="8">
        <v>0.0</v>
      </c>
      <c r="E9" s="34">
        <f t="shared" si="1"/>
        <v>0.01399619304</v>
      </c>
      <c r="F9" s="8">
        <v>0.0</v>
      </c>
      <c r="G9" s="8">
        <v>0.0</v>
      </c>
      <c r="H9" s="1"/>
      <c r="J9" s="1"/>
      <c r="K9" s="1"/>
      <c r="L9" s="1"/>
      <c r="M9" s="1"/>
      <c r="N9" s="1"/>
      <c r="O9" s="1"/>
    </row>
    <row r="10">
      <c r="A10" s="1"/>
      <c r="B10" s="1"/>
      <c r="C10" s="24"/>
      <c r="D10" s="1"/>
      <c r="E10" s="1"/>
      <c r="F10" s="1"/>
      <c r="G10" s="1"/>
      <c r="H10" s="1"/>
    </row>
    <row r="11">
      <c r="A11" s="1"/>
      <c r="B11" s="1"/>
      <c r="C11" s="24">
        <f>SUM(C4:C9)</f>
        <v>89.31</v>
      </c>
      <c r="D11" s="1"/>
      <c r="E11" s="1"/>
      <c r="F11" s="1"/>
      <c r="G11" s="1"/>
      <c r="H11" s="1"/>
    </row>
    <row r="12">
      <c r="A12" s="1"/>
      <c r="B12" s="1"/>
      <c r="C12" s="1"/>
      <c r="D12" s="1"/>
      <c r="E12" s="1"/>
      <c r="F12" s="28"/>
      <c r="G12" s="1"/>
      <c r="J12" s="38"/>
      <c r="K12" s="3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 t="s">
        <v>62</v>
      </c>
      <c r="C13" s="23">
        <v>25.0</v>
      </c>
      <c r="D13" s="1"/>
      <c r="E13" s="1"/>
      <c r="F13" s="1"/>
      <c r="G13" s="1"/>
      <c r="J13" s="15"/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4"/>
      <c r="E14" s="24"/>
      <c r="F14" s="24"/>
      <c r="G14" s="14"/>
      <c r="H14" s="24"/>
      <c r="J14" s="16"/>
      <c r="K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25"/>
      <c r="E15" s="25"/>
      <c r="F15" s="25"/>
      <c r="G15" s="1"/>
      <c r="H15" s="5"/>
      <c r="I15" s="5"/>
      <c r="J15" s="16"/>
      <c r="K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25"/>
      <c r="E16" s="25"/>
      <c r="F16" s="1"/>
      <c r="G16" s="1"/>
      <c r="H16" s="5"/>
      <c r="I16" s="5"/>
      <c r="J16" s="16"/>
      <c r="K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25"/>
      <c r="E17" s="25"/>
      <c r="F17" s="1"/>
      <c r="G17" s="1"/>
      <c r="H17" s="24"/>
      <c r="I17" s="1"/>
      <c r="J17" s="42"/>
      <c r="K17" s="24"/>
      <c r="L17" s="24"/>
      <c r="M17" s="1"/>
      <c r="N17" s="1"/>
      <c r="O17" s="1"/>
      <c r="P17" s="1"/>
      <c r="Q17" s="1"/>
      <c r="R17" s="1"/>
      <c r="S17" s="1"/>
    </row>
    <row r="18">
      <c r="A18" s="1"/>
      <c r="B18" s="1"/>
      <c r="C18" s="1"/>
      <c r="D18" s="25"/>
      <c r="E18" s="25"/>
      <c r="F18" s="1"/>
      <c r="G18" s="1"/>
      <c r="H18" s="24"/>
      <c r="I18" s="1"/>
      <c r="J18" s="42"/>
      <c r="K18" s="24"/>
      <c r="L18" s="24"/>
      <c r="M18" s="1"/>
      <c r="N18" s="1"/>
      <c r="O18" s="1"/>
      <c r="P18" s="1"/>
      <c r="Q18" s="1"/>
      <c r="R18" s="1"/>
      <c r="S18" s="1"/>
    </row>
    <row r="19">
      <c r="A19" s="36"/>
      <c r="B19" s="1"/>
      <c r="C19" s="1"/>
      <c r="D19" s="25"/>
      <c r="E19" s="25"/>
      <c r="F19" s="1"/>
      <c r="G19" s="1"/>
      <c r="H19" s="24"/>
      <c r="I19" s="1"/>
      <c r="J19" s="42"/>
      <c r="K19" s="24"/>
      <c r="L19" s="24"/>
      <c r="M19" s="1"/>
      <c r="N19" s="1"/>
      <c r="O19" s="1"/>
      <c r="P19" s="1"/>
      <c r="Q19" s="1"/>
      <c r="R19" s="1"/>
      <c r="S19" s="1"/>
    </row>
    <row r="20">
      <c r="A20" s="36"/>
      <c r="B20" s="1"/>
      <c r="C20" s="1"/>
      <c r="D20" s="25"/>
      <c r="E20" s="25"/>
      <c r="F20" s="1"/>
      <c r="G20" s="1"/>
      <c r="H20" s="24"/>
      <c r="I20" s="1"/>
      <c r="J20" s="42"/>
      <c r="K20" s="24"/>
      <c r="L20" s="24"/>
      <c r="M20" s="1"/>
      <c r="N20" s="1"/>
      <c r="O20" s="1"/>
      <c r="P20" s="1"/>
      <c r="Q20" s="1"/>
      <c r="R20" s="1"/>
      <c r="S20" s="1"/>
    </row>
    <row r="21">
      <c r="A21" s="36"/>
      <c r="B21" s="1"/>
      <c r="C21" s="1"/>
      <c r="D21" s="25"/>
      <c r="E21" s="25"/>
      <c r="F21" s="1"/>
      <c r="G21" s="1"/>
      <c r="H21" s="24"/>
      <c r="I21" s="1"/>
      <c r="J21" s="42"/>
      <c r="K21" s="24"/>
      <c r="L21" s="24"/>
      <c r="M21" s="1"/>
      <c r="N21" s="1"/>
      <c r="O21" s="1"/>
      <c r="P21" s="1"/>
      <c r="Q21" s="1"/>
      <c r="R21" s="1"/>
      <c r="S21" s="1"/>
    </row>
    <row r="22">
      <c r="A22" s="1"/>
      <c r="B22" s="1"/>
      <c r="C22" s="1"/>
      <c r="D22" s="25"/>
      <c r="E22" s="25"/>
      <c r="F22" s="1"/>
      <c r="G22" s="1"/>
      <c r="H22" s="24"/>
      <c r="I22" s="1"/>
      <c r="J22" s="42"/>
      <c r="K22" s="24"/>
      <c r="L22" s="24"/>
      <c r="M22" s="1"/>
      <c r="N22" s="1"/>
      <c r="O22" s="1"/>
      <c r="P22" s="1"/>
      <c r="Q22" s="1"/>
      <c r="R22" s="1"/>
      <c r="S22" s="1"/>
    </row>
    <row r="23">
      <c r="A23" s="1"/>
      <c r="B23" s="1"/>
      <c r="C23" s="1"/>
      <c r="D23" s="25"/>
      <c r="E23" s="25"/>
      <c r="F23" s="1"/>
      <c r="G23" s="1"/>
      <c r="H23" s="24"/>
      <c r="I23" s="1"/>
      <c r="J23" s="42"/>
      <c r="K23" s="24"/>
      <c r="L23" s="24"/>
      <c r="M23" s="1"/>
      <c r="N23" s="1"/>
      <c r="O23" s="1"/>
      <c r="P23" s="1"/>
      <c r="Q23" s="1"/>
      <c r="R23" s="1"/>
      <c r="S23" s="1"/>
    </row>
    <row r="24">
      <c r="A24" s="36"/>
      <c r="B24" s="1"/>
      <c r="C24" s="1"/>
      <c r="D24" s="25"/>
      <c r="E24" s="25"/>
      <c r="F24" s="1"/>
      <c r="G24" s="1"/>
      <c r="H24" s="24"/>
      <c r="I24" s="1"/>
      <c r="J24" s="42"/>
      <c r="K24" s="24"/>
      <c r="L24" s="24"/>
      <c r="M24" s="1"/>
      <c r="N24" s="1"/>
      <c r="O24" s="1"/>
      <c r="P24" s="1"/>
      <c r="Q24" s="1"/>
      <c r="R24" s="1"/>
      <c r="S24" s="1"/>
    </row>
    <row r="25">
      <c r="A25" s="1"/>
      <c r="B25" s="1"/>
      <c r="C25" s="1"/>
      <c r="D25" s="25"/>
      <c r="E25" s="25"/>
      <c r="F25" s="25"/>
      <c r="G25" s="1"/>
      <c r="H25" s="24"/>
      <c r="I25" s="1"/>
      <c r="J25" s="7"/>
      <c r="K25" s="7"/>
      <c r="L25" s="7"/>
      <c r="M25" s="17"/>
      <c r="N25" s="17"/>
      <c r="O25" s="15"/>
      <c r="P25" s="1"/>
      <c r="Q25" s="1"/>
      <c r="R25" s="1"/>
      <c r="S25" s="1"/>
    </row>
    <row r="26">
      <c r="A26" s="1"/>
      <c r="B26" s="1"/>
      <c r="C26" s="1"/>
      <c r="D26" s="25"/>
      <c r="E26" s="25"/>
      <c r="F26" s="1"/>
      <c r="G26" s="1"/>
      <c r="H26" s="24"/>
      <c r="I26" s="1"/>
      <c r="J26" s="7"/>
      <c r="K26" s="7"/>
      <c r="L26" s="7"/>
      <c r="M26" s="17"/>
      <c r="N26" s="17"/>
      <c r="O26" s="15"/>
      <c r="P26" s="1"/>
      <c r="Q26" s="1"/>
      <c r="R26" s="1"/>
      <c r="S26" s="1"/>
    </row>
    <row r="27">
      <c r="A27" s="36"/>
      <c r="B27" s="1"/>
      <c r="C27" s="1"/>
      <c r="D27" s="25"/>
      <c r="E27" s="25"/>
      <c r="F27" s="1"/>
      <c r="G27" s="1"/>
      <c r="H27" s="24"/>
      <c r="I27" s="1"/>
      <c r="J27" s="7"/>
      <c r="K27" s="7"/>
      <c r="L27" s="7"/>
      <c r="M27" s="17"/>
      <c r="N27" s="17"/>
      <c r="O27" s="15"/>
      <c r="P27" s="1"/>
      <c r="Q27" s="1"/>
      <c r="R27" s="1"/>
      <c r="S27" s="1"/>
    </row>
    <row r="28">
      <c r="A28" s="36"/>
      <c r="B28" s="1"/>
      <c r="C28" s="1"/>
      <c r="D28" s="25"/>
      <c r="E28" s="25"/>
      <c r="F28" s="1"/>
      <c r="G28" s="1"/>
      <c r="H28" s="24"/>
      <c r="I28" s="1"/>
      <c r="J28" s="7"/>
      <c r="K28" s="7"/>
      <c r="L28" s="7"/>
      <c r="M28" s="17"/>
      <c r="N28" s="17"/>
      <c r="O28" s="15"/>
      <c r="P28" s="1"/>
      <c r="Q28" s="1"/>
      <c r="R28" s="1"/>
      <c r="S28" s="1"/>
    </row>
    <row r="29">
      <c r="A29" s="1"/>
      <c r="B29" s="1"/>
      <c r="C29" s="1"/>
      <c r="D29" s="25"/>
      <c r="E29" s="25"/>
      <c r="F29" s="1"/>
      <c r="G29" s="1"/>
      <c r="H29" s="24"/>
      <c r="I29" s="1"/>
      <c r="J29" s="7"/>
      <c r="K29" s="7"/>
      <c r="L29" s="7"/>
      <c r="M29" s="17"/>
      <c r="N29" s="17"/>
      <c r="O29" s="15"/>
      <c r="P29" s="1"/>
      <c r="Q29" s="1"/>
      <c r="R29" s="1"/>
      <c r="S29" s="1"/>
    </row>
    <row r="30">
      <c r="A30" s="1"/>
      <c r="B30" s="1"/>
      <c r="C30" s="1"/>
      <c r="D30" s="25"/>
      <c r="E30" s="25"/>
      <c r="F30" s="1"/>
      <c r="G30" s="1"/>
      <c r="H30" s="24"/>
      <c r="I30" s="1"/>
      <c r="J30" s="7"/>
      <c r="K30" s="7"/>
      <c r="L30" s="7"/>
      <c r="M30" s="17"/>
      <c r="N30" s="17"/>
      <c r="O30" s="15"/>
      <c r="P30" s="1"/>
      <c r="Q30" s="1"/>
      <c r="R30" s="1"/>
      <c r="S30" s="1"/>
    </row>
    <row r="31">
      <c r="A31" s="1"/>
      <c r="B31" s="1"/>
      <c r="C31" s="1"/>
      <c r="D31" s="25"/>
      <c r="E31" s="25"/>
      <c r="F31" s="1"/>
      <c r="G31" s="1"/>
      <c r="H31" s="24"/>
      <c r="I31" s="1"/>
      <c r="J31" s="42"/>
      <c r="K31" s="24"/>
      <c r="L31" s="24"/>
      <c r="M31" s="1"/>
      <c r="N31" s="1"/>
      <c r="O31" s="1"/>
      <c r="P31" s="1"/>
      <c r="Q31" s="1"/>
      <c r="R31" s="1"/>
      <c r="S31" s="1"/>
    </row>
    <row r="32">
      <c r="A32" s="36"/>
      <c r="B32" s="1"/>
      <c r="C32" s="1"/>
      <c r="D32" s="25"/>
      <c r="E32" s="25"/>
      <c r="F32" s="1"/>
      <c r="G32" s="1"/>
      <c r="H32" s="24"/>
      <c r="I32" s="1"/>
      <c r="J32" s="42"/>
      <c r="K32" s="24"/>
      <c r="L32" s="24"/>
      <c r="M32" s="1"/>
      <c r="N32" s="1"/>
      <c r="O32" s="1"/>
      <c r="P32" s="1"/>
      <c r="Q32" s="1"/>
      <c r="R32" s="1"/>
      <c r="S32" s="1"/>
    </row>
  </sheetData>
  <mergeCells count="2">
    <mergeCell ref="T3:V3"/>
    <mergeCell ref="D1:F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5" t="s">
        <v>28</v>
      </c>
      <c r="B4" s="5" t="s">
        <v>29</v>
      </c>
      <c r="C4" s="17">
        <v>2.39</v>
      </c>
      <c r="D4" s="20">
        <v>0.0</v>
      </c>
      <c r="E4" s="34">
        <f t="shared" ref="E4:E7" si="1">C4/97.99</f>
        <v>0.0243902439</v>
      </c>
      <c r="F4" s="14">
        <v>0.0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5" t="s">
        <v>48</v>
      </c>
      <c r="B5" s="5" t="s">
        <v>50</v>
      </c>
      <c r="C5" s="17">
        <v>2.36</v>
      </c>
      <c r="D5" s="20">
        <v>0.0</v>
      </c>
      <c r="E5" s="34">
        <f t="shared" si="1"/>
        <v>0.02408409021</v>
      </c>
      <c r="F5" s="14">
        <v>0.0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4" t="s">
        <v>107</v>
      </c>
      <c r="B6" s="1"/>
      <c r="C6" s="30">
        <v>39.5</v>
      </c>
      <c r="D6" s="20">
        <v>0.0</v>
      </c>
      <c r="E6" s="34">
        <f t="shared" si="1"/>
        <v>0.4031023574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14" t="s">
        <v>108</v>
      </c>
      <c r="B7" s="14" t="s">
        <v>109</v>
      </c>
      <c r="C7" s="17">
        <v>53.74</v>
      </c>
      <c r="D7" s="20">
        <v>1.0</v>
      </c>
      <c r="E7" s="34">
        <f t="shared" si="1"/>
        <v>0.5484233085</v>
      </c>
      <c r="F7" s="14">
        <v>1.0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H8" s="1"/>
      <c r="I8" s="23"/>
      <c r="J8" s="1"/>
      <c r="K8" s="24"/>
      <c r="L8" s="24"/>
      <c r="M8" s="24"/>
      <c r="N8" s="24"/>
      <c r="O8" s="24"/>
    </row>
    <row r="9">
      <c r="A9" s="1"/>
      <c r="B9" s="1"/>
      <c r="C9" s="24">
        <f>SUM(C4:C8)</f>
        <v>97.99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>
      <c r="A10" s="1"/>
      <c r="B10" s="1"/>
      <c r="C10" s="1"/>
      <c r="D10" s="1"/>
      <c r="E10" s="1"/>
      <c r="F10" s="28"/>
      <c r="G10" s="1"/>
    </row>
    <row r="11">
      <c r="A11" s="1"/>
      <c r="B11" s="1" t="s">
        <v>62</v>
      </c>
      <c r="C11" s="23">
        <v>1.0</v>
      </c>
      <c r="D11" s="1"/>
      <c r="E11" s="1"/>
      <c r="F11" s="1"/>
      <c r="G11" s="1"/>
    </row>
    <row r="12">
      <c r="J12" s="5"/>
      <c r="K12" s="5"/>
      <c r="L12" s="7"/>
      <c r="M12" s="7"/>
      <c r="N12" s="1"/>
      <c r="O12" s="1"/>
      <c r="P12" s="1"/>
      <c r="Q12" s="1"/>
      <c r="R12" s="1"/>
      <c r="S12" s="1"/>
      <c r="T12" s="1"/>
      <c r="U12" s="1"/>
      <c r="V12" s="1"/>
    </row>
    <row r="13">
      <c r="L13" s="15"/>
      <c r="M13" s="15"/>
      <c r="N13" s="1"/>
      <c r="O13" s="1"/>
      <c r="P13" s="1"/>
      <c r="Q13" s="1"/>
      <c r="R13" s="1"/>
      <c r="S13" s="1"/>
      <c r="T13" s="1"/>
      <c r="U13" s="1"/>
      <c r="V13" s="1"/>
    </row>
    <row r="14">
      <c r="J14" s="5"/>
      <c r="K14" s="5"/>
      <c r="L14" s="16"/>
      <c r="M14" s="17"/>
      <c r="N14" s="1"/>
      <c r="O14" s="1"/>
      <c r="P14" s="1"/>
      <c r="Q14" s="1"/>
      <c r="R14" s="1"/>
      <c r="S14" s="1"/>
      <c r="T14" s="1"/>
      <c r="U14" s="1"/>
      <c r="V14" s="1"/>
    </row>
    <row r="15">
      <c r="J15" s="5"/>
      <c r="K15" s="5"/>
      <c r="L15" s="16"/>
      <c r="M15" s="17"/>
      <c r="N15" s="1"/>
      <c r="O15" s="1"/>
      <c r="P15" s="1"/>
      <c r="Q15" s="1"/>
      <c r="R15" s="1"/>
      <c r="S15" s="1"/>
      <c r="T15" s="1"/>
      <c r="U15" s="1"/>
      <c r="V15" s="1"/>
    </row>
    <row r="16">
      <c r="J16" s="14"/>
      <c r="K16" s="1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</row>
    <row r="17">
      <c r="J17" s="14"/>
      <c r="K17" s="14"/>
      <c r="L17" s="14"/>
      <c r="M17" s="14"/>
      <c r="N17" s="1"/>
      <c r="O17" s="1"/>
      <c r="P17" s="1"/>
      <c r="Q17" s="1"/>
      <c r="R17" s="1"/>
      <c r="S17" s="1"/>
      <c r="T17" s="1"/>
      <c r="U17" s="1"/>
      <c r="V17" s="1"/>
    </row>
    <row r="21">
      <c r="G21" s="7"/>
    </row>
    <row r="22">
      <c r="G22" s="7"/>
    </row>
    <row r="23">
      <c r="G23" s="7"/>
    </row>
    <row r="24">
      <c r="G24" s="7"/>
    </row>
  </sheetData>
  <mergeCells count="2">
    <mergeCell ref="T3:V3"/>
    <mergeCell ref="D1:F1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17.29"/>
    <col customWidth="1" min="13" max="13" width="18.57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  <c r="W3" s="1"/>
      <c r="X3" s="1"/>
      <c r="Y3" s="1"/>
    </row>
    <row r="4">
      <c r="A4" s="19" t="s">
        <v>28</v>
      </c>
      <c r="B4" s="35" t="s">
        <v>29</v>
      </c>
      <c r="C4" s="17">
        <v>5.56</v>
      </c>
      <c r="D4" s="14">
        <v>1.0</v>
      </c>
      <c r="E4" s="34">
        <f t="shared" ref="E4:E12" si="1">39*C4/89.84</f>
        <v>2.413624221</v>
      </c>
      <c r="F4" s="14">
        <v>3.0</v>
      </c>
      <c r="G4" s="14">
        <v>2.0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4" t="s">
        <v>48</v>
      </c>
      <c r="B5" s="35" t="s">
        <v>50</v>
      </c>
      <c r="C5" s="17">
        <v>4.37</v>
      </c>
      <c r="D5" s="14">
        <v>0.0</v>
      </c>
      <c r="E5" s="34">
        <f t="shared" si="1"/>
        <v>1.897039181</v>
      </c>
      <c r="F5" s="14">
        <v>2.0</v>
      </c>
      <c r="G5" s="14">
        <v>2.0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35" t="s">
        <v>110</v>
      </c>
      <c r="B6" s="14" t="s">
        <v>29</v>
      </c>
      <c r="C6" s="17">
        <v>5.19</v>
      </c>
      <c r="D6" s="14">
        <v>0.0</v>
      </c>
      <c r="E6" s="34">
        <f t="shared" si="1"/>
        <v>2.253005343</v>
      </c>
      <c r="F6" s="14">
        <v>2.0</v>
      </c>
      <c r="G6" s="14">
        <v>2.0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4"/>
      <c r="U6" s="14"/>
      <c r="V6" s="14"/>
      <c r="W6" s="14"/>
      <c r="X6" s="14"/>
      <c r="Y6" s="14"/>
    </row>
    <row r="7">
      <c r="A7" s="35" t="s">
        <v>56</v>
      </c>
      <c r="B7" s="14"/>
      <c r="C7" s="17">
        <v>0.39</v>
      </c>
      <c r="D7" s="14">
        <v>0.0</v>
      </c>
      <c r="E7" s="34">
        <f t="shared" si="1"/>
        <v>0.1693009795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35" t="s">
        <v>54</v>
      </c>
      <c r="B8" s="8" t="s">
        <v>55</v>
      </c>
      <c r="C8" s="17">
        <v>0.55</v>
      </c>
      <c r="D8" s="14">
        <v>0.0</v>
      </c>
      <c r="E8" s="34">
        <f t="shared" si="1"/>
        <v>0.2387577916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8" t="s">
        <v>71</v>
      </c>
      <c r="B9" s="8" t="s">
        <v>55</v>
      </c>
      <c r="C9" s="17">
        <v>0.55</v>
      </c>
      <c r="D9" s="8">
        <v>0.0</v>
      </c>
      <c r="E9" s="34">
        <f t="shared" si="1"/>
        <v>0.2387577916</v>
      </c>
      <c r="F9" s="8">
        <v>0.0</v>
      </c>
      <c r="G9" s="8">
        <v>0.0</v>
      </c>
      <c r="H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8" t="s">
        <v>105</v>
      </c>
      <c r="B10" s="8"/>
      <c r="C10" s="17">
        <v>44.92</v>
      </c>
      <c r="D10" s="8">
        <v>37.0</v>
      </c>
      <c r="E10" s="34">
        <f t="shared" si="1"/>
        <v>19.5</v>
      </c>
      <c r="F10" s="8">
        <v>20.0</v>
      </c>
      <c r="G10" s="8">
        <v>-17.0</v>
      </c>
      <c r="H10" s="1"/>
      <c r="I10" s="23"/>
      <c r="J10" s="1"/>
      <c r="K10" s="24"/>
      <c r="L10" s="24"/>
      <c r="M10" s="24"/>
      <c r="N10" s="24"/>
      <c r="O10" s="24"/>
    </row>
    <row r="11">
      <c r="A11" s="8" t="s">
        <v>104</v>
      </c>
      <c r="B11" s="8" t="s">
        <v>111</v>
      </c>
      <c r="C11" s="17">
        <v>23.91</v>
      </c>
      <c r="D11" s="8">
        <v>0.0</v>
      </c>
      <c r="E11" s="34">
        <f t="shared" si="1"/>
        <v>10.37945236</v>
      </c>
      <c r="F11" s="8">
        <v>10.0</v>
      </c>
      <c r="G11" s="8">
        <v>10.0</v>
      </c>
      <c r="H11" s="1"/>
      <c r="I11" s="1"/>
      <c r="J11" s="1"/>
      <c r="K11" s="1"/>
      <c r="L11" s="1"/>
      <c r="M11" s="1"/>
      <c r="N11" s="1"/>
      <c r="O11" s="1"/>
    </row>
    <row r="12">
      <c r="A12" s="14" t="s">
        <v>103</v>
      </c>
      <c r="B12" s="14" t="s">
        <v>29</v>
      </c>
      <c r="C12" s="23">
        <v>4.4</v>
      </c>
      <c r="D12" s="14">
        <v>1.0</v>
      </c>
      <c r="E12" s="34">
        <f t="shared" si="1"/>
        <v>1.910062333</v>
      </c>
      <c r="F12" s="14">
        <v>2.0</v>
      </c>
      <c r="G12" s="14">
        <v>1.0</v>
      </c>
    </row>
    <row r="13">
      <c r="A13" s="1"/>
      <c r="B13" s="1"/>
      <c r="C13" s="24"/>
      <c r="D13" s="1"/>
      <c r="E13" s="1"/>
      <c r="F13" s="1"/>
      <c r="G13" s="1"/>
    </row>
    <row r="14">
      <c r="A14" s="1"/>
      <c r="B14" s="1"/>
      <c r="C14" s="24">
        <f>SUM(C4:C12)</f>
        <v>89.84</v>
      </c>
      <c r="D14" s="1"/>
      <c r="E14" s="1"/>
      <c r="F14" s="1"/>
      <c r="G14" s="1"/>
      <c r="AE14" s="8"/>
      <c r="AF14" s="8"/>
      <c r="AG14" s="8"/>
      <c r="AH14" s="8"/>
      <c r="AI14" s="8"/>
      <c r="AJ14" s="8"/>
      <c r="AK14" s="8"/>
      <c r="AL14" s="8"/>
    </row>
    <row r="15">
      <c r="A15" s="1"/>
      <c r="B15" s="1"/>
      <c r="C15" s="1"/>
      <c r="D15" s="1"/>
      <c r="E15" s="1"/>
      <c r="F15" s="28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"/>
      <c r="B16" s="1" t="s">
        <v>62</v>
      </c>
      <c r="C16" s="23">
        <v>39.0</v>
      </c>
      <c r="D16" s="1"/>
      <c r="E16" s="1"/>
      <c r="F16" s="1"/>
      <c r="G16" s="1"/>
      <c r="H16" s="1"/>
      <c r="I16" s="1"/>
      <c r="J16" s="1"/>
      <c r="K16" s="1"/>
      <c r="N16" s="1"/>
      <c r="O16" s="1"/>
      <c r="P16" s="1"/>
      <c r="Q16" s="8"/>
      <c r="W16" s="8"/>
    </row>
    <row r="17">
      <c r="A17" s="1"/>
      <c r="B17" s="1"/>
      <c r="C17" s="1"/>
      <c r="D17" s="24"/>
      <c r="E17" s="24"/>
      <c r="F17" s="24"/>
      <c r="G17" s="14"/>
      <c r="H17" s="1"/>
      <c r="I17" s="1"/>
      <c r="J17" s="1"/>
      <c r="K17" s="1"/>
      <c r="L17" s="1"/>
      <c r="M17" s="1"/>
      <c r="N17" s="1"/>
      <c r="O17" s="1"/>
      <c r="P17" s="1"/>
    </row>
    <row r="18">
      <c r="A18" s="1"/>
      <c r="B18" s="43"/>
      <c r="C18" s="1"/>
      <c r="D18" s="25"/>
      <c r="E18" s="25"/>
      <c r="F18" s="24"/>
      <c r="G18" s="25"/>
      <c r="H18" s="23"/>
      <c r="I18" s="24"/>
      <c r="J18" s="1"/>
      <c r="K18" s="24"/>
      <c r="L18" s="24"/>
      <c r="M18" s="24"/>
      <c r="N18" s="24"/>
      <c r="O18" s="24"/>
      <c r="P18" s="1"/>
      <c r="Q18" s="8"/>
      <c r="R18" s="8"/>
      <c r="S18" s="8"/>
      <c r="T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>
      <c r="A19" s="1"/>
      <c r="B19" s="43"/>
      <c r="C19" s="1"/>
      <c r="D19" s="25"/>
      <c r="E19" s="25"/>
      <c r="F19" s="24"/>
      <c r="G19" s="25"/>
      <c r="H19" s="23"/>
      <c r="I19" s="24"/>
      <c r="J19" s="1"/>
      <c r="K19" s="24"/>
      <c r="L19" s="24"/>
      <c r="M19" s="24"/>
      <c r="N19" s="24"/>
      <c r="O19" s="24"/>
      <c r="P19" s="1"/>
      <c r="Q19" s="8"/>
      <c r="R19" s="8"/>
      <c r="S19" s="8"/>
      <c r="T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>
      <c r="A20" s="1"/>
      <c r="B20" s="43"/>
      <c r="C20" s="1"/>
      <c r="D20" s="24"/>
      <c r="E20" s="25"/>
      <c r="F20" s="24"/>
      <c r="G20" s="24"/>
      <c r="H20" s="23"/>
      <c r="I20" s="24"/>
      <c r="J20" s="1"/>
      <c r="K20" s="24"/>
      <c r="L20" s="24"/>
      <c r="M20" s="24"/>
      <c r="N20" s="24"/>
      <c r="O20" s="24"/>
      <c r="P20" s="1"/>
      <c r="Q20" s="8"/>
      <c r="R20" s="8"/>
      <c r="S20" s="8"/>
      <c r="T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>
      <c r="A21" s="1"/>
      <c r="B21" s="43"/>
      <c r="C21" s="1"/>
      <c r="D21" s="24"/>
      <c r="E21" s="25"/>
      <c r="F21" s="24"/>
      <c r="G21" s="24"/>
      <c r="H21" s="24"/>
      <c r="I21" s="24"/>
      <c r="J21" s="1"/>
      <c r="K21" s="24"/>
      <c r="L21" s="24"/>
      <c r="M21" s="24"/>
      <c r="N21" s="24"/>
      <c r="O21" s="24"/>
      <c r="P21" s="1"/>
      <c r="Q21" s="8"/>
      <c r="R21" s="8"/>
      <c r="S21" s="8"/>
      <c r="T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>
      <c r="A22" s="1"/>
      <c r="B22" s="43"/>
      <c r="C22" s="1"/>
      <c r="D22" s="25"/>
      <c r="E22" s="24"/>
      <c r="F22" s="24"/>
      <c r="G22" s="24"/>
      <c r="H22" s="23"/>
      <c r="I22" s="24"/>
      <c r="J22" s="1"/>
      <c r="K22" s="24"/>
      <c r="L22" s="24"/>
      <c r="M22" s="24"/>
      <c r="N22" s="24"/>
      <c r="O22" s="24"/>
      <c r="P22" s="1"/>
      <c r="Q22" s="8"/>
      <c r="R22" s="8"/>
      <c r="S22" s="8"/>
      <c r="T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>
      <c r="A23" s="1"/>
      <c r="B23" s="43"/>
      <c r="C23" s="1"/>
      <c r="D23" s="24"/>
      <c r="E23" s="24"/>
      <c r="F23" s="25"/>
      <c r="G23" s="25"/>
      <c r="H23" s="23"/>
      <c r="I23" s="5"/>
      <c r="J23" s="5"/>
      <c r="K23" s="7"/>
      <c r="L23" s="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>
      <c r="H24" s="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>
      <c r="H25" s="24"/>
      <c r="I25" s="1"/>
      <c r="J25" s="1"/>
      <c r="K25" s="24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>
      <c r="H26" s="24"/>
      <c r="I26" s="1"/>
      <c r="J26" s="1"/>
      <c r="K26" s="24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>
      <c r="A27" s="7"/>
      <c r="B27" s="7"/>
      <c r="C27" s="17"/>
      <c r="D27" s="17"/>
      <c r="E27" s="15"/>
      <c r="H27" s="24"/>
      <c r="I27" s="1"/>
      <c r="J27" s="1"/>
      <c r="K27" s="24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>
      <c r="A28" s="7"/>
      <c r="B28" s="7"/>
      <c r="C28" s="7"/>
      <c r="D28" s="7"/>
      <c r="E28" s="17"/>
      <c r="F28" s="17"/>
      <c r="G28" s="15"/>
      <c r="H28" s="24"/>
      <c r="I28" s="1"/>
      <c r="J28" s="1"/>
      <c r="K28" s="24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>
      <c r="A29" s="7"/>
      <c r="B29" s="7"/>
      <c r="C29" s="7"/>
      <c r="D29" s="7"/>
      <c r="E29" s="17"/>
      <c r="F29" s="17"/>
      <c r="G29" s="15"/>
      <c r="H29" s="24"/>
      <c r="I29" s="1"/>
      <c r="J29" s="14"/>
      <c r="K29" s="14"/>
      <c r="L29" s="1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>
      <c r="A30" s="7"/>
      <c r="B30" s="7"/>
      <c r="C30" s="7"/>
      <c r="D30" s="7"/>
      <c r="E30" s="17"/>
      <c r="F30" s="17"/>
      <c r="G30" s="15"/>
      <c r="H30" s="24"/>
      <c r="I30" s="1"/>
      <c r="J30" s="1"/>
      <c r="K30" s="24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>
      <c r="B31" s="7"/>
      <c r="C31" s="7"/>
      <c r="D31" s="7"/>
      <c r="E31" s="17"/>
      <c r="F31" s="17"/>
      <c r="G31" s="15"/>
      <c r="H31" s="24"/>
      <c r="I31" s="1"/>
      <c r="J31" s="1"/>
      <c r="K31" s="24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>
      <c r="B32" s="7"/>
      <c r="C32" s="7"/>
      <c r="D32" s="7"/>
      <c r="E32" s="17"/>
      <c r="F32" s="17"/>
      <c r="G32" s="15"/>
      <c r="H32" s="24"/>
      <c r="I32" s="14"/>
      <c r="J32" s="1"/>
      <c r="K32" s="24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>
      <c r="B33" s="7"/>
      <c r="C33" s="7"/>
      <c r="D33" s="7"/>
      <c r="E33" s="17"/>
      <c r="F33" s="17"/>
      <c r="G33" s="15"/>
      <c r="H33" s="24"/>
      <c r="I33" s="1"/>
      <c r="J33" s="14"/>
      <c r="K33" s="24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>
      <c r="B34" s="7"/>
      <c r="C34" s="7"/>
      <c r="D34" s="7"/>
      <c r="E34" s="17"/>
      <c r="F34" s="17"/>
      <c r="G34" s="15"/>
      <c r="H34" s="23"/>
      <c r="I34" s="1"/>
      <c r="J34" s="14"/>
      <c r="K34" s="14"/>
      <c r="L34" s="1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>
      <c r="B35" s="7"/>
      <c r="C35" s="7"/>
      <c r="D35" s="7"/>
      <c r="E35" s="17"/>
      <c r="F35" s="17"/>
      <c r="G35" s="15"/>
      <c r="H35" s="24"/>
      <c r="I35" s="1"/>
      <c r="J35" s="14"/>
      <c r="K35" s="14"/>
      <c r="L35" s="1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AH35" s="8"/>
      <c r="AI35" s="8"/>
      <c r="AJ35" s="8"/>
      <c r="AK35" s="8"/>
      <c r="AL35" s="8"/>
    </row>
    <row r="36">
      <c r="H36" s="24"/>
      <c r="I36" s="24"/>
      <c r="J36" s="1"/>
      <c r="K36" s="24"/>
      <c r="L36" s="24"/>
      <c r="M36" s="24"/>
      <c r="N36" s="24"/>
      <c r="O36" s="24"/>
      <c r="P36" s="1"/>
      <c r="Q36" s="8"/>
      <c r="R36" s="8"/>
      <c r="S36" s="8"/>
    </row>
    <row r="37">
      <c r="H37" s="24"/>
      <c r="I37" s="24"/>
      <c r="J37" s="1"/>
      <c r="K37" s="24"/>
      <c r="L37" s="24"/>
      <c r="M37" s="24"/>
      <c r="N37" s="24"/>
      <c r="O37" s="24"/>
      <c r="P37" s="1"/>
      <c r="Q37" s="8"/>
      <c r="R37" s="8"/>
      <c r="S37" s="8"/>
    </row>
    <row r="38">
      <c r="H38" s="25"/>
      <c r="I38" s="24"/>
      <c r="J38" s="1"/>
      <c r="K38" s="24"/>
      <c r="L38" s="24"/>
      <c r="M38" s="24"/>
      <c r="N38" s="24"/>
      <c r="O38" s="24"/>
      <c r="P38" s="1"/>
      <c r="Q38" s="8"/>
      <c r="R38" s="8"/>
      <c r="S38" s="8"/>
    </row>
    <row r="39">
      <c r="A39" s="1"/>
      <c r="B39" s="43"/>
      <c r="C39" s="1"/>
      <c r="D39" s="24"/>
      <c r="E39" s="24"/>
      <c r="F39" s="24"/>
      <c r="G39" s="37"/>
      <c r="H39" s="24"/>
      <c r="I39" s="24"/>
      <c r="J39" s="1"/>
      <c r="K39" s="24"/>
      <c r="L39" s="24"/>
      <c r="M39" s="24"/>
      <c r="N39" s="24"/>
      <c r="O39" s="24"/>
      <c r="P39" s="1"/>
      <c r="Q39" s="8"/>
      <c r="R39" s="8"/>
      <c r="S39" s="8"/>
      <c r="U39" s="8"/>
    </row>
    <row r="40">
      <c r="A40" s="1"/>
      <c r="B40" s="43"/>
      <c r="C40" s="1"/>
      <c r="D40" s="43"/>
      <c r="E40" s="24"/>
      <c r="F40" s="25"/>
      <c r="G40" s="24"/>
      <c r="H40" s="37"/>
      <c r="I40" s="24"/>
      <c r="J40" s="1"/>
      <c r="K40" s="24"/>
      <c r="L40" s="24"/>
      <c r="M40" s="24"/>
      <c r="N40" s="24"/>
      <c r="O40" s="24"/>
      <c r="P40" s="1"/>
      <c r="Q40" s="8"/>
      <c r="R40" s="8"/>
      <c r="S40" s="8"/>
      <c r="T40" s="8"/>
      <c r="V40" s="8"/>
    </row>
    <row r="41">
      <c r="A41" s="1"/>
      <c r="B41" s="43"/>
      <c r="C41" s="1"/>
      <c r="D41" s="25"/>
      <c r="E41" s="24"/>
      <c r="F41" s="24"/>
      <c r="G41" s="23"/>
      <c r="H41" s="23"/>
      <c r="I41" s="24"/>
      <c r="J41" s="1"/>
      <c r="K41" s="24"/>
      <c r="L41" s="24"/>
      <c r="M41" s="24"/>
      <c r="N41" s="24"/>
      <c r="O41" s="24"/>
      <c r="P41" s="1"/>
      <c r="Q41" s="8"/>
      <c r="R41" s="8"/>
      <c r="S41" s="8"/>
    </row>
    <row r="42">
      <c r="A42" s="1"/>
      <c r="B42" s="24"/>
      <c r="C42" s="1"/>
      <c r="D42" s="25"/>
      <c r="E42" s="25"/>
      <c r="F42" s="25"/>
      <c r="G42" s="23"/>
      <c r="H42" s="25"/>
      <c r="I42" s="24"/>
      <c r="J42" s="1"/>
      <c r="K42" s="24"/>
      <c r="L42" s="24"/>
      <c r="M42" s="24"/>
      <c r="N42" s="24"/>
      <c r="O42" s="24"/>
      <c r="P42" s="1"/>
    </row>
    <row r="43">
      <c r="A43" s="1"/>
      <c r="B43" s="43"/>
      <c r="C43" s="1"/>
      <c r="D43" s="25"/>
      <c r="E43" s="25"/>
      <c r="F43" s="24"/>
      <c r="G43" s="37"/>
      <c r="H43" s="37"/>
      <c r="I43" s="24"/>
      <c r="J43" s="1"/>
      <c r="K43" s="24"/>
      <c r="L43" s="24"/>
      <c r="M43" s="24"/>
      <c r="N43" s="24"/>
      <c r="O43" s="24"/>
      <c r="P43" s="1"/>
    </row>
    <row r="44">
      <c r="A44" s="1"/>
      <c r="B44" s="43"/>
      <c r="C44" s="1"/>
      <c r="D44" s="25"/>
      <c r="E44" s="24"/>
      <c r="F44" s="25"/>
      <c r="G44" s="23"/>
      <c r="H44" s="24"/>
      <c r="I44" s="24"/>
      <c r="J44" s="1"/>
      <c r="K44" s="24"/>
      <c r="L44" s="24"/>
      <c r="M44" s="24"/>
      <c r="N44" s="24"/>
      <c r="O44" s="24"/>
      <c r="P44" s="1"/>
    </row>
    <row r="45">
      <c r="A45" s="1"/>
      <c r="B45" s="43"/>
      <c r="C45" s="1"/>
      <c r="D45" s="25"/>
      <c r="E45" s="25"/>
      <c r="F45" s="25"/>
      <c r="G45" s="23"/>
      <c r="H45" s="24"/>
      <c r="I45" s="24"/>
      <c r="J45" s="1"/>
      <c r="K45" s="24"/>
      <c r="L45" s="24"/>
      <c r="M45" s="24"/>
      <c r="N45" s="24"/>
      <c r="O45" s="24"/>
      <c r="P45" s="1"/>
    </row>
    <row r="46">
      <c r="A46" s="1"/>
      <c r="B46" s="43"/>
      <c r="C46" s="1"/>
      <c r="D46" s="25"/>
      <c r="E46" s="24"/>
      <c r="F46" s="24"/>
      <c r="G46" s="23"/>
      <c r="H46" s="24"/>
      <c r="I46" s="24"/>
      <c r="J46" s="1"/>
      <c r="K46" s="24"/>
      <c r="L46" s="24"/>
      <c r="M46" s="24"/>
      <c r="N46" s="24"/>
      <c r="O46" s="24"/>
      <c r="P46" s="1"/>
    </row>
    <row r="47">
      <c r="A47" s="1"/>
      <c r="B47" s="43"/>
      <c r="C47" s="1"/>
      <c r="D47" s="25"/>
      <c r="E47" s="24"/>
      <c r="F47" s="25"/>
      <c r="G47" s="23"/>
      <c r="H47" s="24"/>
      <c r="I47" s="24"/>
      <c r="J47" s="1"/>
      <c r="K47" s="24"/>
      <c r="L47" s="24"/>
      <c r="M47" s="24"/>
      <c r="N47" s="24"/>
      <c r="O47" s="24"/>
      <c r="P47" s="1"/>
    </row>
    <row r="48">
      <c r="A48" s="1"/>
      <c r="B48" s="43"/>
      <c r="C48" s="1"/>
      <c r="D48" s="25"/>
      <c r="E48" s="24"/>
      <c r="F48" s="24"/>
      <c r="G48" s="23"/>
      <c r="H48" s="24"/>
      <c r="I48" s="24"/>
      <c r="J48" s="1"/>
      <c r="K48" s="24"/>
      <c r="L48" s="24"/>
      <c r="M48" s="24"/>
      <c r="N48" s="24"/>
      <c r="O48" s="24"/>
      <c r="P48" s="1"/>
    </row>
    <row r="49">
      <c r="A49" s="1"/>
      <c r="B49" s="43"/>
      <c r="C49" s="1"/>
      <c r="D49" s="25"/>
      <c r="E49" s="24"/>
      <c r="F49" s="25"/>
      <c r="G49" s="23"/>
      <c r="H49" s="23"/>
      <c r="I49" s="24"/>
      <c r="J49" s="1"/>
      <c r="K49" s="24"/>
      <c r="L49" s="24"/>
      <c r="M49" s="24"/>
      <c r="N49" s="24"/>
      <c r="O49" s="24"/>
      <c r="P49" s="1"/>
    </row>
    <row r="50">
      <c r="A50" s="36"/>
      <c r="B50" s="43"/>
      <c r="C50" s="1"/>
      <c r="D50" s="25"/>
      <c r="E50" s="24"/>
      <c r="F50" s="24"/>
      <c r="G50" s="23"/>
      <c r="H50" s="24"/>
      <c r="I50" s="24"/>
      <c r="J50" s="1"/>
      <c r="K50" s="24"/>
      <c r="L50" s="24"/>
      <c r="M50" s="24"/>
      <c r="N50" s="24"/>
      <c r="O50" s="24"/>
      <c r="P50" s="1"/>
    </row>
    <row r="51">
      <c r="A51" s="1"/>
      <c r="B51" s="43"/>
      <c r="C51" s="1"/>
      <c r="D51" s="25"/>
      <c r="E51" s="24"/>
      <c r="F51" s="25"/>
      <c r="G51" s="23"/>
      <c r="H51" s="24"/>
      <c r="I51" s="24"/>
      <c r="J51" s="1"/>
      <c r="K51" s="24"/>
      <c r="L51" s="24"/>
      <c r="M51" s="24"/>
      <c r="N51" s="24"/>
      <c r="O51" s="24"/>
      <c r="P51" s="1"/>
    </row>
    <row r="52">
      <c r="A52" s="1"/>
      <c r="B52" s="43"/>
      <c r="C52" s="1"/>
      <c r="D52" s="25"/>
      <c r="E52" s="25"/>
      <c r="F52" s="24"/>
      <c r="G52" s="23"/>
      <c r="H52" s="24"/>
      <c r="I52" s="24"/>
      <c r="J52" s="1"/>
      <c r="K52" s="24"/>
      <c r="L52" s="24"/>
      <c r="M52" s="24"/>
      <c r="N52" s="24"/>
      <c r="O52" s="24"/>
      <c r="P52" s="1"/>
    </row>
    <row r="53">
      <c r="A53" s="1"/>
      <c r="B53" s="43"/>
      <c r="C53" s="1"/>
      <c r="D53" s="25"/>
      <c r="E53" s="24"/>
      <c r="F53" s="24"/>
      <c r="G53" s="23"/>
      <c r="H53" s="24"/>
      <c r="I53" s="24"/>
      <c r="J53" s="1"/>
      <c r="K53" s="24"/>
      <c r="L53" s="24"/>
      <c r="M53" s="24"/>
      <c r="N53" s="24"/>
      <c r="O53" s="24"/>
      <c r="P53" s="1"/>
    </row>
    <row r="54">
      <c r="A54" s="1"/>
      <c r="B54" s="43"/>
      <c r="C54" s="1"/>
      <c r="D54" s="24"/>
      <c r="E54" s="24"/>
      <c r="F54" s="24"/>
      <c r="G54" s="23"/>
      <c r="H54" s="24"/>
      <c r="I54" s="24"/>
      <c r="J54" s="1"/>
      <c r="K54" s="24"/>
      <c r="L54" s="24"/>
      <c r="M54" s="24"/>
      <c r="N54" s="24"/>
      <c r="O54" s="24"/>
      <c r="P54" s="1"/>
    </row>
    <row r="55">
      <c r="A55" s="1"/>
      <c r="B55" s="43"/>
      <c r="C55" s="1"/>
      <c r="D55" s="25"/>
      <c r="E55" s="24"/>
      <c r="F55" s="24"/>
      <c r="G55" s="23"/>
      <c r="H55" s="24"/>
      <c r="I55" s="24"/>
      <c r="J55" s="1"/>
      <c r="K55" s="24"/>
      <c r="L55" s="24"/>
      <c r="M55" s="24"/>
      <c r="N55" s="24"/>
      <c r="O55" s="24"/>
      <c r="P55" s="1"/>
    </row>
    <row r="56">
      <c r="A56" s="1"/>
      <c r="B56" s="43"/>
      <c r="C56" s="1"/>
      <c r="D56" s="25"/>
      <c r="E56" s="24"/>
      <c r="F56" s="24"/>
      <c r="G56" s="23"/>
      <c r="H56" s="23"/>
      <c r="I56" s="24"/>
      <c r="J56" s="1"/>
      <c r="K56" s="24"/>
      <c r="L56" s="24"/>
      <c r="M56" s="24"/>
      <c r="N56" s="24"/>
      <c r="O56" s="24"/>
      <c r="P56" s="1"/>
    </row>
    <row r="57">
      <c r="A57" s="1"/>
      <c r="B57" s="43"/>
      <c r="C57" s="1"/>
      <c r="D57" s="25"/>
      <c r="E57" s="24"/>
      <c r="F57" s="24"/>
      <c r="G57" s="24"/>
      <c r="H57" s="24"/>
      <c r="I57" s="24"/>
      <c r="J57" s="1"/>
      <c r="K57" s="24"/>
      <c r="L57" s="24"/>
      <c r="M57" s="24"/>
      <c r="N57" s="24"/>
      <c r="O57" s="24"/>
      <c r="P57" s="1"/>
    </row>
  </sheetData>
  <mergeCells count="5">
    <mergeCell ref="K16:M16"/>
    <mergeCell ref="Q16:S16"/>
    <mergeCell ref="W16:Y16"/>
    <mergeCell ref="T3:V3"/>
    <mergeCell ref="D1:F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9" t="s">
        <v>28</v>
      </c>
      <c r="B4" s="35" t="s">
        <v>29</v>
      </c>
      <c r="C4" s="17">
        <v>5.77</v>
      </c>
      <c r="D4" s="14">
        <v>0.0</v>
      </c>
      <c r="E4" s="34">
        <f t="shared" ref="E4:E6" si="1">2*C4/85.92</f>
        <v>0.134310987</v>
      </c>
      <c r="F4" s="14">
        <v>0.0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4" t="s">
        <v>48</v>
      </c>
      <c r="B5" s="35" t="s">
        <v>50</v>
      </c>
      <c r="C5" s="17">
        <v>15.38</v>
      </c>
      <c r="D5" s="14">
        <v>0.0</v>
      </c>
      <c r="E5" s="34">
        <f t="shared" si="1"/>
        <v>0.3580074488</v>
      </c>
      <c r="F5" s="14">
        <v>0.0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5" t="s">
        <v>54</v>
      </c>
      <c r="B6" s="14" t="s">
        <v>55</v>
      </c>
      <c r="C6" s="17">
        <v>64.77</v>
      </c>
      <c r="D6" s="14">
        <v>2.0</v>
      </c>
      <c r="E6" s="34">
        <f t="shared" si="1"/>
        <v>1.507681564</v>
      </c>
      <c r="F6" s="14">
        <v>2.0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"/>
      <c r="B7" s="1"/>
      <c r="C7" s="24"/>
      <c r="D7" s="1"/>
      <c r="E7" s="1"/>
      <c r="F7" s="1"/>
      <c r="G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"/>
      <c r="C8" s="24">
        <f>SUM(C4:C6)</f>
        <v>85.92</v>
      </c>
      <c r="D8" s="1"/>
      <c r="E8" s="1"/>
      <c r="F8" s="1"/>
      <c r="G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1"/>
      <c r="D9" s="1"/>
      <c r="E9" s="1"/>
      <c r="F9" s="2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 t="s">
        <v>62</v>
      </c>
      <c r="C10" s="23">
        <v>2.0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24"/>
      <c r="E11" s="24"/>
      <c r="F11" s="24"/>
      <c r="G11" s="1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43"/>
      <c r="C12" s="1"/>
      <c r="D12" s="25"/>
      <c r="E12" s="25"/>
      <c r="F12" s="24"/>
      <c r="G12" s="25"/>
      <c r="H12" s="23"/>
      <c r="I12" s="2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43"/>
      <c r="C13" s="1"/>
      <c r="D13" s="25"/>
      <c r="E13" s="25"/>
      <c r="F13" s="24"/>
      <c r="G13" s="25"/>
      <c r="H13" s="23"/>
      <c r="I13" s="2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43"/>
      <c r="C14" s="1"/>
      <c r="D14" s="24"/>
      <c r="E14" s="25"/>
      <c r="F14" s="24"/>
      <c r="G14" s="24"/>
      <c r="H14" s="23"/>
      <c r="I14" s="2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1"/>
      <c r="C16" s="1"/>
      <c r="D16" s="1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</sheetData>
  <mergeCells count="1">
    <mergeCell ref="D1:F1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0</v>
      </c>
      <c r="B1" s="2" t="s">
        <v>2</v>
      </c>
      <c r="C1" s="3" t="s">
        <v>4</v>
      </c>
      <c r="D1" s="9" t="s">
        <v>5</v>
      </c>
      <c r="G1" s="6" t="s">
        <v>40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/>
      <c r="B2" s="1"/>
      <c r="C2" s="1"/>
      <c r="D2" s="29" t="s">
        <v>3</v>
      </c>
      <c r="E2" s="4" t="s">
        <v>42</v>
      </c>
      <c r="F2" s="4" t="s">
        <v>43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1"/>
      <c r="C3" s="28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9" t="s">
        <v>28</v>
      </c>
      <c r="B4" s="4" t="s">
        <v>29</v>
      </c>
      <c r="C4" s="20">
        <v>8.5</v>
      </c>
      <c r="D4" s="20">
        <v>1.0</v>
      </c>
      <c r="E4" s="21">
        <f t="shared" ref="E4:E13" si="1">17*C4/71.86</f>
        <v>2.010854439</v>
      </c>
      <c r="F4" s="21">
        <v>2.0</v>
      </c>
      <c r="G4" s="20">
        <v>1.0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4" t="s">
        <v>48</v>
      </c>
      <c r="B5" s="4" t="s">
        <v>50</v>
      </c>
      <c r="C5" s="20">
        <v>20.5</v>
      </c>
      <c r="D5" s="20">
        <v>2.0</v>
      </c>
      <c r="E5" s="21">
        <f t="shared" si="1"/>
        <v>4.849707765</v>
      </c>
      <c r="F5" s="20">
        <v>5.0</v>
      </c>
      <c r="G5" s="20">
        <v>3.0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19" t="s">
        <v>61</v>
      </c>
      <c r="B6" s="4" t="s">
        <v>29</v>
      </c>
      <c r="C6" s="20">
        <v>3.1</v>
      </c>
      <c r="D6" s="20">
        <v>1.0</v>
      </c>
      <c r="E6" s="21">
        <f t="shared" si="1"/>
        <v>0.7333704425</v>
      </c>
      <c r="F6" s="20">
        <v>1.0</v>
      </c>
      <c r="G6" s="20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19" t="s">
        <v>70</v>
      </c>
      <c r="B7" s="28"/>
      <c r="C7" s="20">
        <v>2.9</v>
      </c>
      <c r="D7" s="20">
        <v>1.0</v>
      </c>
      <c r="E7" s="21">
        <f t="shared" si="1"/>
        <v>0.6860562204</v>
      </c>
      <c r="F7" s="20">
        <v>1.0</v>
      </c>
      <c r="G7" s="21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9" t="s">
        <v>63</v>
      </c>
      <c r="B8" s="1"/>
      <c r="C8" s="20">
        <v>33.9</v>
      </c>
      <c r="D8" s="20">
        <v>11.0</v>
      </c>
      <c r="E8" s="21">
        <f t="shared" si="1"/>
        <v>8.019760646</v>
      </c>
      <c r="F8" s="20">
        <v>8.0</v>
      </c>
      <c r="G8" s="20">
        <v>-3.0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9" t="s">
        <v>71</v>
      </c>
      <c r="B9" s="19" t="s">
        <v>72</v>
      </c>
      <c r="C9" s="20">
        <v>0.39</v>
      </c>
      <c r="D9" s="21">
        <v>0.0</v>
      </c>
      <c r="E9" s="21">
        <f t="shared" si="1"/>
        <v>0.09226273309</v>
      </c>
      <c r="F9" s="21">
        <v>0.0</v>
      </c>
      <c r="G9" s="21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>
      <c r="A10" s="4" t="s">
        <v>56</v>
      </c>
      <c r="B10" s="1"/>
      <c r="C10" s="20">
        <v>0.83</v>
      </c>
      <c r="D10" s="21">
        <v>0.0</v>
      </c>
      <c r="E10" s="21">
        <f t="shared" si="1"/>
        <v>0.1963540217</v>
      </c>
      <c r="F10" s="21">
        <v>0.0</v>
      </c>
      <c r="G10" s="21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>
      <c r="A11" s="4" t="s">
        <v>54</v>
      </c>
      <c r="B11" s="4" t="s">
        <v>73</v>
      </c>
      <c r="C11" s="20">
        <v>0.33</v>
      </c>
      <c r="D11" s="21">
        <v>0.0</v>
      </c>
      <c r="E11" s="21">
        <f t="shared" si="1"/>
        <v>0.07806846646</v>
      </c>
      <c r="F11" s="21">
        <v>0.0</v>
      </c>
      <c r="G11" s="21">
        <v>0.0</v>
      </c>
      <c r="H11" s="1"/>
      <c r="I11" s="1"/>
      <c r="J11" s="1"/>
      <c r="L11" s="1"/>
      <c r="M11" s="1"/>
      <c r="N11" s="1"/>
      <c r="O11" s="14"/>
      <c r="R11" s="1"/>
      <c r="S11" s="1"/>
      <c r="T11" s="14"/>
      <c r="W11" s="1"/>
    </row>
    <row r="12">
      <c r="A12" s="35" t="s">
        <v>112</v>
      </c>
      <c r="B12" s="4"/>
      <c r="C12" s="20">
        <v>1.4</v>
      </c>
      <c r="D12" s="20">
        <v>1.0</v>
      </c>
      <c r="E12" s="21">
        <f t="shared" si="1"/>
        <v>0.3311995547</v>
      </c>
      <c r="F12" s="20">
        <v>0.0</v>
      </c>
      <c r="G12" s="20">
        <v>-1.0</v>
      </c>
      <c r="H12" s="1"/>
      <c r="I12" s="1"/>
      <c r="J12" s="1"/>
      <c r="K12" s="1"/>
      <c r="L12" s="1"/>
      <c r="M12" s="14"/>
      <c r="N12" s="1"/>
      <c r="O12" s="1"/>
      <c r="P12" s="1"/>
      <c r="Q12" s="1"/>
      <c r="R12" s="14"/>
      <c r="S12" s="1"/>
      <c r="T12" s="1"/>
      <c r="U12" s="1"/>
      <c r="V12" s="14"/>
    </row>
    <row r="13">
      <c r="A13" s="4" t="s">
        <v>53</v>
      </c>
      <c r="B13" s="4" t="s">
        <v>50</v>
      </c>
      <c r="C13" s="20">
        <v>0.01</v>
      </c>
      <c r="D13" s="21">
        <v>0.0</v>
      </c>
      <c r="E13" s="21">
        <f t="shared" si="1"/>
        <v>0.002365711105</v>
      </c>
      <c r="F13" s="21">
        <v>0.0</v>
      </c>
      <c r="G13" s="22">
        <v>0.0</v>
      </c>
      <c r="H13" s="1"/>
      <c r="I13" s="1"/>
      <c r="J13" s="1"/>
      <c r="K13" s="1"/>
      <c r="L13" s="1"/>
      <c r="M13" s="14"/>
      <c r="N13" s="1"/>
      <c r="O13" s="1"/>
      <c r="P13" s="1"/>
      <c r="Q13" s="1"/>
      <c r="R13" s="14"/>
      <c r="S13" s="1"/>
      <c r="T13" s="1"/>
      <c r="U13" s="1"/>
      <c r="V13" s="14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21">
        <f>SUM(C4:C13)</f>
        <v>71.86</v>
      </c>
      <c r="D15" s="1"/>
      <c r="E15" s="1"/>
      <c r="F15" s="1"/>
      <c r="G15" s="28"/>
      <c r="H15" s="24"/>
      <c r="I15" s="1"/>
      <c r="J15" s="24"/>
      <c r="K15" s="24"/>
      <c r="L15" s="24"/>
      <c r="M15" s="24"/>
      <c r="N15" s="1"/>
      <c r="O15" s="23"/>
      <c r="P15" s="23"/>
      <c r="Q15" s="23"/>
      <c r="R15" s="23"/>
      <c r="S15" s="1"/>
      <c r="T15" s="23"/>
      <c r="U15" s="23"/>
      <c r="V15" s="23"/>
    </row>
    <row r="16">
      <c r="A16" s="1"/>
      <c r="B16" s="1"/>
      <c r="C16" s="1"/>
      <c r="D16" s="1"/>
      <c r="E16" s="1"/>
      <c r="F16" s="1"/>
      <c r="G16" s="1"/>
      <c r="H16" s="24"/>
      <c r="I16" s="1"/>
      <c r="J16" s="24"/>
      <c r="K16" s="24"/>
      <c r="L16" s="24"/>
      <c r="M16" s="24"/>
      <c r="N16" s="1"/>
      <c r="O16" s="23"/>
      <c r="P16" s="23"/>
      <c r="Q16" s="23"/>
      <c r="R16" s="23"/>
      <c r="S16" s="1"/>
    </row>
    <row r="17">
      <c r="A17" s="1"/>
      <c r="B17" s="4" t="s">
        <v>62</v>
      </c>
      <c r="C17" s="20">
        <v>17.0</v>
      </c>
      <c r="D17" s="1"/>
      <c r="E17" s="1"/>
      <c r="F17" s="1"/>
      <c r="G17" s="28"/>
      <c r="H17" s="24"/>
      <c r="I17" s="1"/>
      <c r="J17" s="24"/>
      <c r="K17" s="24"/>
      <c r="L17" s="24"/>
      <c r="M17" s="24"/>
      <c r="N17" s="1"/>
      <c r="O17" s="23"/>
      <c r="P17" s="23"/>
      <c r="Q17" s="23"/>
      <c r="R17" s="24"/>
      <c r="S17" s="1"/>
    </row>
    <row r="18">
      <c r="A18" s="1"/>
      <c r="B18" s="1"/>
      <c r="C18" s="1"/>
      <c r="D18" s="1"/>
      <c r="E18" s="1"/>
      <c r="F18" s="1"/>
      <c r="G18" s="28"/>
      <c r="H18" s="24"/>
      <c r="I18" s="1"/>
      <c r="J18" s="24"/>
      <c r="K18" s="24"/>
      <c r="L18" s="24"/>
      <c r="M18" s="24"/>
      <c r="N18" s="1"/>
      <c r="O18" s="23"/>
      <c r="P18" s="23"/>
      <c r="Q18" s="23"/>
      <c r="R18" s="24"/>
      <c r="S18" s="1"/>
    </row>
    <row r="19">
      <c r="A19" s="1"/>
      <c r="B19" s="1"/>
      <c r="C19" s="1"/>
      <c r="D19" s="1"/>
      <c r="E19" s="1"/>
      <c r="F19" s="1"/>
      <c r="G19" s="28"/>
      <c r="H19" s="24"/>
      <c r="I19" s="1"/>
      <c r="J19" s="24"/>
      <c r="K19" s="24"/>
      <c r="L19" s="24"/>
      <c r="M19" s="24"/>
      <c r="N19" s="1"/>
      <c r="O19" s="23"/>
      <c r="P19" s="23"/>
      <c r="Q19" s="23"/>
      <c r="R19" s="24"/>
      <c r="S19" s="1"/>
    </row>
    <row r="20">
      <c r="A20" s="6"/>
      <c r="B20" s="6"/>
      <c r="C20" s="29"/>
      <c r="D20" s="9"/>
      <c r="G20" s="2"/>
      <c r="H20" s="24"/>
      <c r="I20" s="1"/>
      <c r="J20" s="24"/>
      <c r="K20" s="5"/>
      <c r="L20" s="5"/>
      <c r="M20" s="7"/>
      <c r="N20" s="7"/>
      <c r="O20" s="1"/>
      <c r="P20" s="1"/>
      <c r="Q20" s="1"/>
      <c r="R20" s="24"/>
      <c r="S20" s="1"/>
    </row>
    <row r="21">
      <c r="A21" s="1"/>
      <c r="B21" s="1"/>
      <c r="C21" s="1"/>
      <c r="D21" s="29"/>
      <c r="E21" s="4"/>
      <c r="F21" s="4"/>
      <c r="G21" s="1"/>
      <c r="H21" s="24"/>
      <c r="I21" s="1"/>
      <c r="J21" s="24"/>
      <c r="M21" s="15"/>
      <c r="N21" s="15"/>
      <c r="O21" s="1"/>
      <c r="P21" s="1"/>
      <c r="Q21" s="1"/>
      <c r="R21" s="23"/>
      <c r="S21" s="1"/>
    </row>
    <row r="22">
      <c r="A22" s="1"/>
      <c r="B22" s="1"/>
      <c r="C22" s="1"/>
      <c r="D22" s="1"/>
      <c r="E22" s="1"/>
      <c r="F22" s="1"/>
      <c r="G22" s="28"/>
      <c r="H22" s="24"/>
      <c r="I22" s="1"/>
      <c r="J22" s="24"/>
      <c r="K22" s="1"/>
      <c r="L22" s="1"/>
      <c r="M22" s="23"/>
      <c r="N22" s="14"/>
      <c r="O22" s="1"/>
      <c r="P22" s="1"/>
      <c r="Q22" s="1"/>
      <c r="R22" s="24"/>
      <c r="S22" s="1"/>
    </row>
    <row r="23">
      <c r="A23" s="4"/>
      <c r="B23" s="4"/>
      <c r="C23" s="21"/>
      <c r="D23" s="21"/>
      <c r="E23" s="21"/>
      <c r="F23" s="21"/>
      <c r="G23" s="22"/>
      <c r="H23" s="24"/>
      <c r="I23" s="1"/>
      <c r="J23" s="24"/>
      <c r="K23" s="14"/>
      <c r="L23" s="1"/>
      <c r="M23" s="23"/>
      <c r="N23" s="14"/>
      <c r="O23" s="1"/>
      <c r="P23" s="1"/>
      <c r="Q23" s="1"/>
      <c r="R23" s="24"/>
      <c r="S23" s="1"/>
    </row>
    <row r="24">
      <c r="A24" s="4"/>
      <c r="B24" s="4"/>
      <c r="C24" s="21"/>
      <c r="D24" s="21"/>
      <c r="E24" s="21"/>
      <c r="F24" s="21"/>
      <c r="G24" s="22"/>
      <c r="H24" s="24"/>
      <c r="I24" s="1"/>
      <c r="J24" s="24"/>
      <c r="K24" s="1"/>
      <c r="L24" s="1"/>
      <c r="M24" s="23"/>
      <c r="N24" s="14"/>
      <c r="O24" s="1"/>
      <c r="P24" s="1"/>
      <c r="Q24" s="1"/>
      <c r="R24" s="24"/>
      <c r="S24" s="1"/>
    </row>
    <row r="25">
      <c r="A25" s="4"/>
      <c r="B25" s="4"/>
      <c r="C25" s="21"/>
      <c r="D25" s="21"/>
      <c r="E25" s="21"/>
      <c r="F25" s="21"/>
      <c r="G25" s="22"/>
      <c r="H25" s="24"/>
      <c r="I25" s="1"/>
      <c r="J25" s="24"/>
      <c r="K25" s="14"/>
      <c r="L25" s="1"/>
      <c r="M25" s="23"/>
      <c r="N25" s="14"/>
      <c r="O25" s="1"/>
      <c r="P25" s="1"/>
      <c r="Q25" s="1"/>
      <c r="R25" s="24"/>
      <c r="S25" s="1"/>
    </row>
    <row r="26">
      <c r="A26" s="4"/>
      <c r="B26" s="1"/>
      <c r="C26" s="21"/>
      <c r="D26" s="21"/>
      <c r="E26" s="21"/>
      <c r="F26" s="21"/>
      <c r="G26" s="22"/>
      <c r="H26" s="24"/>
      <c r="I26" s="1"/>
      <c r="J26" s="24"/>
      <c r="K26" s="14"/>
      <c r="L26" s="14"/>
      <c r="M26" s="14"/>
      <c r="N26" s="14"/>
      <c r="O26" s="1"/>
      <c r="P26" s="1"/>
      <c r="Q26" s="1"/>
      <c r="R26" s="24"/>
      <c r="S26" s="1"/>
    </row>
    <row r="27">
      <c r="A27" s="4"/>
      <c r="B27" s="1"/>
      <c r="C27" s="21"/>
      <c r="D27" s="21"/>
      <c r="E27" s="21"/>
      <c r="F27" s="21"/>
      <c r="G27" s="22"/>
      <c r="H27" s="24"/>
      <c r="I27" s="1"/>
      <c r="J27" s="24"/>
      <c r="K27" s="14"/>
      <c r="L27" s="1"/>
      <c r="M27" s="14"/>
      <c r="N27" s="14"/>
      <c r="O27" s="1"/>
      <c r="P27" s="1"/>
      <c r="Q27" s="1"/>
      <c r="R27" s="24"/>
      <c r="S27" s="1"/>
    </row>
    <row r="28">
      <c r="A28" s="4"/>
      <c r="B28" s="4"/>
      <c r="C28" s="21"/>
      <c r="D28" s="21"/>
      <c r="E28" s="21"/>
      <c r="F28" s="21"/>
      <c r="G28" s="22"/>
      <c r="H28" s="24"/>
      <c r="I28" s="1"/>
      <c r="J28" s="24"/>
      <c r="K28" s="14"/>
      <c r="L28" s="14"/>
      <c r="M28" s="14"/>
      <c r="N28" s="1"/>
      <c r="O28" s="1"/>
      <c r="P28" s="1"/>
      <c r="Q28" s="1"/>
      <c r="R28" s="1"/>
      <c r="S28" s="1"/>
    </row>
    <row r="29">
      <c r="A29" s="4"/>
      <c r="B29" s="1"/>
      <c r="C29" s="21"/>
      <c r="D29" s="21"/>
      <c r="E29" s="21"/>
      <c r="F29" s="21"/>
      <c r="G29" s="22"/>
      <c r="H29" s="24"/>
      <c r="I29" s="1"/>
      <c r="J29" s="24"/>
      <c r="K29" s="24"/>
      <c r="L29" s="24"/>
      <c r="M29" s="24"/>
      <c r="N29" s="1"/>
      <c r="O29" s="1"/>
      <c r="P29" s="1"/>
      <c r="Q29" s="1"/>
      <c r="R29" s="1"/>
      <c r="S29" s="1"/>
    </row>
    <row r="30">
      <c r="A30" s="4"/>
      <c r="B30" s="4"/>
      <c r="C30" s="21"/>
      <c r="D30" s="21"/>
      <c r="E30" s="21"/>
      <c r="F30" s="21"/>
      <c r="G30" s="21"/>
      <c r="H30" s="24"/>
      <c r="I30" s="1"/>
      <c r="J30" s="24"/>
      <c r="K30" s="24"/>
      <c r="L30" s="24"/>
      <c r="M30" s="24"/>
      <c r="N30" s="1"/>
      <c r="O30" s="1"/>
      <c r="P30" s="1"/>
      <c r="Q30" s="1"/>
      <c r="R30" s="1"/>
      <c r="S30" s="1"/>
    </row>
    <row r="31">
      <c r="A31" s="4"/>
      <c r="B31" s="4"/>
      <c r="C31" s="21"/>
      <c r="D31" s="21"/>
      <c r="E31" s="21"/>
      <c r="F31" s="21"/>
      <c r="G31" s="22"/>
      <c r="H31" s="24"/>
      <c r="I31" s="1"/>
      <c r="J31" s="24"/>
      <c r="K31" s="24"/>
      <c r="L31" s="24"/>
      <c r="M31" s="24"/>
      <c r="N31" s="1"/>
      <c r="O31" s="1"/>
      <c r="P31" s="1"/>
      <c r="Q31" s="1"/>
      <c r="R31" s="1"/>
      <c r="S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2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4"/>
      <c r="C35" s="2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  <c r="H36" s="24"/>
      <c r="I36" s="1"/>
      <c r="J36" s="24"/>
      <c r="K36" s="24"/>
      <c r="L36" s="24"/>
      <c r="M36" s="24"/>
      <c r="N36" s="1"/>
      <c r="O36" s="1"/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24"/>
      <c r="I37" s="1"/>
      <c r="J37" s="24"/>
      <c r="K37" s="24"/>
      <c r="L37" s="24"/>
      <c r="M37" s="24"/>
      <c r="N37" s="1"/>
      <c r="O37" s="1"/>
      <c r="P37" s="1"/>
      <c r="Q37" s="1"/>
      <c r="R37" s="1"/>
      <c r="S37" s="1"/>
    </row>
    <row r="38">
      <c r="A38" s="1"/>
      <c r="B38" s="1"/>
      <c r="C38" s="1"/>
      <c r="D38" s="1"/>
      <c r="E38" s="1"/>
      <c r="F38" s="1"/>
      <c r="G38" s="1"/>
      <c r="H38" s="24"/>
      <c r="I38" s="1"/>
      <c r="J38" s="24"/>
      <c r="K38" s="24"/>
      <c r="L38" s="24"/>
      <c r="M38" s="24"/>
      <c r="N38" s="1"/>
      <c r="O38" s="1"/>
      <c r="P38" s="1"/>
      <c r="Q38" s="1"/>
      <c r="R38" s="1"/>
      <c r="S38" s="1"/>
    </row>
    <row r="39">
      <c r="A39" s="1"/>
      <c r="B39" s="1"/>
      <c r="C39" s="1"/>
      <c r="D39" s="1"/>
      <c r="E39" s="1"/>
      <c r="F39" s="1"/>
      <c r="G39" s="1"/>
      <c r="H39" s="24"/>
      <c r="I39" s="1"/>
      <c r="J39" s="24"/>
      <c r="K39" s="24"/>
      <c r="L39" s="24"/>
      <c r="M39" s="24"/>
      <c r="N39" s="1"/>
      <c r="O39" s="1"/>
      <c r="P39" s="1"/>
      <c r="Q39" s="1"/>
      <c r="R39" s="1"/>
      <c r="S39" s="1"/>
    </row>
    <row r="40">
      <c r="A40" s="1"/>
      <c r="B40" s="1"/>
      <c r="C40" s="1"/>
      <c r="D40" s="1"/>
      <c r="E40" s="1"/>
      <c r="F40" s="1"/>
      <c r="G40" s="1"/>
      <c r="H40" s="24"/>
      <c r="I40" s="1"/>
      <c r="J40" s="24"/>
      <c r="K40" s="24"/>
      <c r="L40" s="24"/>
      <c r="M40" s="24"/>
      <c r="N40" s="1"/>
      <c r="O40" s="1"/>
      <c r="P40" s="1"/>
      <c r="Q40" s="1"/>
      <c r="R40" s="1"/>
      <c r="S40" s="1"/>
    </row>
    <row r="41">
      <c r="A41" s="1"/>
      <c r="B41" s="24"/>
      <c r="C41" s="1"/>
      <c r="D41" s="24"/>
      <c r="E41" s="24"/>
      <c r="F41" s="24"/>
      <c r="G41" s="24"/>
      <c r="H41" s="24"/>
      <c r="I41" s="1"/>
      <c r="J41" s="24"/>
      <c r="K41" s="24"/>
      <c r="L41" s="24"/>
      <c r="M41" s="24"/>
      <c r="N41" s="1"/>
      <c r="O41" s="1"/>
      <c r="P41" s="1"/>
      <c r="Q41" s="1"/>
      <c r="R41" s="1"/>
      <c r="S41" s="1"/>
    </row>
    <row r="42">
      <c r="A42" s="1"/>
      <c r="B42" s="24"/>
      <c r="C42" s="1"/>
      <c r="D42" s="24"/>
      <c r="E42" s="24"/>
      <c r="F42" s="24"/>
      <c r="G42" s="24"/>
      <c r="H42" s="24"/>
      <c r="I42" s="1"/>
      <c r="J42" s="24"/>
      <c r="K42" s="24"/>
      <c r="L42" s="24"/>
      <c r="M42" s="24"/>
      <c r="N42" s="1"/>
      <c r="O42" s="1"/>
      <c r="P42" s="1"/>
      <c r="Q42" s="1"/>
      <c r="R42" s="1"/>
      <c r="S42" s="1"/>
    </row>
    <row r="43">
      <c r="A43" s="1"/>
      <c r="B43" s="24"/>
      <c r="C43" s="1"/>
      <c r="D43" s="24"/>
      <c r="E43" s="24"/>
      <c r="F43" s="24"/>
      <c r="G43" s="24"/>
      <c r="H43" s="24"/>
      <c r="I43" s="1"/>
      <c r="J43" s="24"/>
      <c r="K43" s="24"/>
      <c r="L43" s="24"/>
      <c r="M43" s="24"/>
      <c r="N43" s="1"/>
      <c r="O43" s="1"/>
      <c r="P43" s="1"/>
      <c r="Q43" s="1"/>
      <c r="R43" s="1"/>
      <c r="S43" s="1"/>
    </row>
    <row r="44">
      <c r="A44" s="1"/>
      <c r="B44" s="24"/>
      <c r="C44" s="1"/>
      <c r="D44" s="24"/>
      <c r="E44" s="24"/>
      <c r="F44" s="24"/>
      <c r="G44" s="24"/>
      <c r="H44" s="24"/>
      <c r="I44" s="1"/>
      <c r="J44" s="24"/>
      <c r="K44" s="24"/>
      <c r="L44" s="24"/>
      <c r="M44" s="24"/>
      <c r="N44" s="1"/>
      <c r="O44" s="1"/>
      <c r="P44" s="1"/>
      <c r="Q44" s="1"/>
      <c r="R44" s="1"/>
      <c r="S44" s="1"/>
    </row>
    <row r="45">
      <c r="A45" s="1"/>
      <c r="B45" s="24"/>
      <c r="C45" s="1"/>
      <c r="D45" s="24"/>
      <c r="E45" s="24"/>
      <c r="F45" s="24"/>
      <c r="G45" s="24"/>
      <c r="H45" s="24"/>
      <c r="I45" s="1"/>
      <c r="J45" s="24"/>
      <c r="K45" s="24"/>
      <c r="L45" s="24"/>
      <c r="M45" s="24"/>
      <c r="N45" s="1"/>
      <c r="O45" s="1"/>
      <c r="P45" s="1"/>
      <c r="Q45" s="1"/>
      <c r="R45" s="1"/>
      <c r="S45" s="1"/>
    </row>
    <row r="46">
      <c r="A46" s="1"/>
      <c r="B46" s="24"/>
      <c r="C46" s="1"/>
      <c r="D46" s="24"/>
      <c r="E46" s="24"/>
      <c r="F46" s="24"/>
      <c r="G46" s="24"/>
      <c r="H46" s="24"/>
      <c r="I46" s="1"/>
      <c r="J46" s="24"/>
      <c r="K46" s="24"/>
      <c r="L46" s="24"/>
      <c r="M46" s="24"/>
      <c r="N46" s="1"/>
      <c r="O46" s="1"/>
      <c r="P46" s="1"/>
      <c r="Q46" s="1"/>
      <c r="R46" s="1"/>
      <c r="S46" s="1"/>
    </row>
    <row r="47">
      <c r="A47" s="1"/>
      <c r="B47" s="24"/>
      <c r="C47" s="1"/>
      <c r="D47" s="24"/>
      <c r="E47" s="24"/>
      <c r="F47" s="24"/>
      <c r="G47" s="24"/>
      <c r="H47" s="24"/>
      <c r="I47" s="1"/>
      <c r="J47" s="24"/>
      <c r="K47" s="24"/>
      <c r="L47" s="24"/>
      <c r="M47" s="24"/>
      <c r="N47" s="1"/>
      <c r="O47" s="1"/>
      <c r="P47" s="1"/>
      <c r="Q47" s="1"/>
      <c r="R47" s="1"/>
      <c r="S47" s="1"/>
    </row>
    <row r="48">
      <c r="A48" s="1"/>
      <c r="B48" s="24"/>
      <c r="C48" s="1"/>
      <c r="D48" s="24"/>
      <c r="E48" s="24"/>
      <c r="F48" s="24"/>
      <c r="G48" s="24"/>
      <c r="H48" s="24"/>
      <c r="I48" s="1"/>
      <c r="J48" s="24"/>
      <c r="K48" s="24"/>
      <c r="L48" s="24"/>
      <c r="M48" s="24"/>
      <c r="N48" s="1"/>
      <c r="O48" s="1"/>
      <c r="P48" s="1"/>
      <c r="Q48" s="1"/>
      <c r="R48" s="1"/>
      <c r="S48" s="1"/>
    </row>
    <row r="49">
      <c r="A49" s="1"/>
      <c r="B49" s="24"/>
      <c r="C49" s="1"/>
      <c r="D49" s="24"/>
      <c r="E49" s="24"/>
      <c r="F49" s="24"/>
      <c r="G49" s="24"/>
      <c r="H49" s="24"/>
      <c r="I49" s="1"/>
      <c r="J49" s="24"/>
      <c r="K49" s="24"/>
      <c r="L49" s="24"/>
      <c r="M49" s="24"/>
      <c r="N49" s="1"/>
      <c r="O49" s="1"/>
      <c r="P49" s="1"/>
      <c r="Q49" s="1"/>
      <c r="R49" s="1"/>
      <c r="S49" s="1"/>
    </row>
    <row r="50">
      <c r="A50" s="1"/>
      <c r="B50" s="24"/>
      <c r="C50" s="1"/>
      <c r="D50" s="24"/>
      <c r="E50" s="24"/>
      <c r="F50" s="24"/>
      <c r="G50" s="24"/>
      <c r="H50" s="24"/>
      <c r="I50" s="1"/>
      <c r="J50" s="24"/>
      <c r="K50" s="24"/>
      <c r="L50" s="24"/>
      <c r="M50" s="24"/>
      <c r="N50" s="1"/>
      <c r="O50" s="1"/>
      <c r="P50" s="1"/>
      <c r="Q50" s="1"/>
      <c r="R50" s="1"/>
      <c r="S50" s="1"/>
    </row>
    <row r="51">
      <c r="A51" s="1"/>
      <c r="B51" s="24"/>
      <c r="C51" s="1"/>
      <c r="D51" s="24"/>
      <c r="E51" s="24"/>
      <c r="F51" s="24"/>
      <c r="G51" s="24"/>
      <c r="H51" s="24"/>
      <c r="I51" s="1"/>
      <c r="J51" s="24"/>
      <c r="K51" s="24"/>
      <c r="L51" s="24"/>
      <c r="M51" s="24"/>
      <c r="N51" s="1"/>
      <c r="O51" s="1"/>
      <c r="P51" s="1"/>
      <c r="Q51" s="1"/>
      <c r="R51" s="1"/>
      <c r="S51" s="1"/>
    </row>
    <row r="52">
      <c r="A52" s="1"/>
      <c r="B52" s="24"/>
      <c r="C52" s="1"/>
      <c r="D52" s="24"/>
      <c r="E52" s="24"/>
      <c r="F52" s="24"/>
      <c r="G52" s="24"/>
      <c r="H52" s="24"/>
      <c r="I52" s="1"/>
      <c r="J52" s="24"/>
      <c r="K52" s="24"/>
      <c r="L52" s="24"/>
      <c r="M52" s="24"/>
      <c r="N52" s="1"/>
      <c r="O52" s="1"/>
      <c r="P52" s="1"/>
      <c r="Q52" s="1"/>
      <c r="R52" s="1"/>
      <c r="S52" s="1"/>
    </row>
    <row r="53">
      <c r="A53" s="1"/>
      <c r="B53" s="24"/>
      <c r="C53" s="1"/>
      <c r="D53" s="24"/>
      <c r="E53" s="24"/>
      <c r="F53" s="24"/>
      <c r="G53" s="24"/>
      <c r="H53" s="24"/>
      <c r="I53" s="1"/>
      <c r="J53" s="24"/>
      <c r="K53" s="24"/>
      <c r="L53" s="24"/>
      <c r="M53" s="24"/>
      <c r="N53" s="1"/>
      <c r="O53" s="1"/>
      <c r="P53" s="1"/>
      <c r="Q53" s="1"/>
      <c r="R53" s="1"/>
      <c r="S53" s="1"/>
    </row>
    <row r="54">
      <c r="A54" s="1"/>
      <c r="B54" s="24"/>
      <c r="C54" s="1"/>
      <c r="D54" s="24"/>
      <c r="E54" s="24"/>
      <c r="F54" s="24"/>
      <c r="G54" s="24"/>
      <c r="H54" s="24"/>
      <c r="I54" s="1"/>
      <c r="J54" s="24"/>
      <c r="K54" s="24"/>
      <c r="L54" s="24"/>
      <c r="M54" s="24"/>
      <c r="N54" s="1"/>
      <c r="O54" s="1"/>
      <c r="P54" s="1"/>
      <c r="Q54" s="1"/>
      <c r="R54" s="1"/>
      <c r="S54" s="1"/>
    </row>
    <row r="55">
      <c r="A55" s="1"/>
      <c r="B55" s="24"/>
      <c r="C55" s="1"/>
      <c r="D55" s="24"/>
      <c r="E55" s="24"/>
      <c r="F55" s="24"/>
      <c r="G55" s="24"/>
      <c r="H55" s="24"/>
      <c r="I55" s="1"/>
      <c r="J55" s="24"/>
      <c r="K55" s="24"/>
      <c r="L55" s="24"/>
      <c r="M55" s="24"/>
      <c r="N55" s="1"/>
      <c r="O55" s="1"/>
      <c r="P55" s="1"/>
      <c r="Q55" s="1"/>
      <c r="R55" s="1"/>
      <c r="S55" s="1"/>
    </row>
  </sheetData>
  <mergeCells count="5">
    <mergeCell ref="J11:K11"/>
    <mergeCell ref="O11:Q11"/>
    <mergeCell ref="T11:V11"/>
    <mergeCell ref="D1:F1"/>
    <mergeCell ref="D20:F20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8" max="18" width="8.86"/>
    <col customWidth="1" min="19" max="19" width="11.71"/>
  </cols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4"/>
      <c r="N1" s="14"/>
      <c r="O1" s="14"/>
      <c r="P1" s="1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"/>
      <c r="AC1" s="14"/>
      <c r="AD1" s="14"/>
      <c r="AE1" s="14"/>
      <c r="AF1" s="14"/>
      <c r="AG1" s="19"/>
      <c r="AH1" s="19"/>
      <c r="AI1" s="28"/>
      <c r="AJ1" s="19"/>
      <c r="AK1" s="19"/>
      <c r="AL1" s="19"/>
      <c r="AM1" s="19"/>
      <c r="AN1" s="19"/>
      <c r="AO1" s="19"/>
      <c r="AP1" s="19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>
      <c r="A4" s="19" t="s">
        <v>28</v>
      </c>
      <c r="B4" s="35" t="s">
        <v>29</v>
      </c>
      <c r="C4" s="17">
        <v>42.63</v>
      </c>
      <c r="D4" s="14">
        <v>71.0</v>
      </c>
      <c r="E4" s="34">
        <f t="shared" ref="E4:E12" si="1">80*C4/94.34</f>
        <v>36.1500954</v>
      </c>
      <c r="F4" s="14">
        <v>36.0</v>
      </c>
      <c r="G4" s="14">
        <v>-35.0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>
      <c r="A5" s="4" t="s">
        <v>48</v>
      </c>
      <c r="B5" s="35" t="s">
        <v>50</v>
      </c>
      <c r="C5" s="17">
        <v>7.53</v>
      </c>
      <c r="D5" s="14">
        <v>2.0</v>
      </c>
      <c r="E5" s="34">
        <f t="shared" si="1"/>
        <v>6.385414458</v>
      </c>
      <c r="F5" s="14">
        <v>6.0</v>
      </c>
      <c r="G5" s="14">
        <v>4.0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>
      <c r="A6" s="35" t="s">
        <v>113</v>
      </c>
      <c r="B6" s="14" t="s">
        <v>29</v>
      </c>
      <c r="C6" s="17">
        <v>1.0</v>
      </c>
      <c r="D6" s="14">
        <v>2.0</v>
      </c>
      <c r="E6" s="34">
        <f t="shared" si="1"/>
        <v>0.847996608</v>
      </c>
      <c r="F6" s="14">
        <v>1.0</v>
      </c>
      <c r="G6" s="14">
        <v>-1.0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>
      <c r="A7" s="35" t="s">
        <v>56</v>
      </c>
      <c r="B7" s="14"/>
      <c r="C7" s="17">
        <v>19.77</v>
      </c>
      <c r="D7" s="14">
        <v>0.0</v>
      </c>
      <c r="E7" s="34">
        <f t="shared" si="1"/>
        <v>16.76489294</v>
      </c>
      <c r="F7" s="14">
        <v>17.0</v>
      </c>
      <c r="G7" s="14">
        <v>17.0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>
      <c r="A8" s="35" t="s">
        <v>54</v>
      </c>
      <c r="B8" s="8" t="s">
        <v>55</v>
      </c>
      <c r="C8" s="17">
        <v>0.01</v>
      </c>
      <c r="D8" s="14">
        <v>0.0</v>
      </c>
      <c r="E8" s="34">
        <f t="shared" si="1"/>
        <v>0.00847996608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>
      <c r="A9" s="8" t="s">
        <v>71</v>
      </c>
      <c r="B9" s="8" t="s">
        <v>55</v>
      </c>
      <c r="C9" s="17">
        <v>0.16</v>
      </c>
      <c r="D9" s="8">
        <v>0.0</v>
      </c>
      <c r="E9" s="34">
        <f t="shared" si="1"/>
        <v>0.1356794573</v>
      </c>
      <c r="F9" s="8">
        <v>0.0</v>
      </c>
      <c r="G9" s="8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>
      <c r="A10" s="8" t="s">
        <v>114</v>
      </c>
      <c r="B10" s="8"/>
      <c r="C10" s="17">
        <v>22.35</v>
      </c>
      <c r="D10" s="8">
        <v>5.0</v>
      </c>
      <c r="E10" s="34">
        <f t="shared" si="1"/>
        <v>18.95272419</v>
      </c>
      <c r="F10" s="8">
        <v>19.0</v>
      </c>
      <c r="G10" s="8">
        <v>14.0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>
      <c r="A11" s="8" t="s">
        <v>115</v>
      </c>
      <c r="B11" s="8" t="s">
        <v>50</v>
      </c>
      <c r="C11" s="17">
        <v>0.86</v>
      </c>
      <c r="D11" s="8">
        <v>0.0</v>
      </c>
      <c r="E11" s="34">
        <f t="shared" si="1"/>
        <v>0.7292770829</v>
      </c>
      <c r="F11" s="8">
        <v>1.0</v>
      </c>
      <c r="G11" s="8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>
      <c r="A12" s="14" t="s">
        <v>53</v>
      </c>
      <c r="B12" s="14" t="s">
        <v>50</v>
      </c>
      <c r="C12" s="23">
        <v>0.03</v>
      </c>
      <c r="D12" s="14">
        <v>0.0</v>
      </c>
      <c r="E12" s="34">
        <f t="shared" si="1"/>
        <v>0.02543989824</v>
      </c>
      <c r="F12" s="14">
        <v>0.0</v>
      </c>
      <c r="G12" s="14">
        <v>0.0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4"/>
      <c r="Z12" s="14"/>
      <c r="AA12" s="14"/>
      <c r="AB12" s="1"/>
      <c r="AC12" s="1"/>
      <c r="AD12" s="1"/>
      <c r="AE12" s="14"/>
      <c r="AF12" s="14"/>
      <c r="AG12" s="14"/>
      <c r="AH12" s="1"/>
      <c r="AI12" s="1"/>
      <c r="AJ12" s="14"/>
      <c r="AK12" s="14"/>
      <c r="AL12" s="14"/>
      <c r="AM12" s="1"/>
      <c r="AN12" s="14"/>
      <c r="AO12" s="14"/>
      <c r="AP12" s="14"/>
    </row>
    <row r="13">
      <c r="A13" s="1"/>
      <c r="B13" s="1"/>
      <c r="C13" s="24"/>
      <c r="D13" s="1"/>
      <c r="E13" s="1"/>
      <c r="F13" s="1"/>
      <c r="G13" s="1"/>
      <c r="H13" s="1"/>
      <c r="I13" s="1"/>
      <c r="J13" s="1"/>
      <c r="K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4"/>
      <c r="AB13" s="1"/>
      <c r="AC13" s="1"/>
      <c r="AD13" s="1"/>
      <c r="AE13" s="14"/>
      <c r="AH13" s="1"/>
      <c r="AI13" s="1"/>
      <c r="AJ13" s="14"/>
      <c r="AM13" s="1"/>
      <c r="AN13" s="14"/>
    </row>
    <row r="14">
      <c r="A14" s="1"/>
      <c r="B14" s="1"/>
      <c r="C14" s="24">
        <f>SUM(C4:C12)</f>
        <v>94.34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>
      <c r="A15" s="1"/>
      <c r="B15" s="1"/>
      <c r="C15" s="1"/>
      <c r="D15" s="1"/>
      <c r="E15" s="1"/>
      <c r="F15" s="28"/>
      <c r="G15" s="1"/>
    </row>
    <row r="16">
      <c r="A16" s="1"/>
      <c r="B16" s="1" t="s">
        <v>62</v>
      </c>
      <c r="C16" s="23">
        <v>80.0</v>
      </c>
      <c r="D16" s="1"/>
      <c r="E16" s="1"/>
      <c r="F16" s="1"/>
      <c r="G16" s="1"/>
      <c r="H16" s="23"/>
      <c r="I16" s="24"/>
      <c r="J16" s="1"/>
      <c r="K16" s="24"/>
      <c r="L16" s="24"/>
      <c r="M16" s="24"/>
      <c r="N16" s="24"/>
      <c r="O16" s="24"/>
      <c r="P16" s="1"/>
      <c r="Q16" s="14"/>
      <c r="R16" s="14"/>
      <c r="S16" s="1"/>
      <c r="T16" s="1"/>
      <c r="U16" s="1"/>
      <c r="V16" s="1"/>
      <c r="W16" s="1"/>
      <c r="X16" s="1"/>
      <c r="Y16" s="23"/>
      <c r="Z16" s="23"/>
      <c r="AA16" s="23"/>
      <c r="AB16" s="23"/>
      <c r="AC16" s="23"/>
      <c r="AD16" s="14"/>
      <c r="AE16" s="23"/>
      <c r="AF16" s="23"/>
      <c r="AG16" s="23"/>
      <c r="AH16" s="23"/>
      <c r="AI16" s="14"/>
      <c r="AJ16" s="23"/>
      <c r="AK16" s="23"/>
      <c r="AL16" s="23"/>
      <c r="AM16" s="14"/>
      <c r="AN16" s="23"/>
      <c r="AO16" s="23"/>
      <c r="AP16" s="23"/>
    </row>
    <row r="17">
      <c r="A17" s="1"/>
      <c r="B17" s="1"/>
      <c r="C17" s="1"/>
      <c r="D17" s="24"/>
      <c r="E17" s="24"/>
      <c r="F17" s="24"/>
      <c r="G17" s="14"/>
      <c r="H17" s="25"/>
      <c r="I17" s="24"/>
      <c r="J17" s="1"/>
      <c r="K17" s="24"/>
      <c r="L17" s="24"/>
      <c r="M17" s="24"/>
      <c r="N17" s="24"/>
      <c r="O17" s="24"/>
      <c r="P17" s="1"/>
      <c r="Q17" s="14"/>
      <c r="R17" s="14"/>
      <c r="S17" s="1"/>
      <c r="T17" s="1"/>
      <c r="U17" s="1"/>
      <c r="V17" s="1"/>
      <c r="W17" s="1"/>
      <c r="X17" s="1"/>
      <c r="Y17" s="23"/>
      <c r="Z17" s="23"/>
      <c r="AA17" s="23"/>
      <c r="AB17" s="23"/>
      <c r="AC17" s="23"/>
      <c r="AD17" s="14"/>
      <c r="AE17" s="23"/>
      <c r="AF17" s="23"/>
      <c r="AG17" s="23"/>
      <c r="AH17" s="23"/>
      <c r="AI17" s="14"/>
      <c r="AJ17" s="23"/>
      <c r="AK17" s="23"/>
      <c r="AL17" s="23"/>
      <c r="AM17" s="14"/>
      <c r="AN17" s="23"/>
      <c r="AO17" s="23"/>
      <c r="AP17" s="23"/>
    </row>
    <row r="18">
      <c r="A18" s="1"/>
      <c r="B18" s="43"/>
      <c r="C18" s="1"/>
      <c r="D18" s="25"/>
      <c r="E18" s="25"/>
      <c r="F18" s="24"/>
      <c r="G18" s="25"/>
      <c r="H18" s="24"/>
      <c r="I18" s="24"/>
      <c r="J18" s="1"/>
      <c r="K18" s="24"/>
      <c r="L18" s="24"/>
      <c r="M18" s="24"/>
      <c r="N18" s="24"/>
      <c r="O18" s="24"/>
      <c r="P18" s="1"/>
      <c r="Q18" s="14"/>
      <c r="R18" s="14"/>
      <c r="S18" s="1"/>
      <c r="T18" s="1"/>
      <c r="U18" s="1"/>
      <c r="V18" s="1"/>
      <c r="W18" s="1"/>
      <c r="X18" s="1"/>
      <c r="Y18" s="23"/>
      <c r="Z18" s="23"/>
      <c r="AA18" s="23"/>
      <c r="AB18" s="23"/>
      <c r="AC18" s="23"/>
      <c r="AD18" s="14"/>
      <c r="AE18" s="23"/>
      <c r="AF18" s="23"/>
      <c r="AG18" s="23"/>
      <c r="AH18" s="23"/>
      <c r="AI18" s="14"/>
      <c r="AJ18" s="23"/>
      <c r="AK18" s="23"/>
      <c r="AL18" s="23"/>
      <c r="AM18" s="14"/>
      <c r="AN18" s="23"/>
      <c r="AO18" s="23"/>
      <c r="AP18" s="23"/>
    </row>
    <row r="19">
      <c r="A19" s="1"/>
      <c r="B19" s="43"/>
      <c r="C19" s="1"/>
      <c r="D19" s="25"/>
      <c r="E19" s="25"/>
      <c r="F19" s="24"/>
      <c r="G19" s="25"/>
      <c r="H19" s="24"/>
      <c r="I19" s="24"/>
      <c r="J19" s="1"/>
      <c r="K19" s="24"/>
      <c r="L19" s="24"/>
      <c r="M19" s="24"/>
      <c r="N19" s="24"/>
      <c r="O19" s="24"/>
      <c r="P19" s="1"/>
      <c r="Q19" s="14"/>
      <c r="R19" s="14"/>
      <c r="S19" s="1"/>
      <c r="T19" s="1"/>
      <c r="U19" s="1"/>
      <c r="V19" s="1"/>
      <c r="W19" s="1"/>
      <c r="X19" s="1"/>
      <c r="Y19" s="23"/>
      <c r="Z19" s="23"/>
      <c r="AA19" s="23"/>
      <c r="AB19" s="23"/>
      <c r="AC19" s="23"/>
      <c r="AD19" s="14"/>
      <c r="AE19" s="23"/>
      <c r="AF19" s="23"/>
      <c r="AG19" s="23"/>
      <c r="AH19" s="23"/>
      <c r="AI19" s="14"/>
      <c r="AJ19" s="23"/>
      <c r="AK19" s="23"/>
      <c r="AL19" s="23"/>
      <c r="AM19" s="14"/>
      <c r="AN19" s="23"/>
      <c r="AO19" s="23"/>
      <c r="AP19" s="23"/>
    </row>
    <row r="20">
      <c r="A20" s="1"/>
      <c r="B20" s="43"/>
      <c r="C20" s="1"/>
      <c r="D20" s="25"/>
      <c r="E20" s="24"/>
      <c r="F20" s="24"/>
      <c r="G20" s="24"/>
      <c r="H20" s="25"/>
      <c r="I20" s="24"/>
      <c r="J20" s="1"/>
      <c r="K20" s="24"/>
      <c r="L20" s="24"/>
      <c r="M20" s="24"/>
      <c r="N20" s="24"/>
      <c r="O20" s="24"/>
      <c r="P20" s="1"/>
      <c r="Q20" s="14"/>
      <c r="R20" s="14"/>
      <c r="S20" s="1"/>
      <c r="T20" s="1"/>
      <c r="U20" s="1"/>
      <c r="V20" s="1"/>
      <c r="W20" s="1"/>
      <c r="X20" s="1"/>
      <c r="Y20" s="23"/>
      <c r="Z20" s="23"/>
      <c r="AA20" s="23"/>
      <c r="AB20" s="23"/>
      <c r="AC20" s="23"/>
      <c r="AD20" s="14"/>
      <c r="AE20" s="23"/>
      <c r="AF20" s="23"/>
      <c r="AG20" s="23"/>
      <c r="AH20" s="23"/>
      <c r="AI20" s="14"/>
      <c r="AJ20" s="23"/>
      <c r="AK20" s="23"/>
      <c r="AL20" s="23"/>
      <c r="AM20" s="14"/>
      <c r="AN20" s="23"/>
      <c r="AO20" s="23"/>
      <c r="AP20" s="23"/>
    </row>
    <row r="21">
      <c r="A21" s="7"/>
      <c r="B21" s="7"/>
      <c r="C21" s="7"/>
      <c r="D21" s="17"/>
      <c r="E21" s="17"/>
      <c r="F21" s="15"/>
      <c r="G21" s="25"/>
      <c r="H21" s="24"/>
      <c r="I21" s="24"/>
      <c r="J21" s="1"/>
      <c r="K21" s="24"/>
      <c r="L21" s="24"/>
      <c r="M21" s="24"/>
      <c r="N21" s="24"/>
      <c r="O21" s="24"/>
      <c r="P21" s="1"/>
      <c r="Q21" s="14"/>
      <c r="R21" s="14"/>
      <c r="S21" s="1"/>
      <c r="T21" s="1"/>
      <c r="U21" s="1"/>
      <c r="V21" s="1"/>
      <c r="W21" s="1"/>
      <c r="X21" s="1"/>
      <c r="Y21" s="23"/>
      <c r="Z21" s="23"/>
      <c r="AA21" s="23"/>
      <c r="AB21" s="23"/>
      <c r="AC21" s="23"/>
      <c r="AD21" s="14"/>
      <c r="AE21" s="23"/>
      <c r="AF21" s="23"/>
      <c r="AG21" s="23"/>
      <c r="AH21" s="23"/>
      <c r="AI21" s="14"/>
      <c r="AJ21" s="23"/>
      <c r="AK21" s="23"/>
      <c r="AL21" s="23"/>
      <c r="AM21" s="14"/>
      <c r="AN21" s="23"/>
      <c r="AO21" s="23"/>
      <c r="AP21" s="23"/>
    </row>
    <row r="22">
      <c r="A22" s="7"/>
      <c r="B22" s="7"/>
      <c r="C22" s="7"/>
      <c r="D22" s="17"/>
      <c r="E22" s="17"/>
      <c r="F22" s="15"/>
      <c r="G22" s="24"/>
      <c r="H22" s="24"/>
      <c r="I22" s="24"/>
      <c r="J22" s="1"/>
      <c r="K22" s="24"/>
      <c r="L22" s="24"/>
      <c r="M22" s="5"/>
      <c r="N22" s="5"/>
      <c r="O22" s="7"/>
      <c r="P22" s="7"/>
      <c r="Q22" s="1"/>
      <c r="R22" s="1"/>
      <c r="S22" s="1"/>
      <c r="T22" s="1"/>
      <c r="U22" s="1"/>
      <c r="V22" s="1"/>
      <c r="W22" s="1"/>
      <c r="X22" s="1"/>
      <c r="Y22" s="23"/>
      <c r="Z22" s="23"/>
      <c r="AA22" s="23"/>
      <c r="AB22" s="23"/>
      <c r="AC22" s="23"/>
      <c r="AD22" s="14"/>
      <c r="AE22" s="23"/>
      <c r="AF22" s="23"/>
      <c r="AG22" s="23"/>
      <c r="AH22" s="23"/>
      <c r="AI22" s="14"/>
      <c r="AJ22" s="23"/>
      <c r="AK22" s="23"/>
      <c r="AL22" s="23"/>
      <c r="AM22" s="14"/>
      <c r="AN22" s="23"/>
      <c r="AO22" s="23"/>
      <c r="AP22" s="23"/>
    </row>
    <row r="23">
      <c r="A23" s="7"/>
      <c r="B23" s="7"/>
      <c r="C23" s="7"/>
      <c r="D23" s="17"/>
      <c r="E23" s="17"/>
      <c r="F23" s="15"/>
      <c r="G23" s="24"/>
      <c r="H23" s="24"/>
      <c r="I23" s="24"/>
      <c r="J23" s="1"/>
      <c r="K23" s="24"/>
      <c r="L23" s="24"/>
      <c r="O23" s="15"/>
      <c r="P23" s="15"/>
      <c r="Q23" s="1"/>
      <c r="R23" s="1"/>
      <c r="S23" s="1"/>
      <c r="T23" s="1"/>
      <c r="U23" s="1"/>
      <c r="V23" s="1"/>
      <c r="W23" s="1"/>
      <c r="X23" s="1"/>
      <c r="Y23" s="23"/>
      <c r="Z23" s="23"/>
      <c r="AA23" s="23"/>
      <c r="AB23" s="23"/>
      <c r="AC23" s="23"/>
      <c r="AD23" s="14"/>
      <c r="AE23" s="23"/>
      <c r="AF23" s="23"/>
      <c r="AG23" s="23"/>
      <c r="AH23" s="23"/>
      <c r="AI23" s="14"/>
      <c r="AJ23" s="44"/>
      <c r="AK23" s="44"/>
      <c r="AL23" s="14"/>
      <c r="AM23" s="1"/>
      <c r="AN23" s="1"/>
      <c r="AO23" s="1"/>
      <c r="AP23" s="1"/>
    </row>
    <row r="24">
      <c r="A24" s="7"/>
      <c r="B24" s="7"/>
      <c r="C24" s="7"/>
      <c r="D24" s="17"/>
      <c r="E24" s="17"/>
      <c r="F24" s="15"/>
      <c r="G24" s="24"/>
      <c r="H24" s="24"/>
      <c r="I24" s="24"/>
      <c r="J24" s="1"/>
      <c r="K24" s="24"/>
      <c r="L24" s="24"/>
      <c r="M24" s="5"/>
      <c r="N24" s="5"/>
      <c r="O24" s="16"/>
      <c r="P24" s="17"/>
      <c r="Q24" s="1"/>
      <c r="R24" s="1"/>
      <c r="S24" s="1"/>
      <c r="T24" s="1"/>
      <c r="U24" s="1"/>
      <c r="V24" s="1"/>
      <c r="W24" s="1"/>
      <c r="X24" s="1"/>
      <c r="Y24" s="23"/>
      <c r="Z24" s="23"/>
      <c r="AA24" s="23"/>
      <c r="AB24" s="23"/>
      <c r="AC24" s="23"/>
      <c r="AD24" s="14"/>
      <c r="AE24" s="23"/>
      <c r="AF24" s="23"/>
      <c r="AG24" s="23"/>
      <c r="AH24" s="23"/>
      <c r="AI24" s="14"/>
      <c r="AJ24" s="23"/>
      <c r="AK24" s="23"/>
      <c r="AL24" s="23"/>
      <c r="AM24" s="14"/>
    </row>
    <row r="25">
      <c r="A25" s="7"/>
      <c r="B25" s="7"/>
      <c r="C25" s="7"/>
      <c r="D25" s="17"/>
      <c r="E25" s="17"/>
      <c r="F25" s="15"/>
      <c r="G25" s="25"/>
      <c r="H25" s="24"/>
      <c r="I25" s="24"/>
      <c r="J25" s="1"/>
      <c r="K25" s="24"/>
      <c r="L25" s="24"/>
      <c r="M25" s="5"/>
      <c r="N25" s="5"/>
      <c r="O25" s="16"/>
      <c r="P25" s="17"/>
      <c r="Q25" s="1"/>
      <c r="R25" s="1"/>
      <c r="S25" s="1"/>
      <c r="T25" s="1"/>
      <c r="U25" s="1"/>
      <c r="V25" s="1"/>
      <c r="W25" s="1"/>
      <c r="X25" s="1"/>
      <c r="Y25" s="23"/>
      <c r="Z25" s="23"/>
      <c r="AA25" s="23"/>
      <c r="AB25" s="23"/>
      <c r="AC25" s="23"/>
      <c r="AD25" s="14"/>
      <c r="AE25" s="23"/>
      <c r="AF25" s="23"/>
      <c r="AG25" s="23"/>
      <c r="AH25" s="23"/>
      <c r="AI25" s="14"/>
      <c r="AJ25" s="23"/>
      <c r="AK25" s="23"/>
      <c r="AL25" s="23"/>
      <c r="AM25" s="14"/>
    </row>
    <row r="26">
      <c r="A26" s="7"/>
      <c r="B26" s="7"/>
      <c r="C26" s="7"/>
      <c r="D26" s="17"/>
      <c r="E26" s="17"/>
      <c r="F26" s="15"/>
      <c r="G26" s="25"/>
      <c r="H26" s="24"/>
      <c r="I26" s="24"/>
      <c r="J26" s="1"/>
      <c r="K26" s="24"/>
      <c r="L26" s="24"/>
      <c r="M26" s="14"/>
      <c r="N26" s="1"/>
      <c r="O26" s="14"/>
      <c r="P26" s="14"/>
      <c r="Q26" s="1"/>
      <c r="R26" s="1"/>
      <c r="S26" s="1"/>
      <c r="T26" s="1"/>
      <c r="U26" s="1"/>
      <c r="V26" s="1"/>
      <c r="W26" s="1"/>
      <c r="X26" s="1"/>
      <c r="Y26" s="23"/>
      <c r="Z26" s="23"/>
      <c r="AA26" s="23"/>
      <c r="AB26" s="23"/>
      <c r="AC26" s="23"/>
      <c r="AD26" s="14"/>
      <c r="AE26" s="23"/>
      <c r="AF26" s="23"/>
      <c r="AG26" s="23"/>
      <c r="AH26" s="23"/>
      <c r="AI26" s="14"/>
      <c r="AJ26" s="23"/>
      <c r="AK26" s="23"/>
      <c r="AL26" s="23"/>
      <c r="AM26" s="14"/>
    </row>
    <row r="27">
      <c r="A27" s="7"/>
      <c r="B27" s="7"/>
      <c r="C27" s="7"/>
      <c r="D27" s="17"/>
      <c r="E27" s="17"/>
      <c r="F27" s="15"/>
      <c r="G27" s="24"/>
      <c r="H27" s="24"/>
      <c r="I27" s="24"/>
      <c r="J27" s="1"/>
      <c r="K27" s="24"/>
      <c r="L27" s="24"/>
      <c r="M27" s="1"/>
      <c r="N27" s="1"/>
      <c r="O27" s="24"/>
      <c r="P27" s="14"/>
      <c r="Q27" s="1"/>
      <c r="R27" s="1"/>
      <c r="S27" s="1"/>
      <c r="T27" s="1"/>
      <c r="U27" s="1"/>
      <c r="V27" s="1"/>
      <c r="W27" s="1"/>
      <c r="X27" s="1"/>
      <c r="Y27" s="23"/>
      <c r="Z27" s="23"/>
      <c r="AA27" s="23"/>
      <c r="AB27" s="23"/>
      <c r="AC27" s="23"/>
      <c r="AD27" s="14"/>
      <c r="AE27" s="23"/>
      <c r="AF27" s="23"/>
      <c r="AG27" s="23"/>
      <c r="AH27" s="23"/>
      <c r="AI27" s="14"/>
      <c r="AJ27" s="23"/>
      <c r="AK27" s="23"/>
      <c r="AL27" s="23"/>
      <c r="AM27" s="14"/>
    </row>
    <row r="28">
      <c r="A28" s="7"/>
      <c r="B28" s="7"/>
      <c r="C28" s="7"/>
      <c r="D28" s="17"/>
      <c r="E28" s="17"/>
      <c r="F28" s="15"/>
      <c r="G28" s="24"/>
      <c r="H28" s="25"/>
      <c r="I28" s="24"/>
      <c r="J28" s="1"/>
      <c r="K28" s="24"/>
      <c r="L28" s="24"/>
      <c r="M28" s="1"/>
      <c r="N28" s="1"/>
      <c r="O28" s="24"/>
      <c r="P28" s="14"/>
      <c r="Q28" s="1"/>
      <c r="R28" s="1"/>
      <c r="S28" s="1"/>
      <c r="T28" s="1"/>
      <c r="U28" s="1"/>
      <c r="V28" s="1"/>
      <c r="W28" s="1"/>
      <c r="X28" s="1"/>
      <c r="Y28" s="23"/>
      <c r="Z28" s="23"/>
      <c r="AA28" s="23"/>
      <c r="AB28" s="23"/>
      <c r="AC28" s="23"/>
      <c r="AD28" s="14"/>
      <c r="AE28" s="23"/>
      <c r="AF28" s="23"/>
      <c r="AG28" s="23"/>
      <c r="AH28" s="23"/>
      <c r="AI28" s="14"/>
      <c r="AJ28" s="23"/>
      <c r="AK28" s="23"/>
      <c r="AL28" s="23"/>
      <c r="AM28" s="14"/>
    </row>
    <row r="29">
      <c r="A29" s="7"/>
      <c r="B29" s="7"/>
      <c r="C29" s="7"/>
      <c r="D29" s="17"/>
      <c r="E29" s="17"/>
      <c r="F29" s="15"/>
      <c r="G29" s="25"/>
      <c r="H29" s="24"/>
      <c r="I29" s="24"/>
      <c r="J29" s="1"/>
      <c r="K29" s="24"/>
      <c r="L29" s="24"/>
      <c r="M29" s="1"/>
      <c r="N29" s="1"/>
      <c r="O29" s="24"/>
      <c r="P29" s="14"/>
      <c r="Q29" s="1"/>
      <c r="R29" s="1"/>
      <c r="S29" s="1"/>
      <c r="T29" s="1"/>
      <c r="U29" s="1"/>
      <c r="V29" s="1"/>
      <c r="W29" s="1"/>
      <c r="X29" s="1"/>
      <c r="Y29" s="23"/>
      <c r="Z29" s="23"/>
      <c r="AA29" s="23"/>
      <c r="AB29" s="23"/>
      <c r="AC29" s="24"/>
      <c r="AD29" s="14"/>
      <c r="AE29" s="23"/>
      <c r="AF29" s="23"/>
      <c r="AG29" s="23"/>
      <c r="AH29" s="23"/>
      <c r="AI29" s="1"/>
      <c r="AJ29" s="23"/>
      <c r="AK29" s="23"/>
      <c r="AL29" s="23"/>
      <c r="AM29" s="24"/>
      <c r="AN29" s="1"/>
      <c r="AO29" s="1"/>
      <c r="AP29" s="1"/>
    </row>
    <row r="30">
      <c r="A30" s="7"/>
      <c r="B30" s="7"/>
      <c r="C30" s="7"/>
      <c r="D30" s="17"/>
      <c r="E30" s="17"/>
      <c r="F30" s="15"/>
      <c r="G30" s="25"/>
      <c r="H30" s="24"/>
      <c r="I30" s="24"/>
      <c r="J30" s="1"/>
      <c r="K30" s="24"/>
      <c r="L30" s="24"/>
      <c r="M30" s="1"/>
      <c r="N30" s="1"/>
      <c r="O30" s="24"/>
      <c r="P30" s="14"/>
      <c r="Q30" s="1"/>
      <c r="R30" s="1"/>
      <c r="S30" s="1"/>
      <c r="T30" s="1"/>
      <c r="U30" s="1"/>
      <c r="V30" s="1"/>
      <c r="W30" s="1"/>
      <c r="X30" s="1"/>
      <c r="Y30" s="23"/>
      <c r="Z30" s="23"/>
      <c r="AA30" s="23"/>
      <c r="AB30" s="23"/>
      <c r="AC30" s="24"/>
      <c r="AD30" s="14"/>
      <c r="AE30" s="23"/>
      <c r="AF30" s="23"/>
      <c r="AG30" s="23"/>
      <c r="AH30" s="23"/>
      <c r="AI30" s="1"/>
      <c r="AJ30" s="23"/>
      <c r="AK30" s="23"/>
      <c r="AL30" s="23"/>
      <c r="AM30" s="1"/>
    </row>
    <row r="31">
      <c r="A31" s="1"/>
      <c r="B31" s="43"/>
      <c r="C31" s="1"/>
      <c r="D31" s="25"/>
      <c r="E31" s="24"/>
      <c r="F31" s="24"/>
      <c r="G31" s="25"/>
      <c r="H31" s="24"/>
      <c r="I31" s="24"/>
      <c r="J31" s="1"/>
      <c r="K31" s="24"/>
      <c r="L31" s="24"/>
      <c r="M31" s="1"/>
      <c r="N31" s="1"/>
      <c r="O31" s="24"/>
      <c r="P31" s="14"/>
      <c r="Q31" s="1"/>
      <c r="R31" s="1"/>
      <c r="S31" s="1"/>
      <c r="T31" s="1"/>
      <c r="U31" s="1"/>
      <c r="V31" s="1"/>
      <c r="W31" s="1"/>
      <c r="X31" s="1"/>
      <c r="Y31" s="23"/>
      <c r="Z31" s="23"/>
      <c r="AA31" s="23"/>
      <c r="AB31" s="23"/>
      <c r="AC31" s="24"/>
      <c r="AD31" s="14"/>
      <c r="AE31" s="23"/>
      <c r="AF31" s="23"/>
      <c r="AG31" s="23"/>
      <c r="AH31" s="23"/>
      <c r="AI31" s="1"/>
      <c r="AJ31" s="23"/>
      <c r="AK31" s="23"/>
      <c r="AL31" s="23"/>
      <c r="AM31" s="24"/>
      <c r="AN31" s="1"/>
      <c r="AO31" s="1"/>
      <c r="AP31" s="1"/>
    </row>
    <row r="32">
      <c r="A32" s="1"/>
      <c r="B32" s="43"/>
      <c r="C32" s="1"/>
      <c r="D32" s="25"/>
      <c r="E32" s="24"/>
      <c r="F32" s="24"/>
      <c r="G32" s="25"/>
      <c r="H32" s="24"/>
      <c r="I32" s="24"/>
      <c r="J32" s="1"/>
      <c r="K32" s="24"/>
      <c r="L32" s="24"/>
      <c r="M32" s="1"/>
      <c r="N32" s="1"/>
      <c r="O32" s="24"/>
      <c r="P32" s="14"/>
      <c r="Q32" s="1"/>
      <c r="R32" s="1"/>
      <c r="S32" s="1"/>
      <c r="T32" s="1"/>
      <c r="U32" s="1"/>
      <c r="V32" s="1"/>
      <c r="W32" s="1"/>
      <c r="X32" s="1"/>
      <c r="Y32" s="23"/>
      <c r="Z32" s="23"/>
      <c r="AA32" s="23"/>
      <c r="AB32" s="23"/>
      <c r="AC32" s="24"/>
      <c r="AD32" s="14"/>
      <c r="AE32" s="23"/>
      <c r="AF32" s="23"/>
      <c r="AG32" s="23"/>
      <c r="AH32" s="23"/>
      <c r="AI32" s="1"/>
      <c r="AJ32" s="23"/>
      <c r="AK32" s="23"/>
      <c r="AL32" s="23"/>
      <c r="AM32" s="24"/>
      <c r="AN32" s="1"/>
      <c r="AO32" s="1"/>
      <c r="AP32" s="1"/>
    </row>
    <row r="33">
      <c r="A33" s="1"/>
      <c r="B33" s="43"/>
      <c r="C33" s="1"/>
      <c r="D33" s="25"/>
      <c r="E33" s="24"/>
      <c r="F33" s="25"/>
      <c r="G33" s="24"/>
      <c r="H33" s="24"/>
      <c r="I33" s="24"/>
      <c r="J33" s="1"/>
      <c r="K33" s="24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3"/>
      <c r="Z33" s="23"/>
      <c r="AA33" s="23"/>
      <c r="AB33" s="23"/>
      <c r="AC33" s="24"/>
      <c r="AD33" s="14"/>
      <c r="AE33" s="23"/>
      <c r="AF33" s="23"/>
      <c r="AG33" s="23"/>
      <c r="AH33" s="23"/>
      <c r="AI33" s="1"/>
      <c r="AJ33" s="23"/>
      <c r="AK33" s="23"/>
      <c r="AL33" s="23"/>
      <c r="AM33" s="24"/>
      <c r="AN33" s="1"/>
      <c r="AO33" s="1"/>
      <c r="AP33" s="1"/>
    </row>
    <row r="34">
      <c r="A34" s="36"/>
      <c r="B34" s="43"/>
      <c r="C34" s="1"/>
      <c r="D34" s="24"/>
      <c r="E34" s="24"/>
      <c r="F34" s="24"/>
      <c r="G34" s="25"/>
      <c r="H34" s="25"/>
      <c r="I34" s="24"/>
      <c r="J34" s="1"/>
      <c r="K34" s="24"/>
      <c r="L34" s="24"/>
      <c r="M34" s="1"/>
      <c r="N34" s="1"/>
      <c r="O34" s="1"/>
      <c r="P34" s="1"/>
      <c r="S34" s="1"/>
      <c r="T34" s="1"/>
      <c r="U34" s="1"/>
      <c r="V34" s="1"/>
      <c r="W34" s="1"/>
      <c r="X34" s="1"/>
      <c r="Y34" s="23"/>
      <c r="Z34" s="23"/>
      <c r="AA34" s="23"/>
      <c r="AB34" s="23"/>
      <c r="AC34" s="24"/>
      <c r="AD34" s="14"/>
      <c r="AE34" s="23"/>
      <c r="AF34" s="23"/>
      <c r="AG34" s="23"/>
      <c r="AH34" s="23"/>
      <c r="AI34" s="1"/>
      <c r="AJ34" s="23"/>
      <c r="AK34" s="23"/>
      <c r="AL34" s="23"/>
      <c r="AM34" s="24"/>
      <c r="AN34" s="1"/>
      <c r="AO34" s="1"/>
      <c r="AP34" s="1"/>
    </row>
    <row r="35">
      <c r="A35" s="1"/>
      <c r="B35" s="43"/>
      <c r="C35" s="1"/>
      <c r="D35" s="25"/>
      <c r="E35" s="24"/>
      <c r="F35" s="24"/>
      <c r="G35" s="24"/>
      <c r="H35" s="24"/>
      <c r="I35" s="24"/>
      <c r="J35" s="1"/>
      <c r="K35" s="24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3"/>
      <c r="Z35" s="23"/>
      <c r="AA35" s="23"/>
      <c r="AB35" s="23"/>
      <c r="AC35" s="24"/>
      <c r="AD35" s="14"/>
      <c r="AE35" s="23"/>
      <c r="AF35" s="23"/>
      <c r="AG35" s="23"/>
      <c r="AH35" s="23"/>
      <c r="AI35" s="1"/>
      <c r="AJ35" s="23"/>
      <c r="AK35" s="23"/>
      <c r="AL35" s="23"/>
      <c r="AM35" s="24"/>
      <c r="AN35" s="1"/>
      <c r="AO35" s="1"/>
      <c r="AP35" s="1"/>
    </row>
    <row r="36">
      <c r="A36" s="1"/>
      <c r="B36" s="43"/>
      <c r="C36" s="1"/>
      <c r="D36" s="24"/>
      <c r="E36" s="24"/>
      <c r="F36" s="25"/>
      <c r="G36" s="24"/>
      <c r="H36" s="24"/>
      <c r="I36" s="24"/>
      <c r="J36" s="1"/>
      <c r="K36" s="24"/>
      <c r="L36" s="24"/>
      <c r="S36" s="1"/>
      <c r="T36" s="1"/>
      <c r="U36" s="1"/>
      <c r="V36" s="1"/>
      <c r="W36" s="1"/>
      <c r="X36" s="1"/>
      <c r="Y36" s="23"/>
      <c r="Z36" s="23"/>
      <c r="AA36" s="23"/>
      <c r="AB36" s="23"/>
      <c r="AC36" s="24"/>
      <c r="AD36" s="14"/>
      <c r="AE36" s="23"/>
      <c r="AF36" s="23"/>
      <c r="AG36" s="23"/>
      <c r="AH36" s="23"/>
      <c r="AI36" s="1"/>
      <c r="AJ36" s="23"/>
      <c r="AK36" s="23"/>
      <c r="AL36" s="23"/>
      <c r="AM36" s="24"/>
      <c r="AN36" s="1"/>
      <c r="AO36" s="1"/>
      <c r="AP36" s="1"/>
    </row>
    <row r="37">
      <c r="A37" s="1"/>
      <c r="B37" s="43"/>
      <c r="C37" s="1"/>
      <c r="D37" s="25"/>
      <c r="E37" s="24"/>
      <c r="F37" s="24"/>
      <c r="G37" s="25"/>
      <c r="H37" s="24"/>
      <c r="I37" s="24"/>
      <c r="J37" s="1"/>
      <c r="K37" s="24"/>
      <c r="L37" s="24"/>
      <c r="M37" s="1"/>
      <c r="N37" s="43"/>
      <c r="O37" s="1"/>
      <c r="P37" s="24"/>
      <c r="Q37" s="37"/>
      <c r="R37" s="24"/>
      <c r="S37" s="1"/>
      <c r="T37" s="1"/>
      <c r="U37" s="1"/>
      <c r="V37" s="1"/>
      <c r="W37" s="1"/>
      <c r="X37" s="1"/>
      <c r="Y37" s="23"/>
      <c r="Z37" s="23"/>
      <c r="AA37" s="23"/>
      <c r="AB37" s="23"/>
      <c r="AC37" s="24"/>
      <c r="AD37" s="14"/>
      <c r="AE37" s="23"/>
      <c r="AF37" s="23"/>
      <c r="AG37" s="23"/>
      <c r="AH37" s="23"/>
      <c r="AI37" s="1"/>
      <c r="AJ37" s="23"/>
      <c r="AK37" s="23"/>
      <c r="AL37" s="23"/>
      <c r="AM37" s="24"/>
      <c r="AN37" s="1"/>
      <c r="AO37" s="1"/>
      <c r="AP37" s="1"/>
    </row>
    <row r="38">
      <c r="A38" s="1"/>
      <c r="B38" s="43"/>
      <c r="C38" s="1"/>
      <c r="D38" s="25"/>
      <c r="E38" s="24"/>
      <c r="F38" s="24"/>
      <c r="G38" s="24"/>
      <c r="H38" s="24"/>
      <c r="I38" s="24"/>
      <c r="J38" s="1"/>
      <c r="K38" s="24"/>
      <c r="L38" s="24"/>
      <c r="M38" s="1"/>
      <c r="N38" s="43"/>
      <c r="O38" s="1"/>
      <c r="P38" s="24"/>
      <c r="Q38" s="24"/>
      <c r="R38" s="25"/>
      <c r="S38" s="1"/>
      <c r="T38" s="1"/>
      <c r="U38" s="1"/>
      <c r="V38" s="1"/>
      <c r="W38" s="1"/>
      <c r="X38" s="1"/>
      <c r="Y38" s="23"/>
      <c r="Z38" s="23"/>
      <c r="AA38" s="23"/>
      <c r="AB38" s="23"/>
      <c r="AC38" s="24"/>
      <c r="AD38" s="14"/>
      <c r="AE38" s="23"/>
      <c r="AF38" s="23"/>
      <c r="AG38" s="23"/>
      <c r="AH38" s="23"/>
      <c r="AI38" s="1"/>
      <c r="AM38" s="24"/>
      <c r="AN38" s="1"/>
      <c r="AO38" s="1"/>
      <c r="AP38" s="1"/>
    </row>
    <row r="39">
      <c r="A39" s="1"/>
      <c r="B39" s="43"/>
      <c r="C39" s="1"/>
      <c r="D39" s="25"/>
      <c r="E39" s="24"/>
      <c r="F39" s="25"/>
      <c r="G39" s="24"/>
      <c r="H39" s="24"/>
      <c r="I39" s="24"/>
      <c r="J39" s="1"/>
      <c r="K39" s="24"/>
      <c r="L39" s="24"/>
      <c r="M39" s="1"/>
      <c r="N39" s="43"/>
      <c r="O39" s="1"/>
      <c r="P39" s="25"/>
      <c r="Q39" s="25"/>
      <c r="R39" s="24"/>
      <c r="S39" s="1"/>
      <c r="T39" s="1"/>
      <c r="U39" s="1"/>
      <c r="V39" s="1"/>
      <c r="W39" s="1"/>
      <c r="X39" s="1"/>
      <c r="Y39" s="23"/>
      <c r="Z39" s="23"/>
      <c r="AA39" s="23"/>
      <c r="AB39" s="23"/>
      <c r="AC39" s="24"/>
      <c r="AD39" s="14"/>
      <c r="AE39" s="23"/>
      <c r="AF39" s="23"/>
      <c r="AG39" s="23"/>
      <c r="AH39" s="23"/>
      <c r="AI39" s="1"/>
      <c r="AM39" s="24"/>
      <c r="AN39" s="1"/>
      <c r="AO39" s="1"/>
      <c r="AP39" s="1"/>
    </row>
    <row r="40">
      <c r="A40" s="1"/>
      <c r="B40" s="43"/>
      <c r="C40" s="1"/>
      <c r="D40" s="25"/>
      <c r="E40" s="24"/>
      <c r="F40" s="24"/>
      <c r="G40" s="24"/>
      <c r="H40" s="24"/>
      <c r="I40" s="24"/>
      <c r="J40" s="1"/>
      <c r="K40" s="24"/>
      <c r="L40" s="24"/>
      <c r="M40" s="1"/>
      <c r="N40" s="24"/>
      <c r="O40" s="1"/>
      <c r="P40" s="25"/>
      <c r="Q40" s="24"/>
      <c r="R40" s="24"/>
      <c r="S40" s="1"/>
      <c r="T40" s="1"/>
      <c r="U40" s="1"/>
      <c r="V40" s="1"/>
      <c r="W40" s="1"/>
      <c r="X40" s="1"/>
      <c r="Y40" s="23"/>
      <c r="Z40" s="23"/>
      <c r="AA40" s="23"/>
      <c r="AB40" s="23"/>
      <c r="AC40" s="24"/>
      <c r="AD40" s="14"/>
      <c r="AE40" s="23"/>
      <c r="AF40" s="23"/>
      <c r="AG40" s="23"/>
      <c r="AH40" s="23"/>
      <c r="AI40" s="1"/>
      <c r="AM40" s="24"/>
      <c r="AN40" s="1"/>
      <c r="AO40" s="1"/>
      <c r="AP40" s="1"/>
    </row>
    <row r="41">
      <c r="A41" s="1"/>
      <c r="B41" s="43"/>
      <c r="C41" s="1"/>
      <c r="D41" s="24"/>
      <c r="E41" s="24"/>
      <c r="F41" s="25"/>
      <c r="G41" s="25"/>
      <c r="H41" s="24"/>
      <c r="I41" s="24"/>
      <c r="J41" s="1"/>
      <c r="K41" s="24"/>
      <c r="L41" s="24"/>
      <c r="M41" s="1"/>
      <c r="N41" s="43"/>
      <c r="O41" s="1"/>
      <c r="P41" s="25"/>
      <c r="Q41" s="24"/>
      <c r="R41" s="24"/>
      <c r="S41" s="1"/>
      <c r="T41" s="1"/>
      <c r="U41" s="1"/>
      <c r="V41" s="1"/>
      <c r="W41" s="1"/>
      <c r="X41" s="1"/>
      <c r="Y41" s="23"/>
      <c r="Z41" s="23"/>
      <c r="AA41" s="23"/>
      <c r="AB41" s="23"/>
      <c r="AC41" s="24"/>
      <c r="AD41" s="14"/>
      <c r="AE41" s="44"/>
      <c r="AF41" s="44"/>
      <c r="AG41" s="44"/>
      <c r="AH41" s="23"/>
      <c r="AI41" s="1"/>
      <c r="AL41" s="1"/>
      <c r="AM41" s="1"/>
      <c r="AN41" s="1"/>
      <c r="AO41" s="1"/>
      <c r="AP41" s="1"/>
    </row>
    <row r="42">
      <c r="A42" s="1"/>
      <c r="B42" s="43"/>
      <c r="C42" s="1"/>
      <c r="D42" s="25"/>
      <c r="E42" s="24"/>
      <c r="F42" s="24"/>
      <c r="G42" s="24"/>
      <c r="H42" s="24"/>
      <c r="I42" s="24"/>
      <c r="J42" s="1"/>
      <c r="K42" s="24"/>
      <c r="L42" s="24"/>
      <c r="M42" s="1"/>
      <c r="N42" s="43"/>
      <c r="O42" s="1"/>
      <c r="P42" s="24"/>
      <c r="Q42" s="24"/>
      <c r="R42" s="25"/>
      <c r="S42" s="1"/>
      <c r="T42" s="1"/>
      <c r="U42" s="1"/>
      <c r="V42" s="1"/>
      <c r="W42" s="1"/>
      <c r="X42" s="1"/>
      <c r="Y42" s="23"/>
      <c r="Z42" s="23"/>
      <c r="AA42" s="23"/>
      <c r="AB42" s="23"/>
      <c r="AC42" s="24"/>
      <c r="AD42" s="14"/>
      <c r="AE42" s="44"/>
      <c r="AF42" s="44"/>
      <c r="AG42" s="44"/>
      <c r="AH42" s="23"/>
      <c r="AI42" s="1"/>
      <c r="AL42" s="1"/>
      <c r="AM42" s="1"/>
      <c r="AN42" s="1"/>
      <c r="AO42" s="1"/>
      <c r="AP42" s="1"/>
    </row>
    <row r="43">
      <c r="A43" s="36"/>
      <c r="B43" s="43"/>
      <c r="C43" s="1"/>
      <c r="D43" s="25"/>
      <c r="E43" s="24"/>
      <c r="F43" s="25"/>
      <c r="G43" s="24"/>
      <c r="H43" s="24"/>
      <c r="I43" s="24"/>
      <c r="J43" s="1"/>
      <c r="K43" s="24"/>
      <c r="L43" s="24"/>
      <c r="M43" s="24"/>
      <c r="N43" s="24"/>
      <c r="O43" s="24"/>
      <c r="P43" s="1"/>
      <c r="Q43" s="14"/>
      <c r="R43" s="14"/>
      <c r="S43" s="1"/>
      <c r="T43" s="1"/>
      <c r="U43" s="1"/>
      <c r="V43" s="1"/>
      <c r="W43" s="1"/>
      <c r="X43" s="1"/>
      <c r="Y43" s="23"/>
      <c r="Z43" s="23"/>
      <c r="AA43" s="23"/>
      <c r="AB43" s="23"/>
      <c r="AC43" s="24"/>
      <c r="AD43" s="14"/>
      <c r="AE43" s="44"/>
      <c r="AF43" s="44"/>
      <c r="AG43" s="44"/>
      <c r="AH43" s="23"/>
      <c r="AI43" s="1"/>
      <c r="AL43" s="1"/>
      <c r="AM43" s="1"/>
      <c r="AN43" s="1"/>
      <c r="AO43" s="1"/>
      <c r="AP43" s="1"/>
    </row>
    <row r="44">
      <c r="A44" s="1"/>
      <c r="B44" s="43"/>
      <c r="C44" s="1"/>
      <c r="D44" s="25"/>
      <c r="E44" s="25"/>
      <c r="F44" s="25"/>
      <c r="G44" s="25"/>
      <c r="H44" s="24"/>
      <c r="I44" s="24"/>
      <c r="J44" s="1"/>
      <c r="K44" s="24"/>
      <c r="L44" s="24"/>
      <c r="M44" s="24"/>
      <c r="N44" s="24"/>
      <c r="O44" s="24"/>
      <c r="P44" s="1"/>
      <c r="Q44" s="14"/>
      <c r="R44" s="14"/>
      <c r="S44" s="1"/>
      <c r="T44" s="1"/>
      <c r="U44" s="1"/>
      <c r="V44" s="1"/>
      <c r="W44" s="1"/>
      <c r="X44" s="1"/>
      <c r="Y44" s="23"/>
      <c r="Z44" s="23"/>
      <c r="AA44" s="23"/>
      <c r="AB44" s="23"/>
      <c r="AC44" s="24"/>
      <c r="AD44" s="14"/>
      <c r="AE44" s="44"/>
      <c r="AF44" s="44"/>
      <c r="AG44" s="44"/>
      <c r="AH44" s="23"/>
      <c r="AI44" s="1"/>
      <c r="AL44" s="1"/>
      <c r="AM44" s="1"/>
      <c r="AN44" s="1"/>
      <c r="AO44" s="1"/>
      <c r="AP44" s="1"/>
    </row>
    <row r="45">
      <c r="A45" s="1"/>
      <c r="B45" s="43"/>
      <c r="C45" s="1"/>
      <c r="D45" s="25"/>
      <c r="E45" s="24"/>
      <c r="F45" s="25"/>
      <c r="G45" s="24"/>
      <c r="H45" s="24"/>
      <c r="I45" s="24"/>
      <c r="J45" s="1"/>
      <c r="K45" s="24"/>
      <c r="L45" s="24"/>
      <c r="M45" s="24"/>
      <c r="N45" s="24"/>
      <c r="O45" s="24"/>
      <c r="P45" s="1"/>
      <c r="Q45" s="14"/>
      <c r="R45" s="14"/>
      <c r="S45" s="1"/>
      <c r="T45" s="1"/>
      <c r="U45" s="1"/>
      <c r="V45" s="1"/>
      <c r="W45" s="1"/>
      <c r="X45" s="1"/>
      <c r="Y45" s="23"/>
      <c r="Z45" s="23"/>
      <c r="AA45" s="23"/>
      <c r="AB45" s="23"/>
      <c r="AC45" s="24"/>
      <c r="AD45" s="14"/>
      <c r="AE45" s="44"/>
      <c r="AF45" s="44"/>
      <c r="AG45" s="44"/>
      <c r="AH45" s="23"/>
      <c r="AI45" s="1"/>
      <c r="AL45" s="1"/>
      <c r="AM45" s="1"/>
      <c r="AN45" s="1"/>
      <c r="AO45" s="1"/>
      <c r="AP45" s="1"/>
    </row>
    <row r="46">
      <c r="A46" s="1"/>
      <c r="B46" s="43"/>
      <c r="C46" s="1"/>
      <c r="D46" s="25"/>
      <c r="E46" s="24"/>
      <c r="F46" s="25"/>
      <c r="G46" s="24"/>
      <c r="H46" s="24"/>
      <c r="I46" s="24"/>
      <c r="J46" s="1"/>
      <c r="K46" s="24"/>
      <c r="L46" s="24"/>
      <c r="M46" s="24"/>
      <c r="N46" s="24"/>
      <c r="O46" s="24"/>
      <c r="P46" s="1"/>
      <c r="Q46" s="14"/>
      <c r="R46" s="14"/>
      <c r="S46" s="1"/>
      <c r="T46" s="1"/>
      <c r="U46" s="1"/>
      <c r="V46" s="1"/>
      <c r="W46" s="1"/>
      <c r="X46" s="1"/>
      <c r="Y46" s="23"/>
      <c r="Z46" s="23"/>
      <c r="AA46" s="23"/>
      <c r="AB46" s="23"/>
      <c r="AC46" s="24"/>
      <c r="AD46" s="14"/>
      <c r="AE46" s="23"/>
      <c r="AF46" s="23"/>
      <c r="AG46" s="23"/>
      <c r="AH46" s="23"/>
      <c r="AI46" s="1"/>
      <c r="AM46" s="24"/>
      <c r="AN46" s="1"/>
      <c r="AO46" s="1"/>
      <c r="AP46" s="1"/>
    </row>
    <row r="47">
      <c r="A47" s="1"/>
      <c r="B47" s="43"/>
      <c r="C47" s="1"/>
      <c r="D47" s="25"/>
      <c r="E47" s="24"/>
      <c r="F47" s="25"/>
      <c r="G47" s="24"/>
      <c r="H47" s="24"/>
      <c r="I47" s="24"/>
      <c r="J47" s="1"/>
      <c r="K47" s="24"/>
      <c r="L47" s="24"/>
      <c r="M47" s="24"/>
      <c r="N47" s="24"/>
      <c r="O47" s="24"/>
      <c r="P47" s="1"/>
      <c r="Q47" s="14"/>
      <c r="R47" s="14"/>
      <c r="S47" s="1"/>
      <c r="T47" s="1"/>
      <c r="U47" s="1"/>
      <c r="V47" s="1"/>
      <c r="W47" s="1"/>
      <c r="X47" s="1"/>
      <c r="Y47" s="23"/>
      <c r="Z47" s="23"/>
      <c r="AA47" s="23"/>
      <c r="AB47" s="23"/>
      <c r="AC47" s="24"/>
      <c r="AD47" s="14"/>
      <c r="AE47" s="23"/>
      <c r="AF47" s="23"/>
      <c r="AG47" s="23"/>
      <c r="AH47" s="23"/>
      <c r="AI47" s="1"/>
      <c r="AM47" s="24"/>
      <c r="AN47" s="1"/>
      <c r="AO47" s="1"/>
      <c r="AP47" s="1"/>
    </row>
    <row r="48">
      <c r="A48" s="36"/>
      <c r="B48" s="43"/>
      <c r="C48" s="1"/>
      <c r="D48" s="24"/>
      <c r="E48" s="24"/>
      <c r="F48" s="25"/>
      <c r="G48" s="25"/>
      <c r="H48" s="24"/>
      <c r="I48" s="24"/>
      <c r="J48" s="1"/>
      <c r="K48" s="24"/>
      <c r="L48" s="24"/>
      <c r="M48" s="24"/>
      <c r="N48" s="24"/>
      <c r="O48" s="24"/>
      <c r="P48" s="1"/>
      <c r="Q48" s="14"/>
      <c r="R48" s="14"/>
      <c r="S48" s="1"/>
      <c r="T48" s="1"/>
      <c r="U48" s="1"/>
      <c r="V48" s="1"/>
      <c r="W48" s="1"/>
      <c r="X48" s="1"/>
      <c r="Y48" s="23"/>
      <c r="Z48" s="23"/>
      <c r="AA48" s="23"/>
      <c r="AB48" s="23"/>
      <c r="AC48" s="24"/>
      <c r="AD48" s="14"/>
      <c r="AE48" s="23"/>
      <c r="AF48" s="23"/>
      <c r="AG48" s="23"/>
      <c r="AH48" s="23"/>
      <c r="AI48" s="14"/>
      <c r="AJ48" s="1"/>
      <c r="AK48" s="1"/>
      <c r="AL48" s="1"/>
      <c r="AM48" s="1"/>
      <c r="AN48" s="1"/>
      <c r="AO48" s="1"/>
      <c r="AP48" s="1"/>
    </row>
    <row r="49">
      <c r="A49" s="1"/>
      <c r="B49" s="43"/>
      <c r="C49" s="1"/>
      <c r="D49" s="25"/>
      <c r="E49" s="24"/>
      <c r="F49" s="25"/>
      <c r="G49" s="24"/>
      <c r="H49" s="24"/>
      <c r="I49" s="24"/>
      <c r="J49" s="1"/>
      <c r="K49" s="24"/>
      <c r="L49" s="24"/>
      <c r="M49" s="24"/>
      <c r="N49" s="24"/>
      <c r="O49" s="24"/>
      <c r="P49" s="1"/>
      <c r="Q49" s="14"/>
      <c r="R49" s="14"/>
      <c r="S49" s="1"/>
      <c r="T49" s="1"/>
      <c r="U49" s="1"/>
      <c r="V49" s="1"/>
      <c r="W49" s="1"/>
      <c r="X49" s="1"/>
      <c r="Y49" s="23"/>
      <c r="Z49" s="23"/>
      <c r="AA49" s="23"/>
      <c r="AB49" s="23"/>
      <c r="AC49" s="24"/>
      <c r="AD49" s="14"/>
      <c r="AE49" s="23"/>
      <c r="AF49" s="23"/>
      <c r="AG49" s="23"/>
      <c r="AH49" s="23"/>
      <c r="AI49" s="14"/>
      <c r="AJ49" s="1"/>
      <c r="AK49" s="1"/>
      <c r="AL49" s="1"/>
      <c r="AM49" s="1"/>
      <c r="AN49" s="1"/>
      <c r="AO49" s="1"/>
      <c r="AP49" s="1"/>
    </row>
    <row r="50">
      <c r="A50" s="36"/>
      <c r="B50" s="43"/>
      <c r="C50" s="1"/>
      <c r="D50" s="24"/>
      <c r="E50" s="24"/>
      <c r="F50" s="25"/>
      <c r="G50" s="25"/>
      <c r="H50" s="24"/>
      <c r="I50" s="24"/>
      <c r="J50" s="1"/>
      <c r="K50" s="24"/>
      <c r="L50" s="24"/>
      <c r="M50" s="24"/>
      <c r="N50" s="24"/>
      <c r="O50" s="24"/>
      <c r="P50" s="1"/>
      <c r="Q50" s="14"/>
      <c r="R50" s="14"/>
      <c r="S50" s="1"/>
      <c r="T50" s="1"/>
      <c r="U50" s="1"/>
      <c r="V50" s="1"/>
      <c r="W50" s="1"/>
      <c r="X50" s="1"/>
      <c r="Y50" s="23"/>
      <c r="Z50" s="23"/>
      <c r="AA50" s="23"/>
      <c r="AB50" s="23"/>
      <c r="AC50" s="24"/>
      <c r="AD50" s="14"/>
      <c r="AE50" s="23"/>
      <c r="AF50" s="23"/>
      <c r="AG50" s="23"/>
      <c r="AH50" s="23"/>
      <c r="AI50" s="14"/>
      <c r="AJ50" s="1"/>
      <c r="AK50" s="1"/>
      <c r="AL50" s="1"/>
      <c r="AM50" s="1"/>
      <c r="AN50" s="1"/>
      <c r="AO50" s="1"/>
      <c r="AP50" s="1"/>
    </row>
    <row r="51">
      <c r="A51" s="1"/>
      <c r="B51" s="43"/>
      <c r="C51" s="1"/>
      <c r="D51" s="25"/>
      <c r="E51" s="24"/>
      <c r="F51" s="24"/>
      <c r="G51" s="25"/>
      <c r="H51" s="24"/>
      <c r="I51" s="24"/>
      <c r="J51" s="1"/>
      <c r="K51" s="24"/>
      <c r="L51" s="24"/>
      <c r="M51" s="24"/>
      <c r="N51" s="24"/>
      <c r="O51" s="24"/>
      <c r="P51" s="1"/>
      <c r="Q51" s="14"/>
      <c r="R51" s="14"/>
      <c r="S51" s="1"/>
      <c r="T51" s="1"/>
      <c r="U51" s="1"/>
      <c r="V51" s="1"/>
      <c r="W51" s="1"/>
      <c r="X51" s="1"/>
      <c r="Y51" s="23"/>
      <c r="Z51" s="23"/>
      <c r="AA51" s="23"/>
      <c r="AB51" s="23"/>
      <c r="AC51" s="24"/>
      <c r="AD51" s="14"/>
      <c r="AE51" s="23"/>
      <c r="AF51" s="23"/>
      <c r="AG51" s="23"/>
      <c r="AH51" s="23"/>
      <c r="AI51" s="14"/>
      <c r="AJ51" s="1"/>
      <c r="AK51" s="1"/>
      <c r="AL51" s="1"/>
      <c r="AM51" s="1"/>
      <c r="AN51" s="1"/>
      <c r="AO51" s="1"/>
      <c r="AP51" s="1"/>
    </row>
    <row r="52">
      <c r="A52" s="1"/>
      <c r="B52" s="43"/>
      <c r="C52" s="1"/>
      <c r="D52" s="25"/>
      <c r="E52" s="24"/>
      <c r="F52" s="24"/>
      <c r="G52" s="24"/>
      <c r="H52" s="24"/>
      <c r="I52" s="24"/>
      <c r="J52" s="1"/>
      <c r="K52" s="24"/>
      <c r="L52" s="24"/>
      <c r="M52" s="24"/>
      <c r="N52" s="24"/>
      <c r="O52" s="24"/>
      <c r="P52" s="1"/>
      <c r="Q52" s="14"/>
      <c r="R52" s="14"/>
      <c r="S52" s="1"/>
      <c r="T52" s="1"/>
      <c r="U52" s="1"/>
      <c r="V52" s="1"/>
      <c r="W52" s="1"/>
      <c r="X52" s="1"/>
      <c r="Y52" s="23"/>
      <c r="Z52" s="23"/>
      <c r="AA52" s="23"/>
      <c r="AB52" s="23"/>
      <c r="AC52" s="24"/>
      <c r="AD52" s="14"/>
      <c r="AE52" s="23"/>
      <c r="AF52" s="23"/>
      <c r="AG52" s="23"/>
      <c r="AH52" s="23"/>
      <c r="AI52" s="14"/>
      <c r="AJ52" s="1"/>
      <c r="AK52" s="1"/>
      <c r="AL52" s="1"/>
      <c r="AM52" s="1"/>
      <c r="AN52" s="1"/>
      <c r="AO52" s="1"/>
      <c r="AP52" s="1"/>
    </row>
    <row r="53">
      <c r="A53" s="1"/>
      <c r="B53" s="24"/>
      <c r="C53" s="1"/>
      <c r="D53" s="24"/>
      <c r="E53" s="24"/>
      <c r="F53" s="24"/>
      <c r="G53" s="24"/>
      <c r="H53" s="24"/>
      <c r="I53" s="24"/>
      <c r="J53" s="1"/>
      <c r="K53" s="24"/>
      <c r="L53" s="24"/>
      <c r="M53" s="24"/>
      <c r="N53" s="24"/>
      <c r="O53" s="24"/>
      <c r="P53" s="1"/>
      <c r="Q53" s="14"/>
      <c r="R53" s="14"/>
      <c r="S53" s="1"/>
      <c r="T53" s="1"/>
      <c r="U53" s="1"/>
      <c r="V53" s="1"/>
      <c r="W53" s="1"/>
      <c r="X53" s="1"/>
      <c r="Y53" s="23"/>
      <c r="Z53" s="23"/>
      <c r="AA53" s="23"/>
      <c r="AB53" s="23"/>
      <c r="AC53" s="24"/>
      <c r="AD53" s="14"/>
      <c r="AE53" s="23"/>
      <c r="AF53" s="23"/>
      <c r="AG53" s="23"/>
      <c r="AH53" s="23"/>
      <c r="AI53" s="14"/>
      <c r="AJ53" s="1"/>
      <c r="AK53" s="1"/>
      <c r="AL53" s="1"/>
      <c r="AM53" s="1"/>
      <c r="AN53" s="1"/>
      <c r="AO53" s="1"/>
      <c r="AP53" s="1"/>
    </row>
    <row r="54">
      <c r="A54" s="1"/>
      <c r="B54" s="43"/>
      <c r="C54" s="1"/>
      <c r="D54" s="25"/>
      <c r="E54" s="24"/>
      <c r="F54" s="24"/>
      <c r="G54" s="25"/>
      <c r="H54" s="24"/>
      <c r="I54" s="24"/>
      <c r="J54" s="1"/>
      <c r="K54" s="24"/>
      <c r="L54" s="24"/>
      <c r="M54" s="24"/>
      <c r="N54" s="24"/>
      <c r="O54" s="24"/>
      <c r="P54" s="1"/>
      <c r="Q54" s="14"/>
      <c r="R54" s="14"/>
      <c r="S54" s="1"/>
      <c r="T54" s="1"/>
      <c r="U54" s="1"/>
      <c r="V54" s="1"/>
      <c r="W54" s="1"/>
      <c r="X54" s="1"/>
      <c r="Y54" s="23"/>
      <c r="Z54" s="23"/>
      <c r="AA54" s="23"/>
      <c r="AB54" s="23"/>
      <c r="AC54" s="24"/>
      <c r="AD54" s="14"/>
      <c r="AE54" s="23"/>
      <c r="AF54" s="23"/>
      <c r="AG54" s="23"/>
      <c r="AH54" s="23"/>
      <c r="AI54" s="14"/>
      <c r="AJ54" s="1"/>
      <c r="AK54" s="1"/>
      <c r="AL54" s="1"/>
      <c r="AM54" s="1"/>
      <c r="AN54" s="1"/>
      <c r="AO54" s="1"/>
      <c r="AP54" s="1"/>
    </row>
    <row r="55">
      <c r="A55" s="1"/>
      <c r="B55" s="24"/>
      <c r="C55" s="1"/>
      <c r="D55" s="24"/>
      <c r="E55" s="24"/>
      <c r="F55" s="24"/>
      <c r="G55" s="24"/>
      <c r="H55" s="24"/>
      <c r="I55" s="24"/>
      <c r="J55" s="1"/>
      <c r="K55" s="24"/>
      <c r="L55" s="24"/>
      <c r="M55" s="24"/>
      <c r="N55" s="24"/>
      <c r="O55" s="24"/>
      <c r="P55" s="1"/>
      <c r="Q55" s="14"/>
      <c r="R55" s="14"/>
      <c r="S55" s="1"/>
      <c r="T55" s="1"/>
      <c r="U55" s="1"/>
      <c r="V55" s="1"/>
      <c r="W55" s="1"/>
      <c r="X55" s="1"/>
      <c r="Y55" s="23"/>
      <c r="Z55" s="23"/>
      <c r="AA55" s="23"/>
      <c r="AB55" s="23"/>
      <c r="AC55" s="24"/>
      <c r="AD55" s="14"/>
      <c r="AE55" s="23"/>
      <c r="AF55" s="23"/>
      <c r="AG55" s="23"/>
      <c r="AH55" s="23"/>
      <c r="AI55" s="14"/>
      <c r="AJ55" s="1"/>
      <c r="AK55" s="1"/>
      <c r="AL55" s="1"/>
      <c r="AM55" s="1"/>
      <c r="AN55" s="1"/>
      <c r="AO55" s="1"/>
      <c r="AP55" s="1"/>
    </row>
    <row r="56">
      <c r="A56" s="1"/>
      <c r="B56" s="43"/>
      <c r="C56" s="1"/>
      <c r="D56" s="24"/>
      <c r="E56" s="24"/>
      <c r="F56" s="24"/>
      <c r="G56" s="24"/>
      <c r="H56" s="24"/>
      <c r="I56" s="24"/>
      <c r="J56" s="1"/>
      <c r="K56" s="24"/>
      <c r="L56" s="24"/>
      <c r="M56" s="24"/>
      <c r="N56" s="24"/>
      <c r="O56" s="24"/>
      <c r="P56" s="1"/>
      <c r="Q56" s="14"/>
      <c r="R56" s="14"/>
      <c r="S56" s="1"/>
      <c r="T56" s="1"/>
      <c r="U56" s="1"/>
      <c r="V56" s="1"/>
      <c r="W56" s="1"/>
      <c r="X56" s="1"/>
      <c r="Y56" s="23"/>
      <c r="Z56" s="23"/>
      <c r="AA56" s="23"/>
      <c r="AB56" s="23"/>
      <c r="AC56" s="24"/>
      <c r="AD56" s="14"/>
      <c r="AE56" s="23"/>
      <c r="AF56" s="23"/>
      <c r="AG56" s="23"/>
      <c r="AH56" s="23"/>
      <c r="AI56" s="14"/>
      <c r="AJ56" s="1"/>
      <c r="AK56" s="1"/>
      <c r="AL56" s="1"/>
      <c r="AM56" s="1"/>
      <c r="AN56" s="1"/>
      <c r="AO56" s="1"/>
      <c r="AP56" s="1"/>
    </row>
    <row r="57">
      <c r="A57" s="1"/>
      <c r="B57" s="43"/>
      <c r="C57" s="1"/>
      <c r="D57" s="25"/>
      <c r="E57" s="25"/>
      <c r="F57" s="25"/>
      <c r="G57" s="25"/>
      <c r="H57" s="24"/>
      <c r="I57" s="24"/>
      <c r="J57" s="1"/>
      <c r="K57" s="24"/>
      <c r="L57" s="24"/>
      <c r="M57" s="24"/>
      <c r="N57" s="24"/>
      <c r="O57" s="24"/>
      <c r="P57" s="1"/>
      <c r="Q57" s="14"/>
      <c r="R57" s="14"/>
      <c r="S57" s="1"/>
      <c r="T57" s="1"/>
      <c r="U57" s="1"/>
      <c r="V57" s="1"/>
      <c r="W57" s="1"/>
      <c r="X57" s="1"/>
      <c r="Y57" s="23"/>
      <c r="Z57" s="23"/>
      <c r="AA57" s="23"/>
      <c r="AB57" s="23"/>
      <c r="AC57" s="24"/>
      <c r="AD57" s="14"/>
      <c r="AE57" s="23"/>
      <c r="AF57" s="23"/>
      <c r="AG57" s="23"/>
      <c r="AH57" s="23"/>
      <c r="AI57" s="14"/>
      <c r="AJ57" s="1"/>
      <c r="AK57" s="1"/>
      <c r="AL57" s="1"/>
      <c r="AM57" s="1"/>
      <c r="AN57" s="1"/>
      <c r="AO57" s="1"/>
      <c r="AP57" s="1"/>
    </row>
    <row r="58">
      <c r="A58" s="1"/>
      <c r="B58" s="24"/>
      <c r="C58" s="1"/>
      <c r="D58" s="24"/>
      <c r="E58" s="24"/>
      <c r="F58" s="25"/>
      <c r="G58" s="25"/>
      <c r="H58" s="24"/>
      <c r="I58" s="24"/>
      <c r="J58" s="1"/>
      <c r="K58" s="24"/>
      <c r="L58" s="24"/>
      <c r="M58" s="24"/>
      <c r="N58" s="24"/>
      <c r="O58" s="24"/>
      <c r="P58" s="1"/>
      <c r="Q58" s="14"/>
      <c r="R58" s="14"/>
      <c r="S58" s="1"/>
      <c r="T58" s="1"/>
      <c r="U58" s="1"/>
      <c r="V58" s="1"/>
      <c r="W58" s="1"/>
      <c r="X58" s="1"/>
      <c r="Y58" s="23"/>
      <c r="Z58" s="23"/>
      <c r="AA58" s="23"/>
      <c r="AB58" s="23"/>
      <c r="AC58" s="23"/>
      <c r="AD58" s="14"/>
      <c r="AE58" s="23"/>
      <c r="AF58" s="23"/>
      <c r="AG58" s="23"/>
      <c r="AH58" s="23"/>
      <c r="AI58" s="14"/>
      <c r="AJ58" s="1"/>
      <c r="AK58" s="1"/>
      <c r="AL58" s="1"/>
      <c r="AM58" s="1"/>
      <c r="AN58" s="1"/>
      <c r="AO58" s="1"/>
      <c r="AP58" s="1"/>
    </row>
    <row r="59">
      <c r="A59" s="1"/>
      <c r="B59" s="24"/>
      <c r="C59" s="1"/>
      <c r="D59" s="24"/>
      <c r="E59" s="24"/>
      <c r="F59" s="25"/>
      <c r="G59" s="24"/>
      <c r="H59" s="24"/>
      <c r="I59" s="24"/>
      <c r="J59" s="1"/>
      <c r="K59" s="24"/>
      <c r="L59" s="24"/>
      <c r="M59" s="24"/>
      <c r="N59" s="24"/>
      <c r="O59" s="24"/>
      <c r="P59" s="1"/>
      <c r="Q59" s="14"/>
      <c r="R59" s="14"/>
      <c r="S59" s="1"/>
      <c r="T59" s="1"/>
      <c r="U59" s="1"/>
      <c r="V59" s="1"/>
      <c r="W59" s="1"/>
      <c r="X59" s="1"/>
      <c r="Y59" s="23"/>
      <c r="Z59" s="23"/>
      <c r="AA59" s="23"/>
      <c r="AB59" s="23"/>
      <c r="AC59" s="24"/>
      <c r="AD59" s="14"/>
      <c r="AE59" s="23"/>
      <c r="AF59" s="23"/>
      <c r="AG59" s="23"/>
      <c r="AH59" s="23"/>
      <c r="AI59" s="14"/>
      <c r="AJ59" s="1"/>
      <c r="AK59" s="1"/>
      <c r="AL59" s="1"/>
      <c r="AM59" s="1"/>
      <c r="AN59" s="1"/>
      <c r="AO59" s="1"/>
      <c r="AP59" s="1"/>
    </row>
    <row r="60">
      <c r="A60" s="1"/>
      <c r="B60" s="24"/>
      <c r="C60" s="1"/>
      <c r="D60" s="24"/>
      <c r="E60" s="24"/>
      <c r="F60" s="24"/>
      <c r="G60" s="24"/>
      <c r="H60" s="24"/>
      <c r="I60" s="24"/>
      <c r="J60" s="1"/>
      <c r="K60" s="24"/>
      <c r="L60" s="24"/>
      <c r="M60" s="24"/>
      <c r="N60" s="24"/>
      <c r="O60" s="24"/>
      <c r="P60" s="1"/>
      <c r="Q60" s="14"/>
      <c r="R60" s="14"/>
      <c r="S60" s="1"/>
      <c r="T60" s="1"/>
      <c r="U60" s="1"/>
      <c r="V60" s="1"/>
      <c r="W60" s="1"/>
      <c r="X60" s="1"/>
      <c r="Y60" s="23"/>
      <c r="Z60" s="23"/>
      <c r="AA60" s="23"/>
      <c r="AB60" s="23"/>
      <c r="AC60" s="24"/>
      <c r="AD60" s="14"/>
      <c r="AE60" s="23"/>
      <c r="AF60" s="23"/>
      <c r="AG60" s="23"/>
      <c r="AH60" s="23"/>
      <c r="AI60" s="14"/>
      <c r="AJ60" s="1"/>
      <c r="AK60" s="1"/>
      <c r="AL60" s="1"/>
      <c r="AM60" s="1"/>
      <c r="AN60" s="1"/>
      <c r="AO60" s="1"/>
      <c r="AP60" s="1"/>
    </row>
    <row r="61">
      <c r="A61" s="1"/>
      <c r="B61" s="43"/>
      <c r="C61" s="1"/>
      <c r="D61" s="25"/>
      <c r="E61" s="24"/>
      <c r="F61" s="25"/>
      <c r="G61" s="24"/>
      <c r="H61" s="25"/>
      <c r="I61" s="24"/>
      <c r="J61" s="1"/>
      <c r="K61" s="24"/>
      <c r="L61" s="24"/>
      <c r="M61" s="24"/>
      <c r="N61" s="24"/>
      <c r="O61" s="24"/>
      <c r="P61" s="1"/>
      <c r="Q61" s="14"/>
      <c r="R61" s="14"/>
      <c r="S61" s="1"/>
      <c r="T61" s="1"/>
      <c r="U61" s="1"/>
      <c r="V61" s="1"/>
      <c r="W61" s="1"/>
      <c r="X61" s="1"/>
      <c r="Y61" s="23"/>
      <c r="Z61" s="23"/>
      <c r="AA61" s="23"/>
      <c r="AB61" s="23"/>
      <c r="AC61" s="23"/>
      <c r="AD61" s="14"/>
      <c r="AE61" s="23"/>
      <c r="AF61" s="23"/>
      <c r="AG61" s="23"/>
      <c r="AH61" s="23"/>
      <c r="AI61" s="14"/>
      <c r="AJ61" s="1"/>
      <c r="AK61" s="1"/>
      <c r="AL61" s="1"/>
      <c r="AM61" s="1"/>
      <c r="AN61" s="1"/>
      <c r="AO61" s="1"/>
      <c r="AP61" s="1"/>
    </row>
    <row r="62">
      <c r="A62" s="1"/>
      <c r="B62" s="43"/>
      <c r="C62" s="1"/>
      <c r="D62" s="25"/>
      <c r="E62" s="24"/>
      <c r="F62" s="24"/>
      <c r="G62" s="24"/>
      <c r="H62" s="24"/>
      <c r="I62" s="24"/>
      <c r="J62" s="1"/>
      <c r="K62" s="24"/>
      <c r="L62" s="24"/>
      <c r="M62" s="24"/>
      <c r="N62" s="24"/>
      <c r="O62" s="24"/>
      <c r="P62" s="1"/>
      <c r="Q62" s="14"/>
      <c r="R62" s="14"/>
      <c r="S62" s="1"/>
      <c r="T62" s="1"/>
      <c r="U62" s="1"/>
      <c r="V62" s="1"/>
      <c r="W62" s="1"/>
      <c r="X62" s="1"/>
      <c r="Y62" s="23"/>
      <c r="Z62" s="23"/>
      <c r="AA62" s="23"/>
      <c r="AB62" s="23"/>
      <c r="AC62" s="24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>
      <c r="A63" s="1"/>
      <c r="B63" s="43"/>
      <c r="C63" s="1"/>
      <c r="D63" s="25"/>
      <c r="E63" s="25"/>
      <c r="F63" s="24"/>
      <c r="G63" s="24"/>
      <c r="H63" s="24"/>
      <c r="I63" s="24"/>
      <c r="J63" s="1"/>
      <c r="K63" s="24"/>
      <c r="L63" s="24"/>
      <c r="M63" s="24"/>
      <c r="N63" s="24"/>
      <c r="O63" s="24"/>
      <c r="P63" s="1"/>
      <c r="Q63" s="14"/>
      <c r="R63" s="14"/>
      <c r="S63" s="1"/>
      <c r="T63" s="1"/>
      <c r="U63" s="1"/>
      <c r="V63" s="1"/>
      <c r="W63" s="1"/>
      <c r="X63" s="1"/>
      <c r="Y63" s="23"/>
      <c r="Z63" s="23"/>
      <c r="AA63" s="23"/>
      <c r="AB63" s="23"/>
      <c r="AC63" s="24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>
      <c r="A64" s="1"/>
      <c r="B64" s="43"/>
      <c r="C64" s="1"/>
      <c r="D64" s="25"/>
      <c r="E64" s="24"/>
      <c r="F64" s="24"/>
      <c r="G64" s="24"/>
      <c r="H64" s="24"/>
      <c r="I64" s="24"/>
      <c r="J64" s="1"/>
      <c r="K64" s="24"/>
      <c r="L64" s="24"/>
      <c r="M64" s="24"/>
      <c r="N64" s="24"/>
      <c r="O64" s="24"/>
      <c r="P64" s="1"/>
      <c r="Q64" s="14"/>
      <c r="R64" s="14"/>
      <c r="S64" s="1"/>
      <c r="T64" s="1"/>
      <c r="U64" s="1"/>
      <c r="V64" s="1"/>
      <c r="W64" s="1"/>
      <c r="X64" s="1"/>
      <c r="Y64" s="23"/>
      <c r="Z64" s="24"/>
      <c r="AA64" s="24"/>
      <c r="AB64" s="23"/>
      <c r="AC64" s="24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>
      <c r="A65" s="1"/>
      <c r="B65" s="43"/>
      <c r="C65" s="1"/>
      <c r="D65" s="25"/>
      <c r="E65" s="24"/>
      <c r="F65" s="24"/>
      <c r="G65" s="24"/>
      <c r="H65" s="24"/>
      <c r="I65" s="24"/>
      <c r="J65" s="1"/>
      <c r="K65" s="24"/>
      <c r="L65" s="24"/>
      <c r="M65" s="24"/>
      <c r="N65" s="24"/>
      <c r="O65" s="24"/>
      <c r="P65" s="1"/>
      <c r="Q65" s="14"/>
      <c r="R65" s="14"/>
      <c r="S65" s="1"/>
      <c r="T65" s="1"/>
      <c r="U65" s="1"/>
      <c r="V65" s="1"/>
      <c r="W65" s="1"/>
      <c r="X65" s="1"/>
      <c r="Y65" s="23"/>
      <c r="Z65" s="23"/>
      <c r="AA65" s="23"/>
      <c r="AB65" s="23"/>
      <c r="AC65" s="24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>
      <c r="A66" s="1"/>
      <c r="B66" s="24"/>
      <c r="C66" s="1"/>
      <c r="D66" s="25"/>
      <c r="E66" s="25"/>
      <c r="F66" s="24"/>
      <c r="G66" s="24"/>
      <c r="H66" s="24"/>
      <c r="I66" s="24"/>
      <c r="J66" s="1"/>
      <c r="K66" s="24"/>
      <c r="L66" s="24"/>
      <c r="M66" s="24"/>
      <c r="N66" s="24"/>
      <c r="O66" s="24"/>
      <c r="P66" s="1"/>
      <c r="Q66" s="14"/>
      <c r="R66" s="14"/>
      <c r="S66" s="1"/>
      <c r="T66" s="1"/>
      <c r="U66" s="1"/>
      <c r="V66" s="1"/>
      <c r="W66" s="1"/>
      <c r="X66" s="1"/>
      <c r="Y66" s="23"/>
      <c r="Z66" s="23"/>
      <c r="AA66" s="23"/>
      <c r="AB66" s="23"/>
      <c r="AC66" s="24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>
      <c r="A67" s="1"/>
      <c r="B67" s="43"/>
      <c r="C67" s="1"/>
      <c r="D67" s="25"/>
      <c r="E67" s="24"/>
      <c r="F67" s="25"/>
      <c r="G67" s="24"/>
      <c r="H67" s="24"/>
      <c r="I67" s="24"/>
      <c r="J67" s="1"/>
      <c r="K67" s="24"/>
      <c r="L67" s="24"/>
      <c r="M67" s="24"/>
      <c r="N67" s="24"/>
      <c r="O67" s="24"/>
      <c r="P67" s="1"/>
      <c r="Q67" s="14"/>
      <c r="R67" s="14"/>
      <c r="S67" s="1"/>
      <c r="T67" s="1"/>
      <c r="U67" s="1"/>
      <c r="V67" s="1"/>
      <c r="W67" s="1"/>
      <c r="X67" s="1"/>
      <c r="Y67" s="23"/>
      <c r="Z67" s="23"/>
      <c r="AA67" s="23"/>
      <c r="AB67" s="23"/>
      <c r="AC67" s="2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>
      <c r="A68" s="1"/>
      <c r="B68" s="43"/>
      <c r="C68" s="1"/>
      <c r="D68" s="25"/>
      <c r="E68" s="24"/>
      <c r="F68" s="25"/>
      <c r="G68" s="25"/>
      <c r="H68" s="24"/>
      <c r="I68" s="24"/>
      <c r="J68" s="1"/>
      <c r="K68" s="24"/>
      <c r="L68" s="24"/>
      <c r="M68" s="24"/>
      <c r="N68" s="24"/>
      <c r="O68" s="24"/>
      <c r="P68" s="1"/>
      <c r="Q68" s="14"/>
      <c r="R68" s="14"/>
      <c r="S68" s="1"/>
      <c r="T68" s="1"/>
      <c r="U68" s="1"/>
      <c r="V68" s="1"/>
      <c r="W68" s="1"/>
      <c r="X68" s="1"/>
      <c r="Y68" s="23"/>
      <c r="Z68" s="23"/>
      <c r="AA68" s="23"/>
      <c r="AB68" s="23"/>
      <c r="AC68" s="2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>
      <c r="A69" s="1"/>
      <c r="B69" s="43"/>
      <c r="C69" s="1"/>
      <c r="D69" s="25"/>
      <c r="E69" s="24"/>
      <c r="F69" s="24"/>
      <c r="G69" s="25"/>
      <c r="H69" s="24"/>
      <c r="I69" s="24"/>
      <c r="J69" s="1"/>
      <c r="K69" s="24"/>
      <c r="L69" s="24"/>
      <c r="M69" s="24"/>
      <c r="N69" s="24"/>
      <c r="O69" s="24"/>
      <c r="P69" s="1"/>
      <c r="Q69" s="14"/>
      <c r="R69" s="14"/>
      <c r="S69" s="1"/>
      <c r="T69" s="1"/>
      <c r="U69" s="1"/>
      <c r="V69" s="1"/>
      <c r="W69" s="1"/>
      <c r="X69" s="1"/>
      <c r="Y69" s="23"/>
      <c r="Z69" s="23"/>
      <c r="AA69" s="23"/>
      <c r="AB69" s="23"/>
      <c r="AC69" s="2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>
      <c r="A70" s="1"/>
      <c r="B70" s="43"/>
      <c r="C70" s="1"/>
      <c r="D70" s="25"/>
      <c r="E70" s="24"/>
      <c r="F70" s="25"/>
      <c r="G70" s="24"/>
      <c r="H70" s="24"/>
      <c r="I70" s="24"/>
      <c r="J70" s="1"/>
      <c r="K70" s="24"/>
      <c r="L70" s="24"/>
      <c r="M70" s="24"/>
      <c r="N70" s="24"/>
      <c r="O70" s="2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>
      <c r="A71" s="1"/>
      <c r="B71" s="43"/>
      <c r="C71" s="1"/>
      <c r="D71" s="24"/>
      <c r="E71" s="24"/>
      <c r="F71" s="24"/>
      <c r="G71" s="25"/>
      <c r="H71" s="24"/>
      <c r="I71" s="24"/>
      <c r="J71" s="1"/>
      <c r="K71" s="24"/>
      <c r="L71" s="24"/>
      <c r="M71" s="24"/>
      <c r="N71" s="24"/>
      <c r="O71" s="2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>
      <c r="A72" s="1"/>
      <c r="B72" s="43"/>
      <c r="C72" s="1"/>
      <c r="D72" s="24"/>
      <c r="E72" s="24"/>
      <c r="F72" s="25"/>
      <c r="G72" s="25"/>
      <c r="H72" s="24"/>
      <c r="I72" s="24"/>
      <c r="J72" s="1"/>
      <c r="K72" s="24"/>
      <c r="L72" s="24"/>
      <c r="M72" s="24"/>
      <c r="N72" s="24"/>
      <c r="O72" s="2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>
      <c r="A73" s="1"/>
      <c r="B73" s="43"/>
      <c r="C73" s="1"/>
      <c r="D73" s="24"/>
      <c r="E73" s="24"/>
      <c r="F73" s="25"/>
      <c r="G73" s="24"/>
      <c r="H73" s="24"/>
      <c r="I73" s="24"/>
      <c r="J73" s="1"/>
      <c r="K73" s="24"/>
      <c r="L73" s="24"/>
      <c r="M73" s="24"/>
      <c r="N73" s="24"/>
      <c r="O73" s="2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>
      <c r="A74" s="1"/>
      <c r="B74" s="43"/>
      <c r="C74" s="1"/>
      <c r="D74" s="25"/>
      <c r="E74" s="25"/>
      <c r="F74" s="24"/>
      <c r="G74" s="24"/>
      <c r="H74" s="24"/>
      <c r="I74" s="24"/>
      <c r="J74" s="1"/>
      <c r="K74" s="24"/>
      <c r="L74" s="24"/>
      <c r="M74" s="24"/>
      <c r="N74" s="24"/>
      <c r="O74" s="2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>
      <c r="A75" s="1"/>
      <c r="B75" s="43"/>
      <c r="C75" s="1"/>
      <c r="D75" s="25"/>
      <c r="E75" s="24"/>
      <c r="F75" s="24"/>
      <c r="G75" s="25"/>
      <c r="H75" s="24"/>
      <c r="I75" s="24"/>
      <c r="J75" s="1"/>
      <c r="K75" s="24"/>
      <c r="L75" s="24"/>
      <c r="M75" s="24"/>
      <c r="N75" s="24"/>
      <c r="O75" s="2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>
      <c r="A76" s="1"/>
      <c r="B76" s="43"/>
      <c r="C76" s="1"/>
      <c r="D76" s="25"/>
      <c r="E76" s="24"/>
      <c r="F76" s="24"/>
      <c r="G76" s="24"/>
      <c r="H76" s="24"/>
      <c r="I76" s="24"/>
      <c r="J76" s="1"/>
      <c r="K76" s="24"/>
      <c r="L76" s="24"/>
      <c r="M76" s="24"/>
      <c r="N76" s="24"/>
      <c r="O76" s="2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>
      <c r="A77" s="1"/>
      <c r="B77" s="24"/>
      <c r="C77" s="1"/>
      <c r="D77" s="25"/>
      <c r="E77" s="24"/>
      <c r="F77" s="25"/>
      <c r="G77" s="24"/>
      <c r="H77" s="25"/>
      <c r="I77" s="24"/>
      <c r="J77" s="1"/>
      <c r="K77" s="24"/>
      <c r="L77" s="24"/>
      <c r="M77" s="24"/>
      <c r="N77" s="24"/>
      <c r="O77" s="2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>
      <c r="A78" s="1"/>
      <c r="B78" s="43"/>
      <c r="C78" s="1"/>
      <c r="D78" s="24"/>
      <c r="E78" s="24"/>
      <c r="F78" s="25"/>
      <c r="G78" s="25"/>
      <c r="H78" s="24"/>
      <c r="I78" s="24"/>
      <c r="J78" s="1"/>
      <c r="K78" s="24"/>
      <c r="L78" s="24"/>
      <c r="M78" s="24"/>
      <c r="N78" s="24"/>
      <c r="O78" s="2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>
      <c r="A79" s="1"/>
      <c r="B79" s="43"/>
      <c r="C79" s="1"/>
      <c r="D79" s="25"/>
      <c r="E79" s="24"/>
      <c r="F79" s="24"/>
      <c r="G79" s="24"/>
      <c r="H79" s="24"/>
      <c r="I79" s="24"/>
      <c r="J79" s="1"/>
      <c r="K79" s="24"/>
      <c r="L79" s="24"/>
      <c r="M79" s="24"/>
      <c r="N79" s="24"/>
      <c r="O79" s="2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>
      <c r="A80" s="1"/>
      <c r="B80" s="43"/>
      <c r="C80" s="1"/>
      <c r="D80" s="25"/>
      <c r="E80" s="25"/>
      <c r="F80" s="24"/>
      <c r="G80" s="24"/>
      <c r="H80" s="24"/>
      <c r="I80" s="24"/>
      <c r="J80" s="1"/>
      <c r="K80" s="24"/>
      <c r="L80" s="24"/>
      <c r="M80" s="24"/>
      <c r="N80" s="24"/>
      <c r="O80" s="2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>
      <c r="A81" s="1"/>
      <c r="B81" s="43"/>
      <c r="C81" s="1"/>
      <c r="D81" s="25"/>
      <c r="E81" s="25"/>
      <c r="F81" s="24"/>
      <c r="G81" s="24"/>
      <c r="H81" s="24"/>
      <c r="I81" s="24"/>
      <c r="J81" s="1"/>
      <c r="K81" s="24"/>
      <c r="L81" s="24"/>
      <c r="M81" s="24"/>
      <c r="N81" s="24"/>
      <c r="O81" s="2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>
      <c r="A82" s="1"/>
      <c r="B82" s="43"/>
      <c r="C82" s="1"/>
      <c r="D82" s="25"/>
      <c r="E82" s="24"/>
      <c r="F82" s="25"/>
      <c r="G82" s="24"/>
      <c r="H82" s="24"/>
      <c r="I82" s="24"/>
      <c r="J82" s="1"/>
      <c r="K82" s="24"/>
      <c r="L82" s="24"/>
      <c r="M82" s="24"/>
      <c r="N82" s="24"/>
      <c r="O82" s="2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>
      <c r="A83" s="1"/>
      <c r="B83" s="43"/>
      <c r="C83" s="1"/>
      <c r="D83" s="25"/>
      <c r="E83" s="24"/>
      <c r="F83" s="24"/>
      <c r="G83" s="24"/>
      <c r="H83" s="24"/>
      <c r="I83" s="24"/>
      <c r="J83" s="1"/>
      <c r="K83" s="24"/>
      <c r="L83" s="24"/>
      <c r="M83" s="24"/>
      <c r="N83" s="24"/>
      <c r="O83" s="2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>
      <c r="A84" s="1"/>
      <c r="B84" s="43"/>
      <c r="C84" s="1"/>
      <c r="D84" s="25"/>
      <c r="E84" s="24"/>
      <c r="F84" s="24"/>
      <c r="G84" s="24"/>
      <c r="H84" s="24"/>
      <c r="I84" s="24"/>
      <c r="J84" s="1"/>
      <c r="K84" s="24"/>
      <c r="L84" s="24"/>
      <c r="M84" s="24"/>
      <c r="N84" s="24"/>
      <c r="O84" s="2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>
      <c r="A85" s="1"/>
      <c r="B85" s="43"/>
      <c r="C85" s="1"/>
      <c r="D85" s="25"/>
      <c r="E85" s="24"/>
      <c r="F85" s="24"/>
      <c r="G85" s="25"/>
      <c r="H85" s="24"/>
      <c r="I85" s="24"/>
      <c r="J85" s="1"/>
      <c r="K85" s="24"/>
      <c r="L85" s="24"/>
      <c r="M85" s="24"/>
      <c r="N85" s="24"/>
      <c r="O85" s="2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>
      <c r="A86" s="1"/>
      <c r="B86" s="24"/>
      <c r="C86" s="1"/>
      <c r="D86" s="24"/>
      <c r="E86" s="24"/>
      <c r="F86" s="24"/>
      <c r="G86" s="25"/>
      <c r="H86" s="24"/>
      <c r="I86" s="24"/>
      <c r="J86" s="1"/>
      <c r="K86" s="24"/>
      <c r="L86" s="24"/>
      <c r="M86" s="24"/>
      <c r="N86" s="24"/>
      <c r="O86" s="2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>
      <c r="A87" s="1"/>
      <c r="B87" s="43"/>
      <c r="C87" s="1"/>
      <c r="D87" s="25"/>
      <c r="E87" s="24"/>
      <c r="F87" s="25"/>
      <c r="G87" s="24"/>
      <c r="H87" s="24"/>
      <c r="I87" s="24"/>
      <c r="J87" s="1"/>
      <c r="K87" s="24"/>
      <c r="L87" s="24"/>
      <c r="M87" s="24"/>
      <c r="N87" s="24"/>
      <c r="O87" s="2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>
      <c r="A88" s="1"/>
      <c r="B88" s="43"/>
      <c r="C88" s="1"/>
      <c r="D88" s="25"/>
      <c r="E88" s="25"/>
      <c r="F88" s="24"/>
      <c r="G88" s="24"/>
      <c r="H88" s="24"/>
      <c r="I88" s="24"/>
      <c r="J88" s="1"/>
      <c r="K88" s="24"/>
      <c r="L88" s="24"/>
      <c r="M88" s="24"/>
      <c r="N88" s="24"/>
      <c r="O88" s="2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>
      <c r="A89" s="36"/>
      <c r="B89" s="43"/>
      <c r="C89" s="1"/>
      <c r="D89" s="24"/>
      <c r="E89" s="25"/>
      <c r="F89" s="24"/>
      <c r="G89" s="24"/>
      <c r="H89" s="24"/>
      <c r="I89" s="24"/>
      <c r="J89" s="1"/>
      <c r="K89" s="24"/>
      <c r="L89" s="24"/>
      <c r="M89" s="24"/>
      <c r="N89" s="24"/>
      <c r="O89" s="2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>
      <c r="A90" s="1"/>
      <c r="B90" s="43"/>
      <c r="C90" s="1"/>
      <c r="D90" s="24"/>
      <c r="E90" s="25"/>
      <c r="F90" s="24"/>
      <c r="G90" s="24"/>
      <c r="H90" s="24"/>
      <c r="I90" s="24"/>
      <c r="J90" s="1"/>
      <c r="K90" s="24"/>
      <c r="L90" s="24"/>
      <c r="M90" s="24"/>
      <c r="N90" s="24"/>
      <c r="O90" s="2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>
      <c r="A91" s="1"/>
      <c r="B91" s="43"/>
      <c r="C91" s="1"/>
      <c r="D91" s="24"/>
      <c r="E91" s="24"/>
      <c r="F91" s="24"/>
      <c r="G91" s="25"/>
      <c r="H91" s="24"/>
      <c r="I91" s="24"/>
      <c r="J91" s="1"/>
      <c r="K91" s="24"/>
      <c r="L91" s="24"/>
      <c r="M91" s="24"/>
      <c r="N91" s="24"/>
      <c r="O91" s="2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>
      <c r="A92" s="1"/>
      <c r="B92" s="43"/>
      <c r="C92" s="1"/>
      <c r="D92" s="25"/>
      <c r="E92" s="24"/>
      <c r="F92" s="24"/>
      <c r="G92" s="24"/>
      <c r="H92" s="24"/>
      <c r="I92" s="24"/>
      <c r="J92" s="1"/>
      <c r="K92" s="24"/>
      <c r="L92" s="24"/>
      <c r="M92" s="24"/>
      <c r="N92" s="24"/>
      <c r="O92" s="2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>
      <c r="A93" s="1"/>
      <c r="B93" s="43"/>
      <c r="C93" s="1"/>
      <c r="D93" s="25"/>
      <c r="E93" s="25"/>
      <c r="F93" s="24"/>
      <c r="G93" s="24"/>
      <c r="H93" s="24"/>
      <c r="I93" s="24"/>
      <c r="J93" s="1"/>
      <c r="K93" s="24"/>
      <c r="L93" s="24"/>
      <c r="M93" s="24"/>
      <c r="N93" s="24"/>
      <c r="O93" s="2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>
      <c r="A94" s="1"/>
      <c r="B94" s="24"/>
      <c r="C94" s="1"/>
      <c r="D94" s="24"/>
      <c r="E94" s="24"/>
      <c r="F94" s="24"/>
      <c r="G94" s="25"/>
      <c r="H94" s="24"/>
      <c r="I94" s="24"/>
      <c r="J94" s="1"/>
      <c r="K94" s="24"/>
      <c r="L94" s="24"/>
      <c r="M94" s="24"/>
      <c r="N94" s="24"/>
      <c r="O94" s="2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>
      <c r="A95" s="1"/>
      <c r="B95" s="43"/>
      <c r="C95" s="1"/>
      <c r="D95" s="24"/>
      <c r="E95" s="24"/>
      <c r="F95" s="24"/>
      <c r="G95" s="25"/>
      <c r="H95" s="24"/>
      <c r="I95" s="24"/>
      <c r="J95" s="1"/>
      <c r="K95" s="24"/>
      <c r="L95" s="24"/>
      <c r="M95" s="24"/>
      <c r="N95" s="24"/>
      <c r="O95" s="2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</sheetData>
  <mergeCells count="7">
    <mergeCell ref="K13:M13"/>
    <mergeCell ref="Y13:AA13"/>
    <mergeCell ref="AE13:AG13"/>
    <mergeCell ref="AJ13:AL13"/>
    <mergeCell ref="AN13:AP13"/>
    <mergeCell ref="P34:R34"/>
    <mergeCell ref="D1:F1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9" t="s">
        <v>28</v>
      </c>
      <c r="B4" s="35" t="s">
        <v>29</v>
      </c>
      <c r="C4" s="17">
        <v>55.93</v>
      </c>
      <c r="D4" s="14">
        <v>5.0</v>
      </c>
      <c r="E4" s="34">
        <f t="shared" ref="E4:E8" si="1">5*C4/95.41</f>
        <v>2.931034483</v>
      </c>
      <c r="F4" s="14">
        <v>3.0</v>
      </c>
      <c r="G4" s="14">
        <v>-2.0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4" t="s">
        <v>48</v>
      </c>
      <c r="B5" s="35" t="s">
        <v>50</v>
      </c>
      <c r="C5" s="17">
        <v>34.4</v>
      </c>
      <c r="D5" s="14">
        <v>0.0</v>
      </c>
      <c r="E5" s="34">
        <f t="shared" si="1"/>
        <v>1.802746043</v>
      </c>
      <c r="F5" s="14">
        <v>2.0</v>
      </c>
      <c r="G5" s="14">
        <v>2.0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5" t="s">
        <v>56</v>
      </c>
      <c r="B6" s="14"/>
      <c r="C6" s="17">
        <v>4.78</v>
      </c>
      <c r="D6" s="14">
        <v>0.0</v>
      </c>
      <c r="E6" s="34">
        <f t="shared" si="1"/>
        <v>0.2504978514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5" t="s">
        <v>54</v>
      </c>
      <c r="B7" s="8" t="s">
        <v>55</v>
      </c>
      <c r="C7" s="17">
        <v>0.15</v>
      </c>
      <c r="D7" s="14">
        <v>0.0</v>
      </c>
      <c r="E7" s="34">
        <f t="shared" si="1"/>
        <v>0.007860811236</v>
      </c>
      <c r="F7" s="14">
        <v>0.0</v>
      </c>
      <c r="G7" s="14">
        <v>0.0</v>
      </c>
      <c r="H7" s="1"/>
      <c r="I7" s="1"/>
      <c r="L7" s="1"/>
      <c r="M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8" t="s">
        <v>71</v>
      </c>
      <c r="B8" s="8" t="s">
        <v>55</v>
      </c>
      <c r="C8" s="17">
        <v>0.15</v>
      </c>
      <c r="D8" s="8">
        <v>0.0</v>
      </c>
      <c r="E8" s="34">
        <f t="shared" si="1"/>
        <v>0.007860811236</v>
      </c>
      <c r="F8" s="8">
        <v>0.0</v>
      </c>
      <c r="G8" s="8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1"/>
      <c r="C9" s="24"/>
      <c r="D9" s="1"/>
      <c r="E9" s="1"/>
      <c r="F9" s="1"/>
      <c r="G9" s="1"/>
      <c r="H9" s="1"/>
      <c r="I9" s="24"/>
      <c r="J9" s="24"/>
      <c r="K9" s="2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1"/>
      <c r="C10" s="24">
        <f>SUM(C4:C8)</f>
        <v>95.41</v>
      </c>
      <c r="D10" s="1"/>
      <c r="E10" s="1"/>
      <c r="F10" s="1"/>
      <c r="G10" s="1"/>
      <c r="H10" s="1"/>
      <c r="I10" s="24"/>
      <c r="J10" s="24"/>
      <c r="K10" s="2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1"/>
      <c r="C11" s="1"/>
      <c r="D11" s="1"/>
      <c r="E11" s="1"/>
      <c r="F11" s="28"/>
      <c r="G11" s="1"/>
      <c r="I11" s="24"/>
      <c r="J11" s="24"/>
      <c r="K11" s="2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1" t="s">
        <v>62</v>
      </c>
      <c r="C12" s="23">
        <v>5.0</v>
      </c>
      <c r="D12" s="1"/>
      <c r="E12" s="1"/>
      <c r="F12" s="1"/>
      <c r="G12" s="1"/>
      <c r="H12" s="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5"/>
      <c r="B15" s="5"/>
      <c r="C15" s="7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C16" s="15"/>
      <c r="D16" s="15"/>
      <c r="E16" s="1"/>
      <c r="F16" s="1"/>
      <c r="G16" s="1"/>
      <c r="H16" s="1"/>
      <c r="I16" s="7"/>
      <c r="J16" s="7"/>
      <c r="K16" s="7"/>
      <c r="L16" s="17"/>
      <c r="M16" s="17"/>
      <c r="N16" s="15"/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5"/>
      <c r="B17" s="5"/>
      <c r="C17" s="16"/>
      <c r="D17" s="17"/>
      <c r="E17" s="1"/>
      <c r="F17" s="1"/>
      <c r="G17" s="1"/>
      <c r="H17" s="1"/>
      <c r="I17" s="7"/>
      <c r="J17" s="7"/>
      <c r="K17" s="7"/>
      <c r="L17" s="17"/>
      <c r="M17" s="17"/>
      <c r="N17" s="15"/>
      <c r="O17" s="1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5"/>
      <c r="B18" s="5"/>
      <c r="C18" s="16"/>
      <c r="D18" s="17"/>
      <c r="E18" s="1"/>
      <c r="F18" s="1"/>
      <c r="G18" s="1"/>
      <c r="H18" s="1"/>
      <c r="I18" s="7"/>
      <c r="J18" s="7"/>
      <c r="K18" s="7"/>
      <c r="L18" s="17"/>
      <c r="M18" s="17"/>
      <c r="N18" s="15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4"/>
      <c r="B19" s="1"/>
      <c r="C19" s="14"/>
      <c r="D19" s="14"/>
      <c r="E19" s="1"/>
      <c r="F19" s="1"/>
      <c r="G19" s="1"/>
      <c r="H19" s="1"/>
      <c r="I19" s="7"/>
      <c r="J19" s="7"/>
      <c r="K19" s="7"/>
      <c r="L19" s="17"/>
      <c r="M19" s="17"/>
      <c r="N19" s="15"/>
      <c r="O19" s="1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/>
      <c r="C20" s="1"/>
      <c r="D20" s="1"/>
      <c r="E20" s="1"/>
      <c r="F20" s="1"/>
      <c r="G20" s="1"/>
      <c r="H20" s="1"/>
      <c r="I20" s="7"/>
      <c r="J20" s="7"/>
      <c r="K20" s="7"/>
      <c r="L20" s="17"/>
      <c r="M20" s="17"/>
      <c r="N20" s="15"/>
      <c r="O20" s="1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1"/>
      <c r="C22" s="1"/>
      <c r="D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</sheetData>
  <mergeCells count="4">
    <mergeCell ref="I7:K7"/>
    <mergeCell ref="M7:Q7"/>
    <mergeCell ref="D22:F22"/>
    <mergeCell ref="D1:F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AB2" s="14"/>
      <c r="AC2" s="14"/>
      <c r="AD2" s="14"/>
      <c r="AE2" s="14"/>
      <c r="AF2" s="14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19" t="s">
        <v>28</v>
      </c>
      <c r="B4" s="35" t="s">
        <v>29</v>
      </c>
      <c r="C4" s="17">
        <v>17.02</v>
      </c>
      <c r="D4" s="14">
        <v>2.0</v>
      </c>
      <c r="E4" s="34">
        <f t="shared" ref="E4:E11" si="1">42*C4/96.94</f>
        <v>7.374045802</v>
      </c>
      <c r="F4" s="14">
        <v>8.0</v>
      </c>
      <c r="G4" s="14">
        <v>6.0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4"/>
      <c r="AC4" s="14"/>
      <c r="AD4" s="14"/>
      <c r="AE4" s="14"/>
      <c r="AF4" s="14"/>
    </row>
    <row r="5">
      <c r="A5" s="4" t="s">
        <v>48</v>
      </c>
      <c r="B5" s="35" t="s">
        <v>50</v>
      </c>
      <c r="C5" s="17">
        <v>9.69</v>
      </c>
      <c r="D5" s="14">
        <v>4.0</v>
      </c>
      <c r="E5" s="34">
        <f t="shared" si="1"/>
        <v>4.198266969</v>
      </c>
      <c r="F5" s="14">
        <v>4.0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35" t="s">
        <v>58</v>
      </c>
      <c r="B6" s="14"/>
      <c r="C6" s="17">
        <v>39.79</v>
      </c>
      <c r="D6" s="14">
        <v>34.0</v>
      </c>
      <c r="E6" s="34">
        <f t="shared" si="1"/>
        <v>17.23932329</v>
      </c>
      <c r="F6" s="14">
        <v>17.0</v>
      </c>
      <c r="G6" s="14">
        <v>-17.0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35" t="s">
        <v>56</v>
      </c>
      <c r="B7" s="14"/>
      <c r="C7" s="17">
        <v>0.49</v>
      </c>
      <c r="D7" s="14">
        <v>0.0</v>
      </c>
      <c r="E7" s="34">
        <f t="shared" si="1"/>
        <v>0.2122962657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35" t="s">
        <v>54</v>
      </c>
      <c r="B8" s="8" t="s">
        <v>55</v>
      </c>
      <c r="C8" s="17">
        <v>22.96</v>
      </c>
      <c r="D8" s="14">
        <v>2.0</v>
      </c>
      <c r="E8" s="34">
        <f t="shared" si="1"/>
        <v>9.947596451</v>
      </c>
      <c r="F8" s="14">
        <v>10.0</v>
      </c>
      <c r="G8" s="14">
        <v>8.0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Y8" s="1"/>
      <c r="Z8" s="1"/>
      <c r="AA8" s="1"/>
      <c r="AB8" s="1"/>
      <c r="AC8" s="1"/>
      <c r="AD8" s="1"/>
      <c r="AE8" s="1"/>
      <c r="AF8" s="1"/>
    </row>
    <row r="9">
      <c r="A9" s="8" t="s">
        <v>71</v>
      </c>
      <c r="B9" s="8" t="s">
        <v>55</v>
      </c>
      <c r="C9" s="17">
        <v>2.36</v>
      </c>
      <c r="D9" s="8">
        <v>0.0</v>
      </c>
      <c r="E9" s="34">
        <f t="shared" si="1"/>
        <v>1.022488137</v>
      </c>
      <c r="F9" s="8">
        <v>1.0</v>
      </c>
      <c r="G9" s="8">
        <v>1.0</v>
      </c>
      <c r="H9" s="1"/>
      <c r="I9" s="1"/>
      <c r="J9" s="1"/>
      <c r="L9" s="1"/>
      <c r="M9" s="1"/>
      <c r="O9" s="1"/>
      <c r="R9" s="1"/>
      <c r="S9" s="1"/>
      <c r="T9" s="14"/>
      <c r="W9" s="1"/>
      <c r="X9" s="1"/>
      <c r="Y9" s="14"/>
      <c r="AB9" s="1"/>
      <c r="AC9" s="1"/>
      <c r="AD9" s="1"/>
      <c r="AE9" s="1"/>
      <c r="AF9" s="1"/>
    </row>
    <row r="10">
      <c r="A10" s="8" t="s">
        <v>116</v>
      </c>
      <c r="B10" s="8" t="s">
        <v>55</v>
      </c>
      <c r="C10" s="17">
        <v>2.17</v>
      </c>
      <c r="D10" s="8">
        <v>0.0</v>
      </c>
      <c r="E10" s="34">
        <f t="shared" si="1"/>
        <v>0.9401691768</v>
      </c>
      <c r="F10" s="8">
        <v>1.0</v>
      </c>
      <c r="G10" s="8">
        <v>1.0</v>
      </c>
      <c r="H10" s="1"/>
      <c r="I10" s="1"/>
      <c r="J10" s="1"/>
      <c r="K10" s="1"/>
      <c r="L10" s="1"/>
      <c r="M10" s="14"/>
      <c r="N10" s="1"/>
      <c r="O10" s="14"/>
      <c r="P10" s="14"/>
      <c r="Q10" s="14"/>
      <c r="R10" s="14"/>
      <c r="S10" s="1"/>
      <c r="T10" s="1"/>
      <c r="U10" s="1"/>
      <c r="V10" s="1"/>
      <c r="W10" s="14"/>
      <c r="X10" s="1"/>
      <c r="Y10" s="1"/>
      <c r="Z10" s="1"/>
      <c r="AA10" s="1"/>
      <c r="AB10" s="14"/>
      <c r="AC10" s="14"/>
      <c r="AD10" s="14"/>
      <c r="AE10" s="14"/>
      <c r="AF10" s="14"/>
    </row>
    <row r="11">
      <c r="A11" s="8" t="s">
        <v>94</v>
      </c>
      <c r="B11" s="8" t="s">
        <v>55</v>
      </c>
      <c r="C11" s="17">
        <v>2.46</v>
      </c>
      <c r="D11" s="8">
        <v>0.0</v>
      </c>
      <c r="E11" s="34">
        <f t="shared" si="1"/>
        <v>1.065813906</v>
      </c>
      <c r="F11" s="8">
        <v>1.0</v>
      </c>
      <c r="G11" s="8">
        <v>1.0</v>
      </c>
      <c r="H11" s="24"/>
      <c r="I11" s="1"/>
      <c r="J11" s="25"/>
      <c r="K11" s="25"/>
      <c r="L11" s="25"/>
      <c r="M11" s="25"/>
      <c r="N11" s="1"/>
      <c r="O11" s="23"/>
      <c r="P11" s="23"/>
      <c r="Q11" s="23"/>
      <c r="R11" s="23"/>
      <c r="S11" s="1"/>
      <c r="T11" s="44"/>
      <c r="U11" s="44"/>
      <c r="V11" s="37"/>
      <c r="W11" s="25"/>
      <c r="X11" s="25"/>
      <c r="Y11" s="44"/>
      <c r="Z11" s="44"/>
      <c r="AA11" s="37"/>
      <c r="AB11" s="25"/>
      <c r="AC11" s="25"/>
      <c r="AD11" s="25"/>
      <c r="AE11" s="25"/>
      <c r="AF11" s="25"/>
    </row>
    <row r="12">
      <c r="A12" s="1"/>
      <c r="B12" s="1"/>
      <c r="C12" s="24"/>
      <c r="D12" s="1"/>
      <c r="E12" s="1"/>
      <c r="F12" s="1"/>
      <c r="G12" s="1"/>
      <c r="H12" s="24"/>
      <c r="I12" s="1"/>
      <c r="J12" s="25"/>
      <c r="K12" s="25"/>
      <c r="L12" s="25"/>
      <c r="M12" s="25"/>
      <c r="N12" s="1"/>
      <c r="O12" s="23"/>
      <c r="P12" s="23"/>
      <c r="Q12" s="23"/>
      <c r="R12" s="23"/>
      <c r="S12" s="1"/>
      <c r="T12" s="44"/>
      <c r="U12" s="44"/>
      <c r="V12" s="37"/>
      <c r="W12" s="25"/>
      <c r="X12" s="25"/>
      <c r="Y12" s="44"/>
      <c r="Z12" s="44"/>
      <c r="AA12" s="37"/>
      <c r="AB12" s="25"/>
      <c r="AC12" s="25"/>
      <c r="AD12" s="25"/>
      <c r="AE12" s="25"/>
      <c r="AF12" s="25"/>
    </row>
    <row r="13">
      <c r="A13" s="1"/>
      <c r="B13" s="1"/>
      <c r="C13" s="24">
        <f>SUM(C4:C11)</f>
        <v>96.94</v>
      </c>
      <c r="D13" s="1"/>
      <c r="E13" s="1"/>
      <c r="F13" s="1"/>
      <c r="G13" s="1"/>
      <c r="H13" s="24"/>
      <c r="I13" s="1"/>
      <c r="J13" s="25"/>
      <c r="K13" s="25"/>
      <c r="L13" s="25"/>
      <c r="M13" s="25"/>
      <c r="N13" s="1"/>
      <c r="O13" s="23"/>
      <c r="P13" s="23"/>
      <c r="Q13" s="23"/>
      <c r="R13" s="23"/>
      <c r="S13" s="1"/>
      <c r="T13" s="37"/>
      <c r="U13" s="37"/>
      <c r="V13" s="37"/>
      <c r="W13" s="37"/>
      <c r="X13" s="25"/>
      <c r="Y13" s="37"/>
      <c r="Z13" s="37"/>
      <c r="AA13" s="37"/>
      <c r="AB13" s="37"/>
      <c r="AC13" s="37"/>
      <c r="AD13" s="37"/>
      <c r="AE13" s="37"/>
      <c r="AF13" s="37"/>
    </row>
    <row r="14">
      <c r="A14" s="1"/>
      <c r="B14" s="1"/>
      <c r="C14" s="1"/>
      <c r="D14" s="1"/>
      <c r="E14" s="1"/>
      <c r="F14" s="28"/>
      <c r="G14" s="1"/>
      <c r="H14" s="24"/>
      <c r="I14" s="1"/>
      <c r="J14" s="25"/>
      <c r="K14" s="25"/>
      <c r="L14" s="25"/>
      <c r="M14" s="25"/>
      <c r="N14" s="1"/>
      <c r="O14" s="23"/>
      <c r="P14" s="23"/>
      <c r="Q14" s="23"/>
      <c r="R14" s="23"/>
      <c r="S14" s="1"/>
      <c r="T14" s="44"/>
      <c r="U14" s="44"/>
      <c r="V14" s="37"/>
      <c r="W14" s="25"/>
      <c r="X14" s="25"/>
      <c r="Y14" s="44"/>
      <c r="Z14" s="44"/>
      <c r="AA14" s="37"/>
      <c r="AB14" s="25"/>
      <c r="AC14" s="25"/>
      <c r="AD14" s="25"/>
      <c r="AE14" s="25"/>
      <c r="AF14" s="25"/>
    </row>
    <row r="15">
      <c r="A15" s="1"/>
      <c r="B15" s="1" t="s">
        <v>62</v>
      </c>
      <c r="C15" s="23">
        <v>42.0</v>
      </c>
      <c r="D15" s="1"/>
      <c r="E15" s="1"/>
      <c r="F15" s="1"/>
      <c r="G15" s="1"/>
      <c r="H15" s="24"/>
      <c r="I15" s="1"/>
      <c r="J15" s="25"/>
      <c r="K15" s="25"/>
      <c r="L15" s="25"/>
      <c r="M15" s="25"/>
      <c r="N15" s="1"/>
      <c r="O15" s="23"/>
      <c r="P15" s="23"/>
      <c r="Q15" s="23"/>
      <c r="R15" s="23"/>
      <c r="S15" s="1"/>
      <c r="T15" s="37"/>
      <c r="U15" s="37"/>
      <c r="V15" s="37"/>
      <c r="W15" s="37"/>
      <c r="X15" s="25"/>
      <c r="Y15" s="37"/>
      <c r="Z15" s="37"/>
      <c r="AA15" s="37"/>
      <c r="AB15" s="37"/>
      <c r="AC15" s="37"/>
      <c r="AD15" s="37"/>
      <c r="AE15" s="37"/>
      <c r="AF15" s="37"/>
    </row>
    <row r="16">
      <c r="A16" s="36"/>
      <c r="B16" s="24"/>
      <c r="C16" s="1"/>
      <c r="D16" s="25"/>
      <c r="E16" s="25"/>
      <c r="F16" s="25"/>
      <c r="G16" s="25"/>
      <c r="H16" s="24"/>
      <c r="I16" s="1"/>
      <c r="J16" s="25"/>
      <c r="K16" s="25"/>
      <c r="L16" s="25"/>
      <c r="M16" s="25"/>
      <c r="N16" s="1"/>
      <c r="O16" s="23"/>
      <c r="P16" s="23"/>
      <c r="Q16" s="23"/>
      <c r="R16" s="23"/>
      <c r="S16" s="1"/>
      <c r="T16" s="37"/>
      <c r="U16" s="37"/>
      <c r="V16" s="37"/>
      <c r="W16" s="37"/>
      <c r="X16" s="25"/>
      <c r="Y16" s="37"/>
      <c r="Z16" s="37"/>
      <c r="AA16" s="37"/>
      <c r="AB16" s="37"/>
      <c r="AC16" s="37"/>
      <c r="AD16" s="37"/>
      <c r="AE16" s="37"/>
      <c r="AF16" s="37"/>
    </row>
    <row r="17">
      <c r="A17" s="1"/>
      <c r="B17" s="24"/>
      <c r="C17" s="1"/>
      <c r="D17" s="25"/>
      <c r="E17" s="25"/>
      <c r="F17" s="25"/>
      <c r="G17" s="25"/>
      <c r="H17" s="24"/>
      <c r="I17" s="1"/>
      <c r="J17" s="25"/>
      <c r="K17" s="25"/>
      <c r="L17" s="7"/>
      <c r="M17" s="7"/>
      <c r="N17" s="7"/>
      <c r="O17" s="17"/>
      <c r="P17" s="17"/>
      <c r="Q17" s="17"/>
      <c r="R17" s="17"/>
      <c r="S17" s="17"/>
      <c r="T17" s="45"/>
      <c r="U17" s="37"/>
      <c r="V17" s="37"/>
      <c r="W17" s="37"/>
      <c r="X17" s="25"/>
      <c r="Y17" s="37"/>
      <c r="Z17" s="37"/>
      <c r="AA17" s="37"/>
      <c r="AB17" s="37"/>
      <c r="AC17" s="37"/>
      <c r="AD17" s="37"/>
      <c r="AE17" s="37"/>
      <c r="AF17" s="37"/>
    </row>
    <row r="18">
      <c r="A18" s="36"/>
      <c r="B18" s="24"/>
      <c r="C18" s="1"/>
      <c r="D18" s="25"/>
      <c r="E18" s="25"/>
      <c r="F18" s="25"/>
      <c r="G18" s="25"/>
      <c r="H18" s="24"/>
      <c r="I18" s="1"/>
      <c r="J18" s="25"/>
      <c r="K18" s="25"/>
      <c r="L18" s="7"/>
      <c r="M18" s="7"/>
      <c r="N18" s="7"/>
      <c r="O18" s="17"/>
      <c r="P18" s="17"/>
      <c r="Q18" s="17"/>
      <c r="R18" s="17"/>
      <c r="S18" s="17"/>
      <c r="T18" s="45"/>
      <c r="U18" s="44"/>
      <c r="V18" s="37"/>
      <c r="W18" s="25"/>
      <c r="X18" s="25"/>
      <c r="Y18" s="44"/>
      <c r="Z18" s="44"/>
      <c r="AA18" s="37"/>
      <c r="AB18" s="25"/>
      <c r="AC18" s="25"/>
      <c r="AD18" s="25"/>
      <c r="AE18" s="25"/>
      <c r="AF18" s="25"/>
    </row>
    <row r="19">
      <c r="A19" s="36"/>
      <c r="B19" s="24"/>
      <c r="C19" s="1"/>
      <c r="D19" s="25"/>
      <c r="E19" s="25"/>
      <c r="F19" s="25"/>
      <c r="G19" s="25"/>
      <c r="H19" s="24"/>
      <c r="I19" s="1"/>
      <c r="J19" s="25"/>
      <c r="K19" s="25"/>
      <c r="L19" s="7"/>
      <c r="M19" s="7"/>
      <c r="N19" s="7"/>
      <c r="O19" s="17"/>
      <c r="P19" s="17"/>
      <c r="Q19" s="17"/>
      <c r="R19" s="17"/>
      <c r="S19" s="17"/>
      <c r="T19" s="45"/>
      <c r="U19" s="44"/>
      <c r="V19" s="37"/>
      <c r="W19" s="25"/>
      <c r="X19" s="25"/>
      <c r="Y19" s="44"/>
      <c r="Z19" s="44"/>
      <c r="AA19" s="37"/>
      <c r="AB19" s="25"/>
      <c r="AC19" s="25"/>
      <c r="AD19" s="25"/>
      <c r="AE19" s="25"/>
      <c r="AF19" s="25"/>
    </row>
    <row r="20">
      <c r="A20" s="1"/>
      <c r="B20" s="24"/>
      <c r="C20" s="1"/>
      <c r="D20" s="25"/>
      <c r="E20" s="25"/>
      <c r="F20" s="25"/>
      <c r="G20" s="25"/>
      <c r="H20" s="24"/>
      <c r="I20" s="1"/>
      <c r="J20" s="25"/>
      <c r="K20" s="25"/>
      <c r="L20" s="7"/>
      <c r="M20" s="7"/>
      <c r="N20" s="7"/>
      <c r="O20" s="17"/>
      <c r="P20" s="17"/>
      <c r="Q20" s="17"/>
      <c r="R20" s="17"/>
      <c r="S20" s="17"/>
      <c r="T20" s="45"/>
      <c r="U20" s="44"/>
      <c r="V20" s="37"/>
      <c r="W20" s="25"/>
      <c r="X20" s="25"/>
      <c r="Y20" s="44"/>
      <c r="Z20" s="44"/>
      <c r="AA20" s="37"/>
      <c r="AB20" s="25"/>
      <c r="AC20" s="25"/>
      <c r="AD20" s="25"/>
      <c r="AE20" s="25"/>
      <c r="AF20" s="25"/>
    </row>
    <row r="21">
      <c r="A21" s="1"/>
      <c r="B21" s="24"/>
      <c r="C21" s="1"/>
      <c r="D21" s="24"/>
      <c r="E21" s="24"/>
      <c r="F21" s="24"/>
      <c r="G21" s="25"/>
      <c r="H21" s="24"/>
      <c r="I21" s="1"/>
      <c r="J21" s="25"/>
      <c r="K21" s="25"/>
      <c r="L21" s="7"/>
      <c r="M21" s="7"/>
      <c r="N21" s="7"/>
      <c r="O21" s="17"/>
      <c r="P21" s="17"/>
      <c r="Q21" s="17"/>
      <c r="R21" s="17"/>
      <c r="S21" s="17"/>
      <c r="T21" s="45"/>
      <c r="U21" s="44"/>
      <c r="V21" s="37"/>
      <c r="W21" s="25"/>
      <c r="X21" s="25"/>
      <c r="Y21" s="44"/>
      <c r="Z21" s="44"/>
      <c r="AA21" s="37"/>
      <c r="AB21" s="25"/>
      <c r="AC21" s="25"/>
      <c r="AD21" s="25"/>
      <c r="AE21" s="25"/>
      <c r="AF21" s="25"/>
    </row>
    <row r="22">
      <c r="A22" s="1"/>
      <c r="B22" s="24"/>
      <c r="C22" s="1"/>
      <c r="D22" s="24"/>
      <c r="E22" s="24"/>
      <c r="F22" s="24"/>
      <c r="G22" s="25"/>
      <c r="H22" s="24"/>
      <c r="I22" s="1"/>
      <c r="J22" s="25"/>
      <c r="K22" s="25"/>
      <c r="L22" s="7"/>
      <c r="M22" s="7"/>
      <c r="N22" s="7"/>
      <c r="O22" s="17"/>
      <c r="P22" s="17"/>
      <c r="Q22" s="17"/>
      <c r="R22" s="17"/>
      <c r="S22" s="17"/>
      <c r="T22" s="45"/>
      <c r="U22" s="44"/>
      <c r="V22" s="37"/>
      <c r="W22" s="25"/>
      <c r="X22" s="25"/>
      <c r="Y22" s="44"/>
      <c r="Z22" s="44"/>
      <c r="AA22" s="37"/>
      <c r="AB22" s="25"/>
      <c r="AC22" s="25"/>
      <c r="AD22" s="25"/>
      <c r="AE22" s="25"/>
      <c r="AF22" s="25"/>
    </row>
    <row r="23">
      <c r="A23" s="1"/>
      <c r="B23" s="24"/>
      <c r="C23" s="1"/>
      <c r="D23" s="24"/>
      <c r="E23" s="24"/>
      <c r="F23" s="24"/>
      <c r="G23" s="25"/>
      <c r="H23" s="24"/>
      <c r="I23" s="1"/>
      <c r="J23" s="25"/>
      <c r="K23" s="25"/>
      <c r="L23" s="7"/>
      <c r="M23" s="7"/>
      <c r="N23" s="7"/>
      <c r="O23" s="17"/>
      <c r="P23" s="17"/>
      <c r="Q23" s="17"/>
      <c r="R23" s="17"/>
      <c r="S23" s="17"/>
      <c r="T23" s="45"/>
      <c r="U23" s="44"/>
      <c r="V23" s="37"/>
      <c r="W23" s="25"/>
      <c r="X23" s="25"/>
      <c r="Y23" s="44"/>
      <c r="Z23" s="44"/>
      <c r="AA23" s="37"/>
      <c r="AB23" s="25"/>
      <c r="AC23" s="25"/>
      <c r="AD23" s="25"/>
      <c r="AE23" s="25"/>
      <c r="AF23" s="25"/>
    </row>
    <row r="24">
      <c r="A24" s="1"/>
      <c r="B24" s="24"/>
      <c r="C24" s="1"/>
      <c r="D24" s="24"/>
      <c r="E24" s="24"/>
      <c r="F24" s="24"/>
      <c r="G24" s="24"/>
      <c r="H24" s="24"/>
      <c r="I24" s="1"/>
      <c r="J24" s="25"/>
      <c r="K24" s="25"/>
      <c r="L24" s="7"/>
      <c r="M24" s="7"/>
      <c r="N24" s="7"/>
      <c r="O24" s="17"/>
      <c r="P24" s="17"/>
      <c r="Q24" s="17"/>
      <c r="R24" s="17"/>
      <c r="S24" s="17"/>
      <c r="T24" s="45"/>
      <c r="U24" s="44"/>
      <c r="V24" s="37"/>
      <c r="W24" s="25"/>
      <c r="X24" s="25"/>
      <c r="Y24" s="44"/>
      <c r="Z24" s="44"/>
      <c r="AA24" s="37"/>
      <c r="AB24" s="25"/>
      <c r="AC24" s="25"/>
      <c r="AD24" s="25"/>
      <c r="AE24" s="25"/>
      <c r="AF24" s="25"/>
    </row>
    <row r="25">
      <c r="A25" s="1"/>
      <c r="B25" s="24"/>
      <c r="C25" s="1"/>
      <c r="D25" s="24"/>
      <c r="E25" s="24"/>
      <c r="F25" s="24"/>
      <c r="G25" s="24"/>
      <c r="H25" s="24"/>
      <c r="I25" s="1"/>
      <c r="J25" s="25"/>
      <c r="K25" s="25"/>
      <c r="L25" s="25"/>
      <c r="M25" s="25"/>
      <c r="N25" s="1"/>
      <c r="O25" s="23"/>
      <c r="P25" s="23"/>
      <c r="Q25" s="23"/>
      <c r="R25" s="23"/>
      <c r="S25" s="1"/>
      <c r="T25" s="44"/>
      <c r="U25" s="44"/>
      <c r="V25" s="37"/>
      <c r="W25" s="25"/>
      <c r="X25" s="25"/>
      <c r="Y25" s="44"/>
      <c r="Z25" s="44"/>
      <c r="AA25" s="37"/>
      <c r="AB25" s="25"/>
      <c r="AC25" s="25"/>
      <c r="AD25" s="25"/>
      <c r="AE25" s="25"/>
      <c r="AF25" s="25"/>
    </row>
    <row r="26">
      <c r="A26" s="1"/>
      <c r="B26" s="24"/>
      <c r="C26" s="1"/>
      <c r="D26" s="24"/>
      <c r="E26" s="24"/>
      <c r="F26" s="24"/>
      <c r="G26" s="24"/>
      <c r="H26" s="24"/>
      <c r="I26" s="1"/>
      <c r="J26" s="25"/>
      <c r="K26" s="25"/>
      <c r="L26" s="25"/>
      <c r="M26" s="25"/>
      <c r="N26" s="1"/>
      <c r="O26" s="23"/>
      <c r="P26" s="23"/>
      <c r="Q26" s="23"/>
      <c r="R26" s="23"/>
      <c r="S26" s="1"/>
      <c r="T26" s="44"/>
      <c r="U26" s="44"/>
      <c r="V26" s="37"/>
      <c r="W26" s="25"/>
      <c r="X26" s="25"/>
      <c r="Y26" s="44"/>
      <c r="Z26" s="44"/>
      <c r="AA26" s="37"/>
      <c r="AB26" s="25"/>
      <c r="AC26" s="25"/>
      <c r="AD26" s="25"/>
      <c r="AE26" s="25"/>
      <c r="AF26" s="25"/>
    </row>
    <row r="27">
      <c r="A27" s="1"/>
      <c r="B27" s="24"/>
      <c r="C27" s="1"/>
      <c r="D27" s="24"/>
      <c r="E27" s="24"/>
      <c r="F27" s="24"/>
      <c r="G27" s="24"/>
      <c r="H27" s="24"/>
      <c r="I27" s="1"/>
      <c r="J27" s="25"/>
      <c r="K27" s="25"/>
      <c r="L27" s="25"/>
      <c r="M27" s="25"/>
      <c r="N27" s="1"/>
      <c r="O27" s="23"/>
      <c r="P27" s="23"/>
      <c r="Q27" s="23"/>
      <c r="R27" s="23"/>
      <c r="S27" s="1"/>
      <c r="T27" s="44"/>
      <c r="U27" s="44"/>
      <c r="V27" s="37"/>
      <c r="W27" s="25"/>
      <c r="X27" s="25"/>
      <c r="Y27" s="44"/>
      <c r="Z27" s="44"/>
      <c r="AA27" s="37"/>
      <c r="AB27" s="25"/>
      <c r="AC27" s="25"/>
      <c r="AD27" s="25"/>
      <c r="AE27" s="25"/>
      <c r="AF27" s="25"/>
    </row>
    <row r="28">
      <c r="A28" s="1"/>
      <c r="B28" s="24"/>
      <c r="C28" s="1"/>
      <c r="D28" s="24"/>
      <c r="E28" s="24"/>
      <c r="F28" s="24"/>
      <c r="G28" s="24"/>
      <c r="H28" s="24"/>
      <c r="I28" s="1"/>
      <c r="J28" s="25"/>
      <c r="K28" s="25"/>
      <c r="L28" s="25"/>
      <c r="M28" s="25"/>
      <c r="N28" s="1"/>
      <c r="O28" s="23"/>
      <c r="P28" s="23"/>
      <c r="Q28" s="23"/>
      <c r="R28" s="23"/>
      <c r="S28" s="1"/>
      <c r="T28" s="44"/>
      <c r="U28" s="44"/>
      <c r="V28" s="37"/>
      <c r="W28" s="25"/>
      <c r="X28" s="25"/>
      <c r="Y28" s="44"/>
      <c r="Z28" s="44"/>
      <c r="AA28" s="37"/>
      <c r="AB28" s="25"/>
      <c r="AC28" s="25"/>
      <c r="AD28" s="25"/>
      <c r="AE28" s="25"/>
      <c r="AF28" s="25"/>
    </row>
    <row r="29">
      <c r="A29" s="1"/>
      <c r="B29" s="24"/>
      <c r="C29" s="1"/>
      <c r="D29" s="24"/>
      <c r="E29" s="24"/>
      <c r="F29" s="24"/>
      <c r="G29" s="24"/>
      <c r="H29" s="24"/>
      <c r="I29" s="1"/>
      <c r="J29" s="25"/>
      <c r="K29" s="25"/>
      <c r="L29" s="25"/>
      <c r="M29" s="25"/>
      <c r="N29" s="1"/>
      <c r="O29" s="23"/>
      <c r="P29" s="23"/>
      <c r="Q29" s="23"/>
      <c r="R29" s="23"/>
      <c r="S29" s="1"/>
      <c r="T29" s="44"/>
      <c r="U29" s="44"/>
      <c r="V29" s="37"/>
      <c r="W29" s="25"/>
      <c r="X29" s="25"/>
      <c r="Y29" s="44"/>
      <c r="Z29" s="44"/>
      <c r="AA29" s="37"/>
      <c r="AB29" s="25"/>
      <c r="AC29" s="25"/>
      <c r="AD29" s="25"/>
      <c r="AE29" s="25"/>
      <c r="AF29" s="25"/>
    </row>
    <row r="30">
      <c r="A30" s="1"/>
      <c r="B30" s="24"/>
      <c r="C30" s="1"/>
      <c r="D30" s="24"/>
      <c r="E30" s="24"/>
      <c r="F30" s="5"/>
      <c r="G30" s="5"/>
      <c r="H30" s="7"/>
      <c r="I30" s="7"/>
      <c r="J30" s="1"/>
      <c r="K30" s="25"/>
      <c r="L30" s="25"/>
      <c r="M30" s="25"/>
      <c r="N30" s="1"/>
      <c r="O30" s="23"/>
      <c r="P30" s="23"/>
      <c r="Q30" s="23"/>
      <c r="R30" s="23"/>
      <c r="S30" s="1"/>
      <c r="T30" s="44"/>
      <c r="U30" s="44"/>
      <c r="V30" s="37"/>
      <c r="W30" s="25"/>
      <c r="X30" s="25"/>
      <c r="Y30" s="44"/>
      <c r="Z30" s="44"/>
      <c r="AA30" s="37"/>
      <c r="AB30" s="25"/>
      <c r="AC30" s="25"/>
      <c r="AD30" s="25"/>
      <c r="AE30" s="25"/>
      <c r="AF30" s="25"/>
    </row>
    <row r="31">
      <c r="A31" s="1"/>
      <c r="B31" s="24"/>
      <c r="C31" s="1"/>
      <c r="D31" s="24"/>
      <c r="E31" s="24"/>
      <c r="F31" s="1"/>
      <c r="G31" s="1"/>
      <c r="H31" s="1"/>
      <c r="I31" s="1"/>
      <c r="J31" s="1"/>
      <c r="K31" s="25"/>
      <c r="L31" s="25"/>
      <c r="M31" s="25"/>
      <c r="N31" s="1"/>
      <c r="O31" s="23"/>
      <c r="P31" s="23"/>
      <c r="Q31" s="23"/>
      <c r="R31" s="23"/>
      <c r="S31" s="1"/>
      <c r="T31" s="44"/>
      <c r="U31" s="44"/>
      <c r="V31" s="37"/>
      <c r="W31" s="25"/>
      <c r="X31" s="25"/>
      <c r="Y31" s="44"/>
      <c r="Z31" s="44"/>
      <c r="AA31" s="37"/>
      <c r="AB31" s="25"/>
      <c r="AC31" s="25"/>
      <c r="AD31" s="25"/>
      <c r="AE31" s="25"/>
      <c r="AF31" s="25"/>
    </row>
    <row r="32">
      <c r="A32" s="1"/>
      <c r="B32" s="24"/>
      <c r="C32" s="1"/>
      <c r="D32" s="24"/>
      <c r="E32" s="24"/>
      <c r="F32" s="1"/>
      <c r="G32" s="1"/>
      <c r="H32" s="23"/>
      <c r="I32" s="14"/>
      <c r="J32" s="1"/>
      <c r="K32" s="25"/>
      <c r="L32" s="25"/>
      <c r="M32" s="25"/>
      <c r="N32" s="1"/>
      <c r="O32" s="23"/>
      <c r="P32" s="23"/>
      <c r="Q32" s="23"/>
      <c r="R32" s="23"/>
      <c r="S32" s="1"/>
      <c r="T32" s="44"/>
      <c r="U32" s="44"/>
      <c r="V32" s="37"/>
      <c r="W32" s="25"/>
      <c r="X32" s="25"/>
      <c r="Y32" s="44"/>
      <c r="Z32" s="44"/>
      <c r="AA32" s="37"/>
      <c r="AB32" s="25"/>
      <c r="AC32" s="25"/>
      <c r="AD32" s="25"/>
      <c r="AE32" s="25"/>
      <c r="AF32" s="25"/>
    </row>
    <row r="33">
      <c r="A33" s="1"/>
      <c r="B33" s="24"/>
      <c r="C33" s="1"/>
      <c r="D33" s="24"/>
      <c r="E33" s="24"/>
      <c r="F33" s="14"/>
      <c r="G33" s="1"/>
      <c r="H33" s="23"/>
      <c r="I33" s="14"/>
      <c r="J33" s="1"/>
      <c r="K33" s="25"/>
      <c r="L33" s="25"/>
      <c r="M33" s="25"/>
      <c r="N33" s="1"/>
      <c r="O33" s="23"/>
      <c r="P33" s="23"/>
      <c r="Q33" s="23"/>
      <c r="R33" s="23"/>
      <c r="S33" s="1"/>
      <c r="T33" s="37"/>
      <c r="U33" s="37"/>
      <c r="V33" s="37"/>
      <c r="W33" s="37"/>
      <c r="X33" s="25"/>
      <c r="Y33" s="37"/>
      <c r="Z33" s="37"/>
      <c r="AA33" s="37"/>
      <c r="AB33" s="37"/>
      <c r="AC33" s="37"/>
      <c r="AD33" s="37"/>
      <c r="AE33" s="37"/>
      <c r="AF33" s="37"/>
    </row>
    <row r="34">
      <c r="A34" s="1"/>
      <c r="B34" s="24"/>
      <c r="C34" s="1"/>
      <c r="D34" s="24"/>
      <c r="E34" s="24"/>
      <c r="F34" s="1"/>
      <c r="G34" s="1"/>
      <c r="H34" s="23"/>
      <c r="I34" s="14"/>
      <c r="J34" s="1"/>
      <c r="K34" s="25"/>
      <c r="L34" s="25"/>
      <c r="M34" s="25"/>
      <c r="N34" s="1"/>
      <c r="O34" s="23"/>
      <c r="P34" s="23"/>
      <c r="Q34" s="23"/>
      <c r="R34" s="23"/>
      <c r="S34" s="1"/>
      <c r="T34" s="44"/>
      <c r="U34" s="44"/>
      <c r="V34" s="37"/>
      <c r="W34" s="25"/>
      <c r="X34" s="25"/>
      <c r="Y34" s="44"/>
      <c r="Z34" s="44"/>
      <c r="AA34" s="37"/>
      <c r="AB34" s="25"/>
      <c r="AC34" s="25"/>
      <c r="AD34" s="25"/>
      <c r="AE34" s="25"/>
      <c r="AF34" s="25"/>
    </row>
    <row r="35">
      <c r="A35" s="1"/>
      <c r="B35" s="24"/>
      <c r="C35" s="1"/>
      <c r="D35" s="24"/>
      <c r="E35" s="24"/>
      <c r="F35" s="1"/>
      <c r="G35" s="1"/>
      <c r="H35" s="23"/>
      <c r="I35" s="14"/>
      <c r="J35" s="1"/>
      <c r="K35" s="25"/>
      <c r="L35" s="25"/>
      <c r="M35" s="25"/>
      <c r="N35" s="1"/>
      <c r="O35" s="23"/>
      <c r="P35" s="23"/>
      <c r="Q35" s="23"/>
      <c r="R35" s="23"/>
      <c r="S35" s="1"/>
      <c r="T35" s="44"/>
      <c r="U35" s="44"/>
      <c r="V35" s="37"/>
      <c r="W35" s="25"/>
      <c r="X35" s="25"/>
      <c r="Y35" s="44"/>
      <c r="Z35" s="44"/>
      <c r="AA35" s="37"/>
      <c r="AB35" s="25"/>
      <c r="AC35" s="25"/>
      <c r="AD35" s="25"/>
      <c r="AE35" s="25"/>
      <c r="AF35" s="25"/>
    </row>
    <row r="36">
      <c r="A36" s="1"/>
      <c r="B36" s="24"/>
      <c r="C36" s="1"/>
      <c r="D36" s="24"/>
      <c r="E36" s="24"/>
      <c r="F36" s="46"/>
      <c r="G36" s="14"/>
      <c r="H36" s="14"/>
      <c r="I36" s="14"/>
      <c r="J36" s="1"/>
      <c r="K36" s="25"/>
      <c r="L36" s="25"/>
      <c r="M36" s="25"/>
      <c r="N36" s="1"/>
      <c r="O36" s="23"/>
      <c r="P36" s="23"/>
      <c r="Q36" s="23"/>
      <c r="R36" s="23"/>
      <c r="S36" s="1"/>
      <c r="T36" s="44"/>
      <c r="U36" s="44"/>
      <c r="V36" s="37"/>
      <c r="W36" s="25"/>
      <c r="X36" s="25"/>
      <c r="Y36" s="44"/>
      <c r="Z36" s="44"/>
      <c r="AA36" s="37"/>
      <c r="AB36" s="25"/>
      <c r="AC36" s="25"/>
      <c r="AD36" s="25"/>
      <c r="AE36" s="25"/>
      <c r="AF36" s="25"/>
    </row>
    <row r="37">
      <c r="A37" s="1"/>
      <c r="B37" s="24"/>
      <c r="C37" s="1"/>
      <c r="D37" s="24"/>
      <c r="E37" s="24"/>
      <c r="F37" s="1"/>
      <c r="G37" s="1"/>
      <c r="H37" s="1"/>
      <c r="I37" s="1"/>
      <c r="J37" s="1"/>
      <c r="K37" s="25"/>
      <c r="L37" s="25"/>
      <c r="M37" s="25"/>
      <c r="N37" s="1"/>
      <c r="O37" s="23"/>
      <c r="P37" s="23"/>
      <c r="Q37" s="23"/>
      <c r="R37" s="23"/>
      <c r="S37" s="1"/>
      <c r="T37" s="44"/>
      <c r="U37" s="44"/>
      <c r="V37" s="37"/>
      <c r="W37" s="25"/>
      <c r="X37" s="25"/>
      <c r="Y37" s="44"/>
      <c r="Z37" s="44"/>
      <c r="AA37" s="37"/>
      <c r="AB37" s="25"/>
      <c r="AC37" s="25"/>
      <c r="AD37" s="25"/>
      <c r="AE37" s="25"/>
      <c r="AF37" s="25"/>
    </row>
    <row r="38">
      <c r="A38" s="1"/>
      <c r="B38" s="24"/>
      <c r="C38" s="1"/>
      <c r="D38" s="24"/>
      <c r="E38" s="24"/>
      <c r="F38" s="1"/>
      <c r="G38" s="1"/>
      <c r="H38" s="1"/>
      <c r="I38" s="1"/>
      <c r="K38" s="25"/>
      <c r="L38" s="25"/>
      <c r="M38" s="25"/>
      <c r="N38" s="1"/>
      <c r="O38" s="23"/>
      <c r="P38" s="23"/>
      <c r="Q38" s="23"/>
      <c r="R38" s="23"/>
      <c r="S38" s="1"/>
      <c r="T38" s="44"/>
      <c r="U38" s="44"/>
      <c r="V38" s="37"/>
      <c r="W38" s="25"/>
      <c r="X38" s="25"/>
      <c r="Y38" s="44"/>
      <c r="Z38" s="44"/>
      <c r="AA38" s="37"/>
      <c r="AB38" s="25"/>
      <c r="AC38" s="25"/>
      <c r="AD38" s="25"/>
      <c r="AE38" s="25"/>
      <c r="AF38" s="25"/>
    </row>
    <row r="39">
      <c r="A39" s="1"/>
      <c r="B39" s="24"/>
      <c r="C39" s="1"/>
      <c r="D39" s="24"/>
      <c r="E39" s="24"/>
      <c r="F39" s="1"/>
      <c r="G39" s="1"/>
      <c r="H39" s="1"/>
      <c r="I39" s="1"/>
      <c r="J39" s="1"/>
      <c r="K39" s="25"/>
      <c r="L39" s="25"/>
      <c r="M39" s="25"/>
      <c r="N39" s="1"/>
      <c r="O39" s="23"/>
      <c r="P39" s="23"/>
      <c r="Q39" s="23"/>
      <c r="R39" s="23"/>
      <c r="S39" s="1"/>
      <c r="T39" s="44"/>
      <c r="U39" s="44"/>
      <c r="V39" s="37"/>
      <c r="W39" s="25"/>
      <c r="X39" s="25"/>
      <c r="Y39" s="44"/>
      <c r="Z39" s="44"/>
      <c r="AA39" s="37"/>
      <c r="AB39" s="25"/>
      <c r="AC39" s="25"/>
      <c r="AD39" s="25"/>
      <c r="AE39" s="25"/>
      <c r="AF39" s="25"/>
    </row>
    <row r="40">
      <c r="A40" s="1"/>
      <c r="B40" s="24"/>
      <c r="C40" s="1"/>
      <c r="D40" s="25"/>
      <c r="E40" s="25"/>
      <c r="F40" s="25"/>
      <c r="G40" s="25"/>
      <c r="H40" s="24"/>
      <c r="I40" s="1"/>
      <c r="J40" s="25"/>
      <c r="K40" s="25"/>
      <c r="L40" s="25"/>
      <c r="M40" s="25"/>
      <c r="N40" s="1"/>
      <c r="O40" s="23"/>
      <c r="P40" s="23"/>
      <c r="Q40" s="23"/>
      <c r="R40" s="23"/>
      <c r="S40" s="1"/>
      <c r="T40" s="37"/>
      <c r="U40" s="37"/>
      <c r="V40" s="37"/>
      <c r="W40" s="37"/>
      <c r="X40" s="25"/>
    </row>
    <row r="41">
      <c r="A41" s="1"/>
      <c r="B41" s="24"/>
      <c r="C41" s="1"/>
      <c r="D41" s="24"/>
      <c r="E41" s="24"/>
      <c r="F41" s="24"/>
      <c r="G41" s="24"/>
      <c r="H41" s="24"/>
      <c r="I41" s="1"/>
      <c r="J41" s="25"/>
      <c r="K41" s="25"/>
      <c r="L41" s="25"/>
      <c r="M41" s="25"/>
      <c r="N41" s="1"/>
      <c r="O41" s="23"/>
      <c r="P41" s="23"/>
      <c r="Q41" s="23"/>
      <c r="R41" s="23"/>
      <c r="S41" s="1"/>
      <c r="T41" s="44"/>
      <c r="U41" s="44"/>
      <c r="V41" s="37"/>
      <c r="W41" s="25"/>
      <c r="X41" s="25"/>
      <c r="Y41" s="25"/>
      <c r="Z41" s="25"/>
      <c r="AA41" s="25"/>
      <c r="AB41" s="25"/>
      <c r="AC41" s="25"/>
      <c r="AD41" s="25"/>
      <c r="AE41" s="25"/>
      <c r="AF41" s="25"/>
    </row>
    <row r="42">
      <c r="A42" s="1"/>
      <c r="B42" s="24"/>
      <c r="C42" s="1"/>
      <c r="D42" s="24"/>
      <c r="E42" s="24"/>
      <c r="F42" s="24"/>
      <c r="G42" s="24"/>
      <c r="H42" s="24"/>
      <c r="I42" s="1"/>
      <c r="J42" s="25"/>
      <c r="K42" s="25"/>
      <c r="L42" s="25"/>
      <c r="M42" s="25"/>
      <c r="N42" s="1"/>
      <c r="O42" s="23"/>
      <c r="P42" s="23"/>
      <c r="Q42" s="23"/>
      <c r="R42" s="23"/>
      <c r="S42" s="1"/>
      <c r="T42" s="44"/>
      <c r="U42" s="44"/>
      <c r="V42" s="37"/>
      <c r="W42" s="25"/>
      <c r="X42" s="25"/>
      <c r="Y42" s="25"/>
      <c r="Z42" s="25"/>
      <c r="AA42" s="25"/>
      <c r="AB42" s="25"/>
      <c r="AC42" s="25"/>
      <c r="AD42" s="25"/>
      <c r="AE42" s="25"/>
      <c r="AF42" s="25"/>
    </row>
    <row r="43">
      <c r="A43" s="1"/>
      <c r="B43" s="24"/>
      <c r="C43" s="1"/>
      <c r="D43" s="24"/>
      <c r="E43" s="24"/>
      <c r="F43" s="24"/>
      <c r="G43" s="24"/>
      <c r="H43" s="24"/>
      <c r="I43" s="1"/>
      <c r="J43" s="25"/>
      <c r="K43" s="25"/>
      <c r="L43" s="25"/>
      <c r="M43" s="25"/>
      <c r="N43" s="1"/>
      <c r="O43" s="23"/>
      <c r="P43" s="23"/>
      <c r="Q43" s="23"/>
      <c r="R43" s="23"/>
      <c r="S43" s="1"/>
      <c r="T43" s="44"/>
      <c r="U43" s="44"/>
      <c r="V43" s="37"/>
      <c r="W43" s="25"/>
      <c r="X43" s="25"/>
      <c r="Y43" s="25"/>
      <c r="Z43" s="25"/>
      <c r="AA43" s="25"/>
      <c r="AB43" s="25"/>
      <c r="AC43" s="25"/>
      <c r="AD43" s="25"/>
      <c r="AE43" s="25"/>
      <c r="AF43" s="25"/>
    </row>
    <row r="44">
      <c r="A44" s="1"/>
      <c r="B44" s="24"/>
      <c r="C44" s="1"/>
      <c r="D44" s="25"/>
      <c r="E44" s="25"/>
      <c r="F44" s="25"/>
      <c r="G44" s="25"/>
      <c r="H44" s="24"/>
      <c r="I44" s="1"/>
      <c r="J44" s="25"/>
      <c r="K44" s="25"/>
      <c r="L44" s="25"/>
      <c r="M44" s="25"/>
      <c r="N44" s="1"/>
      <c r="O44" s="23"/>
      <c r="P44" s="23"/>
      <c r="Q44" s="23"/>
      <c r="R44" s="23"/>
      <c r="S44" s="1"/>
      <c r="T44" s="44"/>
      <c r="U44" s="44"/>
      <c r="V44" s="37"/>
      <c r="W44" s="25"/>
      <c r="X44" s="25"/>
      <c r="Y44" s="25"/>
      <c r="Z44" s="25"/>
      <c r="AA44" s="25"/>
      <c r="AB44" s="25"/>
      <c r="AC44" s="25"/>
      <c r="AD44" s="25"/>
      <c r="AE44" s="25"/>
      <c r="AF44" s="25"/>
    </row>
    <row r="45">
      <c r="A45" s="36"/>
      <c r="B45" s="24"/>
      <c r="C45" s="1"/>
      <c r="D45" s="25"/>
      <c r="E45" s="25"/>
      <c r="F45" s="25"/>
      <c r="G45" s="25"/>
      <c r="H45" s="24"/>
      <c r="I45" s="1"/>
      <c r="J45" s="25"/>
      <c r="K45" s="25"/>
      <c r="L45" s="25"/>
      <c r="M45" s="25"/>
      <c r="N45" s="1"/>
      <c r="O45" s="24"/>
      <c r="P45" s="24"/>
      <c r="Q45" s="24"/>
      <c r="R45" s="24"/>
      <c r="S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24"/>
      <c r="C46" s="1"/>
      <c r="D46" s="24"/>
      <c r="E46" s="24"/>
      <c r="F46" s="24"/>
      <c r="G46" s="24"/>
      <c r="H46" s="24"/>
      <c r="I46" s="1"/>
      <c r="J46" s="25"/>
      <c r="K46" s="25"/>
      <c r="L46" s="25"/>
      <c r="M46" s="25"/>
      <c r="N46" s="1"/>
      <c r="O46" s="24"/>
      <c r="P46" s="24"/>
      <c r="Q46" s="24"/>
      <c r="R46" s="24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24"/>
      <c r="C47" s="1"/>
      <c r="D47" s="24"/>
      <c r="E47" s="24"/>
      <c r="F47" s="24"/>
      <c r="G47" s="24"/>
      <c r="H47" s="24"/>
      <c r="I47" s="1"/>
      <c r="J47" s="25"/>
      <c r="K47" s="25"/>
      <c r="L47" s="25"/>
      <c r="M47" s="25"/>
      <c r="N47" s="1"/>
      <c r="O47" s="24"/>
      <c r="P47" s="24"/>
      <c r="Q47" s="24"/>
      <c r="R47" s="24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24"/>
      <c r="C48" s="1"/>
      <c r="D48" s="24"/>
      <c r="E48" s="24"/>
      <c r="F48" s="24"/>
      <c r="G48" s="24"/>
      <c r="H48" s="24"/>
      <c r="I48" s="1"/>
      <c r="J48" s="25"/>
      <c r="K48" s="25"/>
      <c r="L48" s="25"/>
      <c r="M48" s="25"/>
      <c r="N48" s="1"/>
      <c r="O48" s="24"/>
      <c r="P48" s="24"/>
      <c r="Q48" s="24"/>
      <c r="R48" s="24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24"/>
      <c r="C49" s="1"/>
      <c r="D49" s="24"/>
      <c r="E49" s="24"/>
      <c r="F49" s="24"/>
      <c r="G49" s="24"/>
      <c r="H49" s="24"/>
      <c r="I49" s="1"/>
      <c r="J49" s="25"/>
      <c r="K49" s="25"/>
      <c r="L49" s="25"/>
      <c r="M49" s="25"/>
      <c r="N49" s="1"/>
      <c r="O49" s="24"/>
      <c r="P49" s="24"/>
      <c r="Q49" s="24"/>
      <c r="R49" s="24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24"/>
      <c r="C50" s="1"/>
      <c r="D50" s="24"/>
      <c r="E50" s="24"/>
      <c r="F50" s="24"/>
      <c r="G50" s="24"/>
      <c r="H50" s="24"/>
      <c r="I50" s="1"/>
      <c r="J50" s="25"/>
      <c r="K50" s="25"/>
      <c r="L50" s="25"/>
      <c r="M50" s="25"/>
      <c r="N50" s="1"/>
      <c r="O50" s="24"/>
      <c r="P50" s="24"/>
      <c r="Q50" s="24"/>
      <c r="R50" s="24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24"/>
      <c r="C51" s="1"/>
      <c r="D51" s="24"/>
      <c r="E51" s="24"/>
      <c r="F51" s="24"/>
      <c r="G51" s="24"/>
      <c r="H51" s="24"/>
      <c r="I51" s="1"/>
      <c r="J51" s="25"/>
      <c r="K51" s="25"/>
      <c r="L51" s="25"/>
      <c r="M51" s="25"/>
      <c r="N51" s="1"/>
      <c r="O51" s="24"/>
      <c r="P51" s="24"/>
      <c r="Q51" s="24"/>
      <c r="R51" s="24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T52" s="1"/>
      <c r="U52" s="1"/>
      <c r="V52" s="1"/>
      <c r="W52" s="1"/>
      <c r="X52" s="1"/>
    </row>
  </sheetData>
  <mergeCells count="6">
    <mergeCell ref="J9:K9"/>
    <mergeCell ref="T9:V9"/>
    <mergeCell ref="Y9:AA9"/>
    <mergeCell ref="O9:Q9"/>
    <mergeCell ref="I38:J38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4"/>
      <c r="C1" s="1"/>
      <c r="D1" s="1"/>
      <c r="E1" s="1"/>
      <c r="F1" s="14"/>
      <c r="H1" s="3"/>
      <c r="I1" s="3"/>
      <c r="J1" s="4"/>
      <c r="K1" s="1"/>
      <c r="L1" s="1"/>
      <c r="M1" s="1"/>
    </row>
    <row r="2">
      <c r="A2" s="2" t="s">
        <v>0</v>
      </c>
      <c r="B2" s="2" t="s">
        <v>2</v>
      </c>
      <c r="C2" s="3" t="s">
        <v>4</v>
      </c>
      <c r="D2" s="18" t="s">
        <v>5</v>
      </c>
      <c r="G2" s="5" t="s">
        <v>40</v>
      </c>
      <c r="H2" s="1"/>
      <c r="I2" s="1"/>
      <c r="J2" s="1"/>
      <c r="K2" s="1"/>
      <c r="L2" s="1"/>
      <c r="M2" s="1"/>
    </row>
    <row r="3">
      <c r="A3" s="1"/>
      <c r="B3" s="1"/>
      <c r="C3" s="1"/>
      <c r="D3" s="3" t="s">
        <v>3</v>
      </c>
      <c r="E3" s="4" t="s">
        <v>42</v>
      </c>
      <c r="F3" s="14" t="s">
        <v>43</v>
      </c>
      <c r="G3" s="1"/>
      <c r="H3" s="1"/>
      <c r="I3" s="1"/>
      <c r="J3" s="1"/>
      <c r="K3" s="1"/>
      <c r="L3" s="1"/>
      <c r="M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>
      <c r="A5" s="19" t="s">
        <v>28</v>
      </c>
      <c r="B5" s="4" t="s">
        <v>29</v>
      </c>
      <c r="C5" s="20">
        <v>8.5</v>
      </c>
      <c r="D5" s="22">
        <v>2.0</v>
      </c>
      <c r="E5" s="21">
        <f t="shared" ref="E5:E12" si="1">25*C5/79.56</f>
        <v>2.670940171</v>
      </c>
      <c r="F5" s="14">
        <v>3.0</v>
      </c>
      <c r="G5" s="14">
        <v>1.0</v>
      </c>
      <c r="H5" s="1"/>
      <c r="I5" s="1"/>
      <c r="J5" s="1"/>
      <c r="K5" s="1"/>
      <c r="L5" s="1"/>
      <c r="M5" s="1"/>
    </row>
    <row r="6">
      <c r="A6" s="4" t="s">
        <v>48</v>
      </c>
      <c r="B6" s="4" t="s">
        <v>50</v>
      </c>
      <c r="C6" s="20">
        <v>11.5</v>
      </c>
      <c r="D6" s="21">
        <v>0.0</v>
      </c>
      <c r="E6" s="21">
        <f t="shared" si="1"/>
        <v>3.613624937</v>
      </c>
      <c r="F6" s="14">
        <v>4.0</v>
      </c>
      <c r="G6" s="14">
        <v>4.0</v>
      </c>
      <c r="H6" s="1"/>
      <c r="I6" s="1"/>
      <c r="J6" s="1"/>
      <c r="K6" s="1"/>
      <c r="L6" s="1"/>
      <c r="M6" s="1"/>
    </row>
    <row r="7">
      <c r="A7" s="19" t="s">
        <v>61</v>
      </c>
      <c r="B7" s="19" t="s">
        <v>29</v>
      </c>
      <c r="C7" s="20">
        <v>29.1</v>
      </c>
      <c r="D7" s="22">
        <v>15.0</v>
      </c>
      <c r="E7" s="21">
        <f t="shared" si="1"/>
        <v>9.144042232</v>
      </c>
      <c r="F7" s="14">
        <v>9.0</v>
      </c>
      <c r="G7" s="14">
        <v>-6.0</v>
      </c>
      <c r="H7" s="1"/>
      <c r="I7" s="1"/>
      <c r="J7" s="1"/>
      <c r="K7" s="1"/>
      <c r="L7" s="1"/>
      <c r="M7" s="1"/>
    </row>
    <row r="8">
      <c r="A8" s="19" t="s">
        <v>70</v>
      </c>
      <c r="B8" s="1"/>
      <c r="C8" s="20">
        <v>28.9</v>
      </c>
      <c r="D8" s="22">
        <v>8.0</v>
      </c>
      <c r="E8" s="21">
        <f t="shared" si="1"/>
        <v>9.081196581</v>
      </c>
      <c r="F8" s="14">
        <v>9.0</v>
      </c>
      <c r="G8" s="14">
        <v>1.0</v>
      </c>
      <c r="H8" s="1"/>
      <c r="I8" s="1"/>
      <c r="J8" s="1"/>
      <c r="K8" s="1"/>
      <c r="L8" s="1"/>
      <c r="M8" s="14"/>
      <c r="N8" s="14"/>
      <c r="O8" s="14"/>
    </row>
    <row r="9">
      <c r="A9" s="14" t="s">
        <v>71</v>
      </c>
      <c r="B9" s="14" t="s">
        <v>72</v>
      </c>
      <c r="C9" s="14">
        <v>0.39</v>
      </c>
      <c r="D9" s="14">
        <v>0.0</v>
      </c>
      <c r="E9" s="21">
        <f t="shared" si="1"/>
        <v>0.1225490196</v>
      </c>
      <c r="F9" s="14">
        <v>0.0</v>
      </c>
      <c r="G9" s="14">
        <v>0.0</v>
      </c>
      <c r="H9" s="1"/>
      <c r="I9" s="1"/>
      <c r="J9" s="1"/>
      <c r="K9" s="1"/>
      <c r="L9" s="1"/>
      <c r="M9" s="14"/>
      <c r="N9" s="14"/>
      <c r="O9" s="14"/>
    </row>
    <row r="10">
      <c r="A10" s="14" t="s">
        <v>56</v>
      </c>
      <c r="B10" s="1"/>
      <c r="C10" s="23">
        <v>0.83</v>
      </c>
      <c r="D10" s="14">
        <v>0.0</v>
      </c>
      <c r="E10" s="21">
        <f t="shared" si="1"/>
        <v>0.260809452</v>
      </c>
      <c r="F10" s="14">
        <v>0.0</v>
      </c>
      <c r="G10" s="14">
        <v>0.0</v>
      </c>
      <c r="H10" s="1"/>
      <c r="I10" s="1"/>
      <c r="J10" s="1"/>
      <c r="K10" s="1"/>
      <c r="L10" s="1"/>
      <c r="M10" s="14"/>
      <c r="N10" s="14"/>
      <c r="O10" s="14"/>
    </row>
    <row r="11">
      <c r="A11" s="14" t="s">
        <v>54</v>
      </c>
      <c r="B11" s="14" t="s">
        <v>73</v>
      </c>
      <c r="C11" s="23">
        <v>0.33</v>
      </c>
      <c r="D11" s="14">
        <v>0.0</v>
      </c>
      <c r="E11" s="21">
        <f t="shared" si="1"/>
        <v>0.1036953243</v>
      </c>
      <c r="F11" s="14">
        <v>0.0</v>
      </c>
      <c r="G11" s="14">
        <v>0.0</v>
      </c>
      <c r="H11" s="1"/>
      <c r="I11" s="1"/>
      <c r="J11" s="1"/>
      <c r="K11" s="1"/>
      <c r="L11" s="1"/>
      <c r="M11" s="14"/>
      <c r="N11" s="14"/>
      <c r="O11" s="14"/>
    </row>
    <row r="12">
      <c r="A12" s="14" t="s">
        <v>53</v>
      </c>
      <c r="B12" s="14" t="s">
        <v>50</v>
      </c>
      <c r="C12" s="23">
        <v>0.01</v>
      </c>
      <c r="D12" s="14">
        <v>0.0</v>
      </c>
      <c r="E12" s="21">
        <f t="shared" si="1"/>
        <v>0.003142282554</v>
      </c>
      <c r="F12" s="14">
        <v>0.0</v>
      </c>
      <c r="G12" s="14">
        <v>0.0</v>
      </c>
      <c r="H12" s="1"/>
      <c r="I12" s="1"/>
      <c r="J12" s="1"/>
      <c r="K12" s="1"/>
      <c r="L12" s="1"/>
      <c r="M12" s="14"/>
      <c r="N12" s="14"/>
      <c r="O12" s="14"/>
    </row>
    <row r="13">
      <c r="A13" s="1"/>
      <c r="B13" s="1"/>
      <c r="C13" s="24"/>
      <c r="D13" s="1"/>
      <c r="E13" s="1"/>
      <c r="F13" s="1"/>
      <c r="G13" s="1"/>
      <c r="H13" s="1"/>
      <c r="I13" s="1"/>
      <c r="L13" s="1"/>
      <c r="M13" s="14"/>
    </row>
    <row r="14">
      <c r="A14" s="1"/>
      <c r="B14" s="1"/>
      <c r="C14" s="24">
        <f>SUM(C5:C12)</f>
        <v>79.56</v>
      </c>
      <c r="D14" s="1"/>
      <c r="E14" s="1"/>
      <c r="F14" s="1"/>
      <c r="G14" s="1"/>
      <c r="H14" s="1"/>
      <c r="I14" s="1"/>
      <c r="J14" s="1"/>
      <c r="K14" s="14"/>
      <c r="L14" s="1"/>
      <c r="M14" s="1"/>
      <c r="N14" s="1"/>
      <c r="O14" s="14"/>
    </row>
    <row r="15">
      <c r="A15" s="1"/>
      <c r="B15" s="1"/>
      <c r="C15" s="1"/>
      <c r="D15" s="1"/>
      <c r="E15" s="1"/>
      <c r="F15" s="28"/>
      <c r="G15" s="1"/>
      <c r="H15" s="1"/>
      <c r="I15" s="24"/>
      <c r="J15" s="2"/>
      <c r="K15" s="2"/>
      <c r="L15" s="3"/>
      <c r="M15" s="18"/>
      <c r="P15" s="5"/>
    </row>
    <row r="16">
      <c r="A16" s="1"/>
      <c r="B16" s="1" t="s">
        <v>62</v>
      </c>
      <c r="C16" s="24">
        <v>25.0</v>
      </c>
      <c r="D16" s="1"/>
      <c r="E16" s="1"/>
      <c r="F16" s="1"/>
      <c r="G16" s="1"/>
      <c r="H16" s="1"/>
      <c r="I16" s="24"/>
      <c r="J16" s="1"/>
      <c r="K16" s="1"/>
      <c r="L16" s="1"/>
      <c r="M16" s="3"/>
      <c r="N16" s="4"/>
      <c r="O16" s="14"/>
      <c r="P16" s="1"/>
    </row>
    <row r="17">
      <c r="A17" s="1"/>
      <c r="B17" s="1"/>
      <c r="C17" s="1"/>
      <c r="D17" s="1"/>
      <c r="E17" s="1"/>
      <c r="F17" s="1"/>
      <c r="G17" s="1"/>
      <c r="H17" s="1"/>
      <c r="I17" s="24"/>
      <c r="J17" s="1"/>
      <c r="K17" s="1"/>
      <c r="L17" s="1"/>
      <c r="M17" s="1"/>
      <c r="N17" s="1"/>
      <c r="O17" s="1"/>
      <c r="P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28"/>
      <c r="K18" s="1"/>
      <c r="L18" s="28"/>
      <c r="M18" s="28"/>
      <c r="N18" s="1"/>
      <c r="O18" s="28"/>
      <c r="P18" s="14"/>
    </row>
    <row r="19">
      <c r="A19" s="1"/>
      <c r="B19" s="1"/>
      <c r="C19" s="1"/>
      <c r="D19" s="1"/>
      <c r="E19" s="1"/>
      <c r="F19" s="1"/>
      <c r="G19" s="1"/>
      <c r="H19" s="1"/>
      <c r="I19" s="6"/>
      <c r="J19" s="6"/>
      <c r="K19" s="29"/>
      <c r="L19" s="9"/>
      <c r="O19" s="2"/>
      <c r="P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28"/>
      <c r="K20" s="28"/>
      <c r="L20" s="3"/>
      <c r="M20" s="19"/>
      <c r="N20" s="4"/>
      <c r="O20" s="28"/>
      <c r="P20" s="14"/>
    </row>
    <row r="21">
      <c r="A21" s="1"/>
      <c r="B21" s="24"/>
      <c r="C21" s="1"/>
      <c r="D21" s="24"/>
      <c r="E21" s="24"/>
      <c r="F21" s="24"/>
      <c r="G21" s="24"/>
      <c r="H21" s="1"/>
      <c r="I21" s="1"/>
      <c r="J21" s="28"/>
      <c r="K21" s="1"/>
      <c r="L21" s="28"/>
      <c r="M21" s="28"/>
      <c r="N21" s="1"/>
      <c r="O21" s="28"/>
      <c r="P21" s="14"/>
    </row>
    <row r="22">
      <c r="A22" s="1"/>
      <c r="B22" s="24"/>
      <c r="C22" s="1"/>
      <c r="D22" s="24"/>
      <c r="E22" s="24"/>
      <c r="F22" s="24"/>
      <c r="G22" s="24"/>
      <c r="H22" s="1"/>
      <c r="I22" s="4"/>
      <c r="J22" s="19"/>
      <c r="K22" s="21"/>
      <c r="L22" s="22"/>
      <c r="M22" s="22"/>
      <c r="N22" s="21"/>
      <c r="O22" s="22"/>
      <c r="P22" s="1"/>
    </row>
    <row r="23">
      <c r="A23" s="8"/>
      <c r="B23" s="30"/>
      <c r="C23" s="1"/>
      <c r="D23" s="23"/>
      <c r="E23" s="23"/>
      <c r="F23" s="23"/>
      <c r="G23" s="24"/>
      <c r="H23" s="1"/>
      <c r="I23" s="4"/>
      <c r="J23" s="19"/>
      <c r="K23" s="22"/>
      <c r="L23" s="22"/>
      <c r="M23" s="22"/>
      <c r="N23" s="21"/>
      <c r="O23" s="22"/>
      <c r="P23" s="14"/>
    </row>
    <row r="24">
      <c r="A24" s="1"/>
      <c r="B24" s="24"/>
      <c r="C24" s="1"/>
      <c r="D24" s="24"/>
      <c r="E24" s="24"/>
      <c r="F24" s="24"/>
      <c r="G24" s="24"/>
      <c r="H24" s="1"/>
      <c r="I24" s="4"/>
      <c r="J24" s="19"/>
      <c r="K24" s="21"/>
      <c r="L24" s="22"/>
      <c r="M24" s="22"/>
      <c r="N24" s="21"/>
      <c r="O24" s="22"/>
      <c r="P24" s="14"/>
    </row>
    <row r="25">
      <c r="A25" s="1"/>
      <c r="B25" s="24"/>
      <c r="C25" s="1"/>
      <c r="D25" s="24"/>
      <c r="E25" s="24"/>
      <c r="F25" s="1"/>
      <c r="G25" s="1"/>
      <c r="H25" s="1"/>
      <c r="I25" s="1"/>
      <c r="J25" s="28"/>
      <c r="K25" s="28"/>
      <c r="L25" s="28"/>
      <c r="M25" s="22"/>
      <c r="N25" s="21"/>
      <c r="O25" s="22"/>
      <c r="P25" s="14"/>
    </row>
    <row r="26">
      <c r="A26" s="1"/>
      <c r="B26" s="24"/>
      <c r="C26" s="1"/>
      <c r="D26" s="24"/>
      <c r="E26" s="24"/>
      <c r="F26" s="6"/>
      <c r="G26" s="6"/>
      <c r="H26" s="29"/>
      <c r="I26" s="31"/>
      <c r="L26" s="2"/>
      <c r="M26" s="22"/>
      <c r="N26" s="21"/>
      <c r="O26" s="22"/>
      <c r="P26" s="14"/>
    </row>
    <row r="27">
      <c r="A27" s="1"/>
      <c r="B27" s="24"/>
      <c r="C27" s="1"/>
      <c r="D27" s="24"/>
      <c r="E27" s="24"/>
      <c r="F27" s="1"/>
      <c r="G27" s="1"/>
      <c r="H27" s="1"/>
      <c r="I27" s="29"/>
      <c r="J27" s="4"/>
      <c r="K27" s="4"/>
      <c r="L27" s="1"/>
      <c r="M27" s="21"/>
      <c r="N27" s="21"/>
      <c r="O27" s="21"/>
      <c r="P27" s="1"/>
    </row>
    <row r="28">
      <c r="A28" s="1"/>
      <c r="B28" s="24"/>
      <c r="C28" s="1"/>
      <c r="D28" s="24"/>
      <c r="E28" s="24"/>
      <c r="F28" s="1"/>
      <c r="G28" s="1"/>
      <c r="H28" s="1"/>
      <c r="I28" s="1"/>
      <c r="J28" s="1"/>
      <c r="K28" s="1"/>
      <c r="L28" s="1"/>
      <c r="M28" s="21"/>
      <c r="N28" s="21"/>
      <c r="O28" s="21"/>
      <c r="P28" s="1"/>
    </row>
    <row r="29">
      <c r="A29" s="1"/>
      <c r="B29" s="24"/>
      <c r="C29" s="1"/>
      <c r="D29" s="24"/>
      <c r="E29" s="24"/>
      <c r="F29" s="4"/>
      <c r="G29" s="4"/>
      <c r="H29" s="21"/>
      <c r="I29" s="21"/>
      <c r="J29" s="21"/>
      <c r="K29" s="21"/>
      <c r="L29" s="21"/>
      <c r="M29" s="21"/>
      <c r="N29" s="21"/>
      <c r="O29" s="22"/>
      <c r="P29" s="1"/>
    </row>
    <row r="30">
      <c r="A30" s="1"/>
      <c r="B30" s="24"/>
      <c r="C30" s="1"/>
      <c r="D30" s="24"/>
      <c r="E30" s="24"/>
      <c r="F30" s="4"/>
      <c r="G30" s="4"/>
      <c r="H30" s="21"/>
      <c r="I30" s="21"/>
      <c r="J30" s="21"/>
      <c r="K30" s="21"/>
      <c r="L30" s="21"/>
      <c r="M30" s="21"/>
      <c r="N30" s="21"/>
      <c r="O30" s="21"/>
      <c r="P30" s="1"/>
    </row>
    <row r="31">
      <c r="A31" s="1"/>
      <c r="B31" s="24"/>
      <c r="C31" s="1"/>
      <c r="D31" s="24"/>
      <c r="E31" s="24"/>
      <c r="F31" s="4"/>
      <c r="G31" s="4"/>
      <c r="H31" s="21"/>
      <c r="I31" s="21"/>
      <c r="J31" s="21"/>
      <c r="K31" s="21"/>
      <c r="L31" s="21"/>
      <c r="M31" s="1"/>
      <c r="N31" s="1"/>
      <c r="O31" s="1"/>
      <c r="P31" s="1"/>
    </row>
    <row r="32">
      <c r="A32" s="1"/>
      <c r="B32" s="24"/>
      <c r="C32" s="1"/>
      <c r="D32" s="24"/>
      <c r="E32" s="24"/>
      <c r="F32" s="4"/>
      <c r="G32" s="1"/>
      <c r="H32" s="21"/>
      <c r="I32" s="21"/>
      <c r="J32" s="21"/>
      <c r="K32" s="21"/>
      <c r="L32" s="21"/>
      <c r="M32" s="1"/>
      <c r="N32" s="1"/>
      <c r="O32" s="1"/>
      <c r="P32" s="1"/>
    </row>
    <row r="33">
      <c r="A33" s="1"/>
      <c r="B33" s="24"/>
      <c r="C33" s="1"/>
      <c r="D33" s="24"/>
      <c r="E33" s="24"/>
      <c r="F33" s="4"/>
      <c r="G33" s="1"/>
      <c r="H33" s="21"/>
      <c r="I33" s="21"/>
      <c r="J33" s="21"/>
      <c r="K33" s="21"/>
      <c r="L33" s="21"/>
      <c r="M33" s="1"/>
      <c r="N33" s="1"/>
      <c r="O33" s="1"/>
      <c r="P33" s="1"/>
    </row>
    <row r="34">
      <c r="A34" s="1"/>
      <c r="B34" s="24"/>
      <c r="C34" s="1"/>
      <c r="D34" s="24"/>
      <c r="E34" s="24"/>
      <c r="F34" s="4"/>
      <c r="G34" s="4"/>
      <c r="H34" s="21"/>
      <c r="I34" s="21"/>
      <c r="J34" s="21"/>
      <c r="K34" s="21"/>
      <c r="L34" s="21"/>
      <c r="M34" s="1"/>
      <c r="N34" s="1"/>
      <c r="O34" s="1"/>
      <c r="P34" s="1"/>
    </row>
    <row r="35">
      <c r="A35" s="1"/>
      <c r="B35" s="24"/>
      <c r="C35" s="1"/>
      <c r="D35" s="24"/>
      <c r="E35" s="24"/>
      <c r="F35" s="4"/>
      <c r="G35" s="1"/>
      <c r="H35" s="21"/>
      <c r="I35" s="21"/>
      <c r="J35" s="21"/>
      <c r="K35" s="21"/>
      <c r="L35" s="21"/>
      <c r="M35" s="1"/>
      <c r="N35" s="1"/>
      <c r="O35" s="1"/>
      <c r="P35" s="24"/>
    </row>
    <row r="36">
      <c r="A36" s="1"/>
      <c r="B36" s="24"/>
      <c r="C36" s="1"/>
      <c r="D36" s="24"/>
      <c r="E36" s="24"/>
      <c r="F36" s="4"/>
      <c r="G36" s="4"/>
      <c r="H36" s="21"/>
      <c r="I36" s="21"/>
      <c r="J36" s="21"/>
      <c r="K36" s="21"/>
      <c r="L36" s="21"/>
      <c r="M36" s="1"/>
      <c r="N36" s="1"/>
      <c r="O36" s="1"/>
    </row>
    <row r="37">
      <c r="A37" s="1"/>
      <c r="B37" s="24"/>
      <c r="C37" s="1"/>
      <c r="D37" s="24"/>
      <c r="E37" s="24"/>
      <c r="F37" s="4"/>
      <c r="G37" s="4"/>
      <c r="H37" s="21"/>
      <c r="I37" s="21"/>
      <c r="J37" s="21"/>
      <c r="K37" s="21"/>
      <c r="L37" s="21"/>
      <c r="M37" s="1"/>
      <c r="N37" s="1"/>
      <c r="O37" s="1"/>
    </row>
    <row r="38">
      <c r="A38" s="1"/>
      <c r="B38" s="24"/>
      <c r="C38" s="1"/>
      <c r="D38" s="24"/>
      <c r="E38" s="24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>
      <c r="A39" s="1"/>
      <c r="B39" s="24"/>
      <c r="C39" s="1"/>
      <c r="D39" s="24"/>
      <c r="E39" s="24"/>
      <c r="F39" s="1"/>
      <c r="G39" s="1"/>
      <c r="H39" s="21"/>
      <c r="I39" s="1"/>
      <c r="J39" s="1"/>
      <c r="K39" s="1"/>
      <c r="L39" s="1"/>
      <c r="M39" s="1"/>
    </row>
    <row r="40">
      <c r="A40" s="1"/>
      <c r="B40" s="24"/>
      <c r="C40" s="1"/>
      <c r="D40" s="24"/>
      <c r="E40" s="24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4"/>
      <c r="H41" s="2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F43" s="1"/>
      <c r="G43" s="1"/>
      <c r="H43" s="1"/>
      <c r="I43" s="1"/>
      <c r="J43" s="1"/>
      <c r="K43" s="1"/>
      <c r="L43" s="1"/>
    </row>
    <row r="44">
      <c r="F44" s="1"/>
      <c r="G44" s="1"/>
      <c r="H44" s="1"/>
      <c r="I44" s="1"/>
      <c r="J44" s="1"/>
      <c r="K44" s="1"/>
      <c r="L44" s="1"/>
    </row>
    <row r="45">
      <c r="F45" s="1"/>
      <c r="G45" s="1"/>
      <c r="H45" s="1"/>
      <c r="I45" s="1"/>
      <c r="J45" s="1"/>
      <c r="K45" s="1"/>
      <c r="L45" s="1"/>
    </row>
  </sheetData>
  <mergeCells count="6">
    <mergeCell ref="M13:O13"/>
    <mergeCell ref="I13:K13"/>
    <mergeCell ref="M15:O15"/>
    <mergeCell ref="D2:F2"/>
    <mergeCell ref="L19:N19"/>
    <mergeCell ref="I26:K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"/>
      <c r="E1" s="4"/>
      <c r="F1" s="4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2" t="s">
        <v>0</v>
      </c>
      <c r="B2" s="2" t="s">
        <v>2</v>
      </c>
      <c r="C2" s="3" t="s">
        <v>4</v>
      </c>
      <c r="D2" s="18" t="s">
        <v>5</v>
      </c>
      <c r="G2" s="6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3" t="s">
        <v>3</v>
      </c>
      <c r="E3" s="4" t="s">
        <v>42</v>
      </c>
      <c r="F3" s="4" t="s">
        <v>43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9" t="s">
        <v>28</v>
      </c>
      <c r="B5" s="19" t="s">
        <v>29</v>
      </c>
      <c r="C5" s="20">
        <v>46.62</v>
      </c>
      <c r="D5" s="20">
        <v>1.0</v>
      </c>
      <c r="E5" s="21">
        <f t="shared" ref="E5:E9" si="1">2*C5/98.82</f>
        <v>0.9435336976</v>
      </c>
      <c r="F5" s="20">
        <v>1.0</v>
      </c>
      <c r="G5" s="21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9" t="s">
        <v>48</v>
      </c>
      <c r="B6" s="19" t="s">
        <v>50</v>
      </c>
      <c r="C6" s="20">
        <v>41.66</v>
      </c>
      <c r="D6" s="20">
        <v>1.0</v>
      </c>
      <c r="E6" s="21">
        <f t="shared" si="1"/>
        <v>0.8431491601</v>
      </c>
      <c r="F6" s="20">
        <v>1.0</v>
      </c>
      <c r="G6" s="20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4" t="s">
        <v>53</v>
      </c>
      <c r="B7" s="14" t="s">
        <v>50</v>
      </c>
      <c r="C7" s="23">
        <v>1.03</v>
      </c>
      <c r="D7" s="14">
        <v>0.0</v>
      </c>
      <c r="E7" s="21">
        <f t="shared" si="1"/>
        <v>0.02084598259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4" t="s">
        <v>58</v>
      </c>
      <c r="B8" s="1"/>
      <c r="C8" s="14">
        <v>1.55</v>
      </c>
      <c r="D8" s="14">
        <v>0.0</v>
      </c>
      <c r="E8" s="21">
        <f t="shared" si="1"/>
        <v>0.03137016798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4" t="s">
        <v>74</v>
      </c>
      <c r="B9" s="1"/>
      <c r="C9" s="14">
        <v>7.96</v>
      </c>
      <c r="D9" s="14">
        <v>0.0</v>
      </c>
      <c r="E9" s="21">
        <f t="shared" si="1"/>
        <v>0.1611009917</v>
      </c>
      <c r="F9" s="14">
        <v>0.0</v>
      </c>
      <c r="G9" s="14">
        <v>0.0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"/>
      <c r="D10" s="1"/>
      <c r="F10" s="1"/>
      <c r="G10" s="1"/>
      <c r="H10" s="1"/>
      <c r="I10" s="1"/>
      <c r="K10" s="1"/>
      <c r="L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">
        <f>SUM(C5:C9)</f>
        <v>98.82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"/>
      <c r="D12" s="24"/>
      <c r="E12" s="24"/>
      <c r="F12" s="24"/>
      <c r="G12" s="24"/>
      <c r="H12" s="1"/>
      <c r="I12" s="24"/>
      <c r="J12" s="24"/>
      <c r="K12" s="2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 t="s">
        <v>62</v>
      </c>
      <c r="C13" s="23">
        <v>2.0</v>
      </c>
      <c r="D13" s="25"/>
      <c r="E13" s="25"/>
      <c r="F13" s="25"/>
      <c r="G13" s="24"/>
      <c r="H13" s="1"/>
      <c r="I13" s="24"/>
      <c r="J13" s="24"/>
      <c r="K13" s="2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6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6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26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26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26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26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</sheetData>
  <mergeCells count="4">
    <mergeCell ref="D10:E10"/>
    <mergeCell ref="I10:J10"/>
    <mergeCell ref="L10:P10"/>
    <mergeCell ref="D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3"/>
      <c r="I2" s="3"/>
      <c r="J2" s="4"/>
      <c r="K2" s="1"/>
      <c r="L2" s="1"/>
      <c r="M2" s="1"/>
      <c r="N2" s="1"/>
      <c r="O2" s="1"/>
      <c r="P2" s="1"/>
      <c r="Q2" s="1"/>
      <c r="R2" s="1"/>
      <c r="S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9" t="s">
        <v>28</v>
      </c>
      <c r="B4" s="4" t="s">
        <v>29</v>
      </c>
      <c r="C4" s="33">
        <v>36.86</v>
      </c>
      <c r="D4" s="20">
        <v>7.0</v>
      </c>
      <c r="E4" s="34">
        <f t="shared" ref="E4:E10" si="1">14*C4/89.06</f>
        <v>5.79429598</v>
      </c>
      <c r="F4" s="14">
        <v>6.0</v>
      </c>
      <c r="G4" s="14">
        <v>-1.0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4" t="s">
        <v>48</v>
      </c>
      <c r="B5" s="4" t="s">
        <v>50</v>
      </c>
      <c r="C5" s="33">
        <v>29.9</v>
      </c>
      <c r="D5" s="20">
        <v>3.0</v>
      </c>
      <c r="E5" s="34">
        <f t="shared" si="1"/>
        <v>4.700202111</v>
      </c>
      <c r="F5" s="14">
        <v>5.0</v>
      </c>
      <c r="G5" s="1">
        <f>2</f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35" t="s">
        <v>75</v>
      </c>
      <c r="B6" s="35"/>
      <c r="C6" s="33">
        <v>14.98</v>
      </c>
      <c r="D6" s="20">
        <v>3.0</v>
      </c>
      <c r="E6" s="34">
        <f t="shared" si="1"/>
        <v>2.354816977</v>
      </c>
      <c r="F6" s="14">
        <v>2.0</v>
      </c>
      <c r="G6" s="14">
        <v>-1.0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>
      <c r="A7" s="35" t="s">
        <v>76</v>
      </c>
      <c r="B7" s="1"/>
      <c r="C7" s="20">
        <v>3.89</v>
      </c>
      <c r="D7" s="20">
        <v>0.0</v>
      </c>
      <c r="E7" s="34">
        <f t="shared" si="1"/>
        <v>0.6114978666</v>
      </c>
      <c r="F7" s="14">
        <v>1.0</v>
      </c>
      <c r="G7" s="14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>
      <c r="A8" s="14" t="s">
        <v>71</v>
      </c>
      <c r="B8" s="14" t="s">
        <v>73</v>
      </c>
      <c r="C8" s="23">
        <v>0.19</v>
      </c>
      <c r="D8" s="14">
        <v>0.0</v>
      </c>
      <c r="E8" s="34">
        <f t="shared" si="1"/>
        <v>0.02986750505</v>
      </c>
      <c r="F8" s="14">
        <v>0.0</v>
      </c>
      <c r="G8" s="14">
        <v>0.0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>
      <c r="A9" s="14" t="s">
        <v>54</v>
      </c>
      <c r="B9" s="14" t="s">
        <v>72</v>
      </c>
      <c r="C9" s="14">
        <v>0.43</v>
      </c>
      <c r="D9" s="14">
        <v>0.0</v>
      </c>
      <c r="E9" s="34">
        <f t="shared" si="1"/>
        <v>0.06759487986</v>
      </c>
      <c r="F9" s="14">
        <v>0.0</v>
      </c>
      <c r="G9" s="14">
        <v>0.0</v>
      </c>
      <c r="H9" s="1"/>
      <c r="I9" s="1"/>
      <c r="L9" s="1"/>
      <c r="M9" s="1"/>
      <c r="N9" s="1"/>
      <c r="O9" s="1"/>
      <c r="P9" s="1"/>
      <c r="Q9" s="1"/>
      <c r="R9" s="1"/>
      <c r="S9" s="1"/>
    </row>
    <row r="10">
      <c r="A10" s="14" t="s">
        <v>77</v>
      </c>
      <c r="B10" s="1"/>
      <c r="C10" s="23">
        <v>2.81</v>
      </c>
      <c r="D10" s="14">
        <v>0.0</v>
      </c>
      <c r="E10" s="34">
        <f t="shared" si="1"/>
        <v>0.44172468</v>
      </c>
      <c r="F10" s="14">
        <v>0.0</v>
      </c>
      <c r="G10" s="14">
        <v>0.0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W10" s="8"/>
    </row>
    <row r="11">
      <c r="A11" s="14" t="s">
        <v>78</v>
      </c>
      <c r="B11" s="1"/>
      <c r="C11" s="24"/>
      <c r="D11" s="14">
        <v>1.0</v>
      </c>
      <c r="E11" s="1"/>
      <c r="F11" s="1"/>
      <c r="G11" s="1"/>
      <c r="H11" s="1"/>
      <c r="I11" s="1"/>
      <c r="J11" s="1"/>
      <c r="K11" s="1"/>
      <c r="L11" s="24"/>
      <c r="M11" s="24"/>
      <c r="N11" s="1"/>
      <c r="O11" s="14"/>
      <c r="P11" s="14"/>
      <c r="Q11" s="14"/>
      <c r="R11" s="1"/>
      <c r="S11" s="1"/>
      <c r="V11" s="1"/>
      <c r="W11" s="14"/>
      <c r="X11" s="8"/>
      <c r="Y11" s="8"/>
    </row>
    <row r="12">
      <c r="A12" s="1"/>
      <c r="B12" s="1"/>
      <c r="C12" s="24">
        <f>SUM(C4:C10)</f>
        <v>89.06</v>
      </c>
      <c r="D12" s="1"/>
      <c r="E12" s="1"/>
      <c r="F12" s="1"/>
      <c r="G12" s="1"/>
      <c r="H12" s="1"/>
      <c r="I12" s="1"/>
      <c r="L12" s="24"/>
      <c r="M12" s="24"/>
      <c r="N12" s="1"/>
      <c r="O12" s="14"/>
      <c r="P12" s="14"/>
      <c r="Q12" s="14"/>
      <c r="R12" s="1"/>
      <c r="S12" s="1"/>
      <c r="V12" s="1"/>
      <c r="W12" s="14"/>
      <c r="X12" s="8"/>
      <c r="Y12" s="8"/>
    </row>
    <row r="13">
      <c r="A13" s="1"/>
      <c r="B13" s="1"/>
      <c r="C13" s="1"/>
      <c r="D13" s="1"/>
      <c r="E13" s="1"/>
      <c r="F13" s="28"/>
      <c r="G13" s="1"/>
      <c r="H13" s="1"/>
      <c r="I13" s="1"/>
      <c r="J13" s="1"/>
      <c r="K13" s="14"/>
      <c r="L13" s="24"/>
      <c r="M13" s="24"/>
      <c r="N13" s="1"/>
      <c r="O13" s="14"/>
      <c r="P13" s="14"/>
      <c r="Q13" s="14"/>
      <c r="R13" s="1"/>
      <c r="S13" s="1"/>
      <c r="V13" s="1"/>
      <c r="W13" s="14"/>
      <c r="X13" s="8"/>
      <c r="Y13" s="8"/>
    </row>
    <row r="14">
      <c r="A14" s="1"/>
      <c r="B14" s="1" t="s">
        <v>62</v>
      </c>
      <c r="C14" s="23">
        <v>14.0</v>
      </c>
      <c r="D14" s="1"/>
      <c r="E14" s="1"/>
      <c r="F14" s="1"/>
      <c r="G14" s="1"/>
      <c r="H14" s="1"/>
      <c r="I14" s="24"/>
      <c r="J14" s="24"/>
      <c r="K14" s="24"/>
      <c r="L14" s="24"/>
      <c r="M14" s="24"/>
      <c r="N14" s="1"/>
      <c r="O14" s="14"/>
      <c r="P14" s="14"/>
      <c r="Q14" s="14"/>
      <c r="R14" s="1"/>
      <c r="S14" s="14"/>
      <c r="T14" s="8"/>
      <c r="V14" s="1"/>
      <c r="W14" s="14"/>
      <c r="X14" s="8"/>
      <c r="Y14" s="8"/>
    </row>
    <row r="15">
      <c r="A15" s="1"/>
      <c r="B15" s="1"/>
      <c r="C15" s="1"/>
      <c r="D15" s="1"/>
      <c r="E15" s="1"/>
      <c r="F15" s="1"/>
      <c r="G15" s="1"/>
      <c r="H15" s="1"/>
      <c r="I15" s="24"/>
      <c r="J15" s="24"/>
      <c r="K15" s="24"/>
      <c r="L15" s="24"/>
      <c r="M15" s="24"/>
      <c r="N15" s="1"/>
      <c r="O15" s="14"/>
      <c r="P15" s="14"/>
      <c r="Q15" s="14"/>
      <c r="R15" s="1"/>
      <c r="S15" s="14"/>
      <c r="U15" s="8"/>
      <c r="V15" s="1"/>
      <c r="W15" s="14"/>
      <c r="X15" s="8"/>
      <c r="Y15" s="8"/>
    </row>
    <row r="16">
      <c r="A16" s="36"/>
      <c r="B16" s="24"/>
      <c r="C16" s="1"/>
      <c r="D16" s="25"/>
      <c r="E16" s="25"/>
      <c r="F16" s="25"/>
      <c r="G16" s="37"/>
      <c r="H16" s="24"/>
      <c r="I16" s="1"/>
      <c r="J16" s="24"/>
      <c r="K16" s="24"/>
      <c r="L16" s="24"/>
      <c r="M16" s="24"/>
      <c r="N16" s="1"/>
      <c r="O16" s="14"/>
      <c r="P16" s="14"/>
      <c r="Q16" s="14"/>
      <c r="R16" s="1"/>
      <c r="S16" s="1"/>
      <c r="V16" s="1"/>
      <c r="W16" s="14"/>
      <c r="X16" s="8"/>
      <c r="Y16" s="8"/>
    </row>
    <row r="17">
      <c r="A17" s="1"/>
      <c r="B17" s="24"/>
      <c r="C17" s="1"/>
      <c r="D17" s="25"/>
      <c r="E17" s="25"/>
      <c r="F17" s="25"/>
      <c r="G17" s="25"/>
      <c r="H17" s="24"/>
      <c r="I17" s="1"/>
      <c r="J17" s="24"/>
      <c r="K17" s="24"/>
      <c r="L17" s="24"/>
      <c r="M17" s="24"/>
      <c r="N17" s="1"/>
      <c r="O17" s="14"/>
      <c r="P17" s="14"/>
      <c r="Q17" s="14"/>
      <c r="R17" s="1"/>
      <c r="S17" s="14"/>
      <c r="T17" s="8"/>
      <c r="V17" s="1"/>
      <c r="W17" s="14"/>
      <c r="X17" s="8"/>
      <c r="Y17" s="8"/>
    </row>
    <row r="18">
      <c r="A18" s="36"/>
      <c r="B18" s="24"/>
      <c r="C18" s="1"/>
      <c r="D18" s="25"/>
      <c r="E18" s="25"/>
      <c r="F18" s="24"/>
      <c r="G18" s="24"/>
      <c r="H18" s="24"/>
      <c r="I18" s="1"/>
      <c r="J18" s="24"/>
      <c r="K18" s="24"/>
      <c r="L18" s="24"/>
      <c r="M18" s="24"/>
      <c r="N18" s="1"/>
      <c r="O18" s="14"/>
      <c r="P18" s="14"/>
      <c r="Q18" s="14"/>
      <c r="R18" s="1"/>
      <c r="S18" s="14"/>
    </row>
    <row r="19">
      <c r="A19" s="36"/>
      <c r="B19" s="24"/>
      <c r="C19" s="1"/>
      <c r="D19" s="25"/>
      <c r="E19" s="25"/>
      <c r="F19" s="25"/>
      <c r="G19" s="25"/>
      <c r="H19" s="24"/>
      <c r="I19" s="1"/>
      <c r="J19" s="24"/>
      <c r="K19" s="24"/>
      <c r="L19" s="24"/>
      <c r="M19" s="24"/>
      <c r="N19" s="1"/>
      <c r="O19" s="1"/>
      <c r="P19" s="1"/>
      <c r="Q19" s="1"/>
      <c r="R19" s="1"/>
      <c r="S19" s="1"/>
    </row>
    <row r="20">
      <c r="A20" s="36"/>
      <c r="B20" s="24"/>
      <c r="C20" s="1"/>
      <c r="D20" s="25"/>
      <c r="E20" s="25"/>
      <c r="F20" s="25"/>
      <c r="G20" s="25"/>
      <c r="H20" s="24"/>
      <c r="I20" s="1"/>
      <c r="J20" s="24"/>
      <c r="K20" s="24"/>
      <c r="L20" s="24"/>
      <c r="M20" s="24"/>
      <c r="N20" s="1"/>
      <c r="O20" s="1"/>
      <c r="P20" s="1"/>
      <c r="Q20" s="1"/>
      <c r="R20" s="1"/>
      <c r="S20" s="1"/>
    </row>
    <row r="21">
      <c r="A21" s="1"/>
      <c r="B21" s="24"/>
      <c r="C21" s="1"/>
      <c r="D21" s="25"/>
      <c r="E21" s="25"/>
      <c r="F21" s="25"/>
      <c r="G21" s="25"/>
      <c r="H21" s="24"/>
      <c r="I21" s="1"/>
      <c r="J21" s="24"/>
      <c r="K21" s="24"/>
      <c r="L21" s="5"/>
      <c r="M21" s="5"/>
      <c r="N21" s="7"/>
      <c r="O21" s="7"/>
      <c r="P21" s="1"/>
      <c r="Q21" s="1"/>
      <c r="R21" s="1"/>
      <c r="S21" s="1"/>
    </row>
    <row r="22">
      <c r="A22" s="1"/>
      <c r="B22" s="24"/>
      <c r="C22" s="1"/>
      <c r="D22" s="25"/>
      <c r="E22" s="25"/>
      <c r="F22" s="25"/>
      <c r="G22" s="25"/>
      <c r="H22" s="24"/>
      <c r="I22" s="1"/>
      <c r="J22" s="24"/>
      <c r="K22" s="24"/>
      <c r="N22" s="15"/>
      <c r="O22" s="15"/>
      <c r="P22" s="1"/>
      <c r="Q22" s="1"/>
      <c r="R22" s="1"/>
      <c r="S22" s="1"/>
    </row>
    <row r="23">
      <c r="A23" s="1"/>
      <c r="B23" s="24"/>
      <c r="C23" s="1"/>
      <c r="D23" s="25"/>
      <c r="E23" s="25"/>
      <c r="F23" s="25"/>
      <c r="G23" s="25"/>
      <c r="H23" s="24"/>
      <c r="I23" s="1"/>
      <c r="J23" s="24"/>
      <c r="K23" s="24"/>
      <c r="L23" s="5"/>
      <c r="M23" s="5"/>
      <c r="N23" s="16"/>
      <c r="O23" s="17"/>
      <c r="P23" s="1"/>
      <c r="Q23" s="1"/>
      <c r="R23" s="1"/>
      <c r="S23" s="1"/>
    </row>
    <row r="24">
      <c r="A24" s="8"/>
      <c r="B24" s="8"/>
      <c r="D24" s="33"/>
      <c r="E24" s="8"/>
      <c r="F24" s="33"/>
      <c r="G24" s="8"/>
      <c r="J24" s="23"/>
      <c r="K24" s="23"/>
      <c r="L24" s="5"/>
      <c r="M24" s="5"/>
      <c r="N24" s="16"/>
      <c r="O24" s="17"/>
      <c r="P24" s="1"/>
      <c r="Q24" s="1"/>
    </row>
    <row r="25">
      <c r="L25" s="14"/>
      <c r="M25" s="1"/>
      <c r="N25" s="23"/>
      <c r="O25" s="14"/>
      <c r="P25" s="1"/>
      <c r="Q25" s="1"/>
    </row>
    <row r="26">
      <c r="L26" s="14"/>
      <c r="M26" s="1"/>
      <c r="N26" s="23"/>
      <c r="O26" s="14"/>
      <c r="P26" s="1"/>
      <c r="Q26" s="1"/>
    </row>
    <row r="27">
      <c r="L27" s="1"/>
      <c r="M27" s="1"/>
      <c r="N27" s="23"/>
      <c r="O27" s="14"/>
      <c r="P27" s="1"/>
      <c r="Q27" s="1"/>
    </row>
    <row r="28">
      <c r="L28" s="1"/>
      <c r="M28" s="1"/>
      <c r="N28" s="1"/>
      <c r="O28" s="1"/>
      <c r="P28" s="1"/>
      <c r="Q28" s="1"/>
      <c r="V28" s="8"/>
      <c r="W28" s="8"/>
      <c r="X28" s="8"/>
      <c r="Y28" s="8"/>
    </row>
    <row r="29">
      <c r="L29" s="1"/>
      <c r="M29" s="1"/>
      <c r="N29" s="1"/>
      <c r="O29" s="1"/>
      <c r="P29" s="1"/>
      <c r="Q29" s="1"/>
    </row>
    <row r="30">
      <c r="L30" s="1"/>
      <c r="M30" s="1"/>
      <c r="N30" s="1"/>
      <c r="O30" s="1"/>
      <c r="Q30" s="1"/>
    </row>
    <row r="31">
      <c r="L31" s="1"/>
      <c r="M31" s="1"/>
      <c r="N31" s="1"/>
      <c r="O31" s="1"/>
      <c r="P31" s="1"/>
      <c r="Q31" s="1"/>
    </row>
  </sheetData>
  <mergeCells count="3">
    <mergeCell ref="O30:P30"/>
    <mergeCell ref="I12:K12"/>
    <mergeCell ref="D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</cols>
  <sheetData>
    <row r="1">
      <c r="A1" s="2"/>
      <c r="B1" s="2"/>
      <c r="C1" s="3"/>
      <c r="D1" s="32" t="s">
        <v>5</v>
      </c>
      <c r="G1" s="5"/>
      <c r="H1" s="3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3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9" t="s">
        <v>28</v>
      </c>
      <c r="B4" s="35" t="s">
        <v>29</v>
      </c>
      <c r="C4" s="33">
        <v>29.86</v>
      </c>
      <c r="D4" s="20">
        <v>22.0</v>
      </c>
      <c r="E4" s="34">
        <f t="shared" ref="E4:E13" si="1">40*C4/89.28</f>
        <v>13.3781362</v>
      </c>
      <c r="F4" s="14">
        <v>13.0</v>
      </c>
      <c r="G4" s="14">
        <v>-9.0</v>
      </c>
      <c r="H4" s="1"/>
      <c r="I4" s="1"/>
      <c r="J4" s="1"/>
      <c r="K4" s="1"/>
      <c r="L4" s="1"/>
      <c r="M4" s="1"/>
      <c r="N4" s="1"/>
      <c r="O4" s="1"/>
      <c r="P4" s="1"/>
    </row>
    <row r="5">
      <c r="A5" s="4" t="s">
        <v>48</v>
      </c>
      <c r="B5" s="35" t="s">
        <v>50</v>
      </c>
      <c r="C5" s="33">
        <v>8.56</v>
      </c>
      <c r="D5" s="20">
        <v>2.0</v>
      </c>
      <c r="E5" s="34">
        <f t="shared" si="1"/>
        <v>3.835125448</v>
      </c>
      <c r="F5" s="14">
        <v>4.0</v>
      </c>
      <c r="G5" s="1">
        <f>2</f>
        <v>2</v>
      </c>
      <c r="H5" s="1"/>
      <c r="I5" s="1"/>
      <c r="J5" s="1"/>
      <c r="K5" s="1"/>
      <c r="L5" s="1"/>
      <c r="M5" s="1"/>
      <c r="N5" s="1"/>
      <c r="O5" s="1"/>
      <c r="P5" s="1"/>
    </row>
    <row r="6">
      <c r="A6" s="35" t="s">
        <v>79</v>
      </c>
      <c r="B6" s="35" t="s">
        <v>55</v>
      </c>
      <c r="C6" s="33">
        <v>16.04</v>
      </c>
      <c r="D6" s="20">
        <v>2.0</v>
      </c>
      <c r="E6" s="34">
        <f t="shared" si="1"/>
        <v>7.186379928</v>
      </c>
      <c r="F6" s="14">
        <v>7.0</v>
      </c>
      <c r="G6" s="14">
        <v>5.0</v>
      </c>
      <c r="H6" s="1"/>
      <c r="I6" s="1"/>
      <c r="J6" s="1"/>
      <c r="K6" s="1"/>
      <c r="L6" s="1"/>
      <c r="M6" s="1"/>
      <c r="N6" s="1"/>
      <c r="O6" s="1"/>
      <c r="P6" s="1"/>
    </row>
    <row r="7">
      <c r="A7" s="35" t="s">
        <v>80</v>
      </c>
      <c r="B7" s="35" t="s">
        <v>29</v>
      </c>
      <c r="C7" s="33">
        <v>6.5</v>
      </c>
      <c r="D7" s="20">
        <v>6.0</v>
      </c>
      <c r="E7" s="34">
        <f t="shared" si="1"/>
        <v>2.91218638</v>
      </c>
      <c r="F7" s="14">
        <v>3.0</v>
      </c>
      <c r="G7" s="14">
        <v>-3.0</v>
      </c>
      <c r="H7" s="1"/>
      <c r="I7" s="1"/>
      <c r="J7" s="1"/>
      <c r="K7" s="1"/>
      <c r="L7" s="1"/>
      <c r="M7" s="1"/>
      <c r="N7" s="1"/>
      <c r="O7" s="1"/>
      <c r="P7" s="1"/>
    </row>
    <row r="8">
      <c r="A8" s="35" t="s">
        <v>81</v>
      </c>
      <c r="B8" s="14" t="s">
        <v>29</v>
      </c>
      <c r="C8" s="20">
        <v>3.0</v>
      </c>
      <c r="D8" s="20">
        <v>3.0</v>
      </c>
      <c r="E8" s="34">
        <f t="shared" si="1"/>
        <v>1.344086022</v>
      </c>
      <c r="F8" s="14">
        <v>1.0</v>
      </c>
      <c r="G8" s="14">
        <v>-2.0</v>
      </c>
      <c r="H8" s="1"/>
      <c r="I8" s="1"/>
      <c r="J8" s="1"/>
      <c r="K8" s="1"/>
      <c r="L8" s="1"/>
      <c r="M8" s="1"/>
      <c r="N8" s="1"/>
      <c r="O8" s="1"/>
      <c r="P8" s="1"/>
    </row>
    <row r="9">
      <c r="A9" s="14" t="s">
        <v>65</v>
      </c>
      <c r="B9" s="14" t="s">
        <v>50</v>
      </c>
      <c r="C9" s="30">
        <v>20.46</v>
      </c>
      <c r="D9" s="14">
        <v>4.0</v>
      </c>
      <c r="E9" s="34">
        <f t="shared" si="1"/>
        <v>9.166666667</v>
      </c>
      <c r="F9" s="14">
        <v>9.0</v>
      </c>
      <c r="G9" s="14">
        <v>5.0</v>
      </c>
      <c r="H9" s="1"/>
      <c r="I9" s="1"/>
      <c r="J9" s="1"/>
      <c r="K9" s="1"/>
      <c r="L9" s="1"/>
      <c r="M9" s="1"/>
      <c r="N9" s="1"/>
      <c r="O9" s="1"/>
      <c r="P9" s="1"/>
    </row>
    <row r="10">
      <c r="A10" s="35" t="s">
        <v>56</v>
      </c>
      <c r="B10" s="1"/>
      <c r="C10" s="20">
        <v>2.17</v>
      </c>
      <c r="D10" s="20">
        <v>0.0</v>
      </c>
      <c r="E10" s="34">
        <f t="shared" si="1"/>
        <v>0.9722222222</v>
      </c>
      <c r="F10" s="14">
        <v>1.0</v>
      </c>
      <c r="G10" s="14">
        <v>1.0</v>
      </c>
      <c r="H10" s="1"/>
      <c r="I10" s="1"/>
      <c r="J10" s="1"/>
      <c r="K10" s="1"/>
      <c r="L10" s="1"/>
      <c r="M10" s="1"/>
      <c r="N10" s="1"/>
      <c r="O10" s="1"/>
      <c r="P10" s="1"/>
    </row>
    <row r="11">
      <c r="A11" s="14" t="s">
        <v>53</v>
      </c>
      <c r="B11" s="14" t="s">
        <v>50</v>
      </c>
      <c r="C11" s="23">
        <v>1.22</v>
      </c>
      <c r="D11" s="14">
        <v>1.0</v>
      </c>
      <c r="E11" s="34">
        <f t="shared" si="1"/>
        <v>0.5465949821</v>
      </c>
      <c r="F11" s="14">
        <v>1.0</v>
      </c>
      <c r="G11" s="14">
        <v>0.0</v>
      </c>
      <c r="H11" s="1"/>
      <c r="I11" s="1"/>
      <c r="J11" s="1"/>
      <c r="K11" s="1"/>
      <c r="L11" s="1"/>
      <c r="M11" s="1"/>
      <c r="N11" s="1"/>
      <c r="O11" s="1"/>
      <c r="P11" s="1"/>
    </row>
    <row r="12">
      <c r="A12" s="14" t="s">
        <v>71</v>
      </c>
      <c r="B12" s="14" t="s">
        <v>55</v>
      </c>
      <c r="C12" s="23">
        <v>1.17</v>
      </c>
      <c r="D12" s="14">
        <v>0.0</v>
      </c>
      <c r="E12" s="34">
        <f t="shared" si="1"/>
        <v>0.5241935484</v>
      </c>
      <c r="F12" s="14">
        <v>1.0</v>
      </c>
      <c r="G12" s="14">
        <v>1.0</v>
      </c>
      <c r="H12" s="1"/>
      <c r="I12" s="1"/>
      <c r="J12" s="1"/>
      <c r="K12" s="1"/>
      <c r="L12" s="1"/>
      <c r="M12" s="1"/>
      <c r="N12" s="1"/>
      <c r="O12" s="1"/>
      <c r="P12" s="1"/>
    </row>
    <row r="13">
      <c r="A13" s="8" t="s">
        <v>54</v>
      </c>
      <c r="B13" s="8" t="s">
        <v>55</v>
      </c>
      <c r="C13" s="8">
        <v>0.3</v>
      </c>
      <c r="D13" s="8">
        <v>0.0</v>
      </c>
      <c r="E13" s="34">
        <f t="shared" si="1"/>
        <v>0.1344086022</v>
      </c>
      <c r="F13" s="8">
        <v>0.0</v>
      </c>
      <c r="G13" s="8">
        <v>0.0</v>
      </c>
    </row>
    <row r="15">
      <c r="A15" s="1"/>
      <c r="B15" s="1"/>
      <c r="C15" s="24">
        <f>SUM(C4:C13)</f>
        <v>89.28</v>
      </c>
      <c r="D15" s="1"/>
      <c r="E15" s="1"/>
      <c r="F15" s="1"/>
      <c r="G15" s="1"/>
      <c r="H15" s="1"/>
      <c r="I15" s="1"/>
      <c r="J15" s="1"/>
      <c r="K15" s="14"/>
      <c r="L15" s="1"/>
      <c r="M15" s="1"/>
      <c r="N15" s="1"/>
      <c r="O15" s="1"/>
      <c r="P15" s="14"/>
      <c r="Q15" s="1"/>
      <c r="R15" s="1"/>
      <c r="S15" s="1"/>
      <c r="T15" s="1"/>
      <c r="U15" s="14"/>
      <c r="V15" s="1"/>
      <c r="W15" s="1"/>
    </row>
    <row r="16">
      <c r="A16" s="1"/>
      <c r="B16" s="1"/>
      <c r="C16" s="1"/>
      <c r="D16" s="1"/>
      <c r="E16" s="1"/>
      <c r="F16" s="28"/>
      <c r="G16" s="1"/>
      <c r="H16" s="1"/>
    </row>
    <row r="17">
      <c r="A17" s="1"/>
      <c r="B17" s="1" t="s">
        <v>62</v>
      </c>
      <c r="C17" s="23">
        <v>40.0</v>
      </c>
      <c r="D17" s="1"/>
      <c r="E17" s="1"/>
      <c r="F17" s="1"/>
      <c r="G17" s="1"/>
      <c r="H17" s="1"/>
      <c r="I17" s="1"/>
      <c r="J17" s="24"/>
      <c r="K17" s="24"/>
      <c r="L17" s="24"/>
      <c r="M17" s="24"/>
      <c r="N17" s="14"/>
      <c r="O17" s="14"/>
      <c r="P17" s="14"/>
      <c r="Q17" s="23"/>
      <c r="R17" s="23"/>
      <c r="S17" s="23"/>
      <c r="T17" s="14"/>
      <c r="U17" s="14"/>
      <c r="V17" s="23"/>
      <c r="W17" s="23"/>
    </row>
    <row r="18">
      <c r="A18" s="1"/>
      <c r="B18" s="1"/>
      <c r="C18" s="1"/>
      <c r="D18" s="1"/>
      <c r="E18" s="1"/>
      <c r="F18" s="1"/>
      <c r="G18" s="1"/>
      <c r="H18" s="1"/>
      <c r="I18" s="1"/>
      <c r="J18" s="24"/>
      <c r="K18" s="24"/>
      <c r="L18" s="24"/>
      <c r="M18" s="24"/>
      <c r="N18" s="14"/>
      <c r="O18" s="14"/>
      <c r="P18" s="14"/>
      <c r="Q18" s="23"/>
      <c r="R18" s="23"/>
      <c r="S18" s="23"/>
      <c r="T18" s="14"/>
      <c r="U18" s="14"/>
      <c r="V18" s="23"/>
      <c r="W18" s="23"/>
    </row>
    <row r="19">
      <c r="A19" s="36"/>
      <c r="B19" s="24"/>
      <c r="C19" s="1"/>
      <c r="D19" s="25"/>
      <c r="E19" s="25"/>
      <c r="F19" s="25"/>
      <c r="G19" s="37"/>
      <c r="H19" s="24"/>
      <c r="I19" s="1"/>
      <c r="J19" s="24"/>
      <c r="K19" s="24"/>
      <c r="L19" s="24"/>
      <c r="M19" s="24"/>
      <c r="N19" s="5"/>
      <c r="O19" s="5"/>
      <c r="P19" s="7"/>
      <c r="Q19" s="7"/>
      <c r="R19" s="1"/>
      <c r="S19" s="24"/>
      <c r="T19" s="14"/>
      <c r="U19" s="14"/>
      <c r="V19" s="23"/>
      <c r="W19" s="23"/>
    </row>
    <row r="20">
      <c r="A20" s="1"/>
      <c r="B20" s="24"/>
      <c r="C20" s="1"/>
      <c r="D20" s="25"/>
      <c r="E20" s="25"/>
      <c r="F20" s="25"/>
      <c r="G20" s="25"/>
      <c r="H20" s="24"/>
      <c r="I20" s="1"/>
      <c r="J20" s="24"/>
      <c r="K20" s="24"/>
      <c r="L20" s="24"/>
      <c r="M20" s="24"/>
      <c r="N20" s="1"/>
      <c r="O20" s="1"/>
      <c r="P20" s="1"/>
      <c r="Q20" s="1"/>
      <c r="R20" s="1"/>
      <c r="S20" s="23"/>
      <c r="T20" s="14"/>
      <c r="U20" s="14"/>
      <c r="V20" s="23"/>
      <c r="W20" s="23"/>
    </row>
    <row r="21">
      <c r="A21" s="36"/>
      <c r="B21" s="24"/>
      <c r="C21" s="1"/>
      <c r="D21" s="25"/>
      <c r="E21" s="25"/>
      <c r="F21" s="24"/>
      <c r="G21" s="24"/>
      <c r="H21" s="24"/>
      <c r="I21" s="1"/>
      <c r="J21" s="24"/>
      <c r="K21" s="24"/>
      <c r="L21" s="24"/>
      <c r="M21" s="24"/>
      <c r="N21" s="1"/>
      <c r="O21" s="1"/>
      <c r="P21" s="1"/>
      <c r="Q21" s="1"/>
      <c r="R21" s="1"/>
      <c r="S21" s="24"/>
      <c r="T21" s="24"/>
      <c r="U21" s="24"/>
      <c r="V21" s="24"/>
      <c r="W21" s="24"/>
    </row>
    <row r="22">
      <c r="A22" s="1"/>
      <c r="B22" s="24"/>
      <c r="C22" s="1"/>
      <c r="D22" s="25"/>
      <c r="E22" s="25"/>
      <c r="F22" s="25"/>
      <c r="G22" s="25"/>
      <c r="H22" s="24"/>
      <c r="I22" s="1"/>
      <c r="J22" s="24"/>
      <c r="K22" s="24"/>
      <c r="L22" s="24"/>
      <c r="M22" s="24"/>
      <c r="N22" s="1"/>
      <c r="O22" s="1"/>
      <c r="P22" s="1"/>
      <c r="Q22" s="1"/>
      <c r="R22" s="1"/>
      <c r="S22" s="24"/>
      <c r="T22" s="24"/>
      <c r="U22" s="24"/>
      <c r="V22" s="24"/>
      <c r="W22" s="24"/>
    </row>
    <row r="23">
      <c r="A23" s="1"/>
      <c r="B23" s="24"/>
      <c r="C23" s="1"/>
      <c r="D23" s="24"/>
      <c r="E23" s="24"/>
      <c r="F23" s="24"/>
      <c r="G23" s="24"/>
      <c r="H23" s="24"/>
      <c r="I23" s="1"/>
      <c r="J23" s="24"/>
      <c r="K23" s="24"/>
      <c r="L23" s="24"/>
      <c r="M23" s="24"/>
      <c r="N23" s="1"/>
      <c r="O23" s="1"/>
      <c r="P23" s="23"/>
      <c r="Q23" s="14"/>
      <c r="R23" s="1"/>
      <c r="S23" s="24"/>
      <c r="T23" s="24"/>
      <c r="U23" s="24"/>
      <c r="V23" s="24"/>
      <c r="W23" s="24"/>
    </row>
    <row r="24">
      <c r="A24" s="1"/>
      <c r="B24" s="24"/>
      <c r="C24" s="1"/>
      <c r="D24" s="24"/>
      <c r="E24" s="24"/>
      <c r="F24" s="24"/>
      <c r="G24" s="1"/>
      <c r="H24" s="24"/>
      <c r="I24" s="1"/>
      <c r="J24" s="24"/>
      <c r="K24" s="24"/>
      <c r="L24" s="24"/>
      <c r="M24" s="24"/>
      <c r="N24" s="14"/>
      <c r="O24" s="1"/>
      <c r="P24" s="23"/>
      <c r="Q24" s="14"/>
      <c r="R24" s="1"/>
      <c r="S24" s="24"/>
      <c r="T24" s="24"/>
      <c r="U24" s="24"/>
      <c r="V24" s="24"/>
      <c r="W24" s="24"/>
    </row>
    <row r="25">
      <c r="A25" s="1"/>
      <c r="B25" s="24"/>
      <c r="C25" s="1"/>
      <c r="D25" s="24"/>
      <c r="E25" s="24"/>
      <c r="F25" s="24"/>
      <c r="G25" s="24"/>
      <c r="H25" s="24"/>
      <c r="I25" s="1"/>
      <c r="J25" s="24"/>
      <c r="K25" s="24"/>
      <c r="L25" s="24"/>
      <c r="M25" s="24"/>
      <c r="N25" s="1"/>
      <c r="O25" s="1"/>
      <c r="P25" s="23"/>
      <c r="Q25" s="14"/>
      <c r="R25" s="1"/>
      <c r="S25" s="24"/>
      <c r="T25" s="24"/>
      <c r="U25" s="24"/>
      <c r="V25" s="24"/>
      <c r="W25" s="24"/>
    </row>
    <row r="26">
      <c r="A26" s="1"/>
      <c r="B26" s="24"/>
      <c r="C26" s="1"/>
      <c r="D26" s="24"/>
      <c r="E26" s="24"/>
      <c r="F26" s="24"/>
      <c r="G26" s="24"/>
      <c r="H26" s="24"/>
      <c r="I26" s="1"/>
      <c r="J26" s="24"/>
      <c r="K26" s="24"/>
      <c r="L26" s="24"/>
      <c r="M26" s="24"/>
      <c r="N26" s="1"/>
      <c r="O26" s="1"/>
      <c r="P26" s="24"/>
      <c r="Q26" s="14"/>
      <c r="R26" s="1"/>
      <c r="S26" s="24"/>
      <c r="T26" s="24"/>
      <c r="U26" s="24"/>
      <c r="V26" s="24"/>
      <c r="W26" s="24"/>
    </row>
    <row r="27">
      <c r="A27" s="1"/>
      <c r="B27" s="24"/>
      <c r="C27" s="1"/>
      <c r="D27" s="25"/>
      <c r="E27" s="25"/>
      <c r="F27" s="25"/>
      <c r="G27" s="25"/>
      <c r="H27" s="24"/>
      <c r="I27" s="1"/>
      <c r="J27" s="24"/>
      <c r="K27" s="24"/>
      <c r="L27" s="24"/>
      <c r="M27" s="24"/>
      <c r="N27" s="1"/>
      <c r="O27" s="1"/>
      <c r="P27" s="1"/>
      <c r="Q27" s="1"/>
      <c r="R27" s="1"/>
      <c r="S27" s="23"/>
      <c r="T27" s="24"/>
      <c r="U27" s="24"/>
      <c r="V27" s="24"/>
      <c r="W27" s="24"/>
    </row>
    <row r="28">
      <c r="A28" s="36"/>
      <c r="B28" s="24"/>
      <c r="C28" s="1"/>
      <c r="D28" s="25"/>
      <c r="E28" s="25"/>
      <c r="F28" s="25"/>
      <c r="G28" s="25"/>
      <c r="H28" s="24"/>
      <c r="I28" s="1"/>
      <c r="J28" s="24"/>
      <c r="K28" s="24"/>
      <c r="L28" s="24"/>
      <c r="M28" s="24"/>
      <c r="N28" s="1"/>
      <c r="O28" s="1"/>
      <c r="P28" s="1"/>
      <c r="Q28" s="1"/>
      <c r="R28" s="1"/>
      <c r="S28" s="24"/>
      <c r="T28" s="24"/>
      <c r="U28" s="24"/>
      <c r="V28" s="24"/>
      <c r="W28" s="24"/>
    </row>
    <row r="29">
      <c r="A29" s="36"/>
      <c r="B29" s="24"/>
      <c r="C29" s="1"/>
      <c r="D29" s="25"/>
      <c r="E29" s="25"/>
      <c r="F29" s="25"/>
      <c r="G29" s="25"/>
      <c r="H29" s="24"/>
      <c r="I29" s="1"/>
      <c r="J29" s="24"/>
      <c r="K29" s="24"/>
      <c r="L29" s="24"/>
      <c r="M29" s="24"/>
      <c r="N29" s="1"/>
      <c r="O29" s="1"/>
      <c r="P29" s="1"/>
      <c r="Q29" s="1"/>
      <c r="S29" s="23"/>
      <c r="T29" s="24"/>
      <c r="U29" s="24"/>
      <c r="V29" s="24"/>
      <c r="W29" s="24"/>
    </row>
    <row r="30">
      <c r="A30" s="1"/>
      <c r="B30" s="24"/>
      <c r="C30" s="1"/>
      <c r="D30" s="24"/>
      <c r="E30" s="24"/>
      <c r="F30" s="24"/>
      <c r="G30" s="24"/>
      <c r="H30" s="24"/>
      <c r="I30" s="1"/>
      <c r="J30" s="24"/>
      <c r="K30" s="24"/>
      <c r="L30" s="24"/>
      <c r="M30" s="24"/>
      <c r="N30" s="1"/>
      <c r="O30" s="1"/>
      <c r="P30" s="1"/>
      <c r="Q30" s="1"/>
      <c r="R30" s="1"/>
      <c r="S30" s="24"/>
      <c r="T30" s="24"/>
      <c r="U30" s="24"/>
      <c r="V30" s="24"/>
      <c r="W30" s="24"/>
    </row>
    <row r="31">
      <c r="A31" s="1"/>
      <c r="B31" s="24"/>
      <c r="C31" s="1"/>
      <c r="D31" s="24"/>
      <c r="E31" s="24"/>
      <c r="F31" s="24"/>
      <c r="G31" s="24"/>
      <c r="H31" s="24"/>
      <c r="I31" s="1"/>
      <c r="J31" s="24"/>
      <c r="K31" s="24"/>
      <c r="L31" s="24"/>
      <c r="M31" s="24"/>
      <c r="S31" s="24"/>
      <c r="T31" s="24"/>
      <c r="U31" s="24"/>
      <c r="V31" s="24"/>
      <c r="W31" s="24"/>
    </row>
    <row r="32">
      <c r="A32" s="1"/>
      <c r="B32" s="24"/>
      <c r="C32" s="1"/>
      <c r="D32" s="24"/>
      <c r="E32" s="24"/>
      <c r="F32" s="24"/>
      <c r="G32" s="24"/>
      <c r="H32" s="24"/>
      <c r="I32" s="1"/>
      <c r="J32" s="24"/>
      <c r="K32" s="24"/>
      <c r="L32" s="24"/>
      <c r="M32" s="24"/>
      <c r="N32" s="1"/>
      <c r="O32" s="24"/>
      <c r="P32" s="1"/>
      <c r="Q32" s="24"/>
      <c r="R32" s="24"/>
      <c r="S32" s="24"/>
      <c r="T32" s="24"/>
      <c r="U32" s="24"/>
      <c r="V32" s="24"/>
      <c r="W32" s="24"/>
    </row>
    <row r="33">
      <c r="A33" s="1"/>
      <c r="B33" s="24"/>
      <c r="C33" s="1"/>
      <c r="D33" s="24"/>
      <c r="E33" s="24"/>
      <c r="F33" s="24"/>
      <c r="G33" s="24"/>
      <c r="H33" s="24"/>
      <c r="I33" s="1"/>
      <c r="J33" s="24"/>
      <c r="K33" s="24"/>
      <c r="L33" s="24"/>
      <c r="M33" s="24"/>
      <c r="N33" s="14"/>
      <c r="O33" s="14"/>
      <c r="P33" s="14"/>
      <c r="Q33" s="23"/>
      <c r="R33" s="24"/>
      <c r="S33" s="24"/>
      <c r="T33" s="24"/>
      <c r="U33" s="24"/>
      <c r="V33" s="24"/>
      <c r="W33" s="24"/>
    </row>
    <row r="34">
      <c r="A34" s="1"/>
      <c r="B34" s="24"/>
      <c r="C34" s="1"/>
      <c r="D34" s="24"/>
      <c r="E34" s="24"/>
      <c r="F34" s="24"/>
      <c r="G34" s="24"/>
      <c r="H34" s="24"/>
      <c r="I34" s="1"/>
      <c r="J34" s="24"/>
      <c r="K34" s="24"/>
      <c r="L34" s="24"/>
      <c r="M34" s="24"/>
      <c r="N34" s="14"/>
      <c r="O34" s="14"/>
      <c r="P34" s="14"/>
      <c r="Q34" s="23"/>
      <c r="R34" s="24"/>
      <c r="S34" s="24"/>
      <c r="T34" s="24"/>
      <c r="U34" s="24"/>
      <c r="V34" s="24"/>
      <c r="W34" s="24"/>
    </row>
    <row r="35">
      <c r="A35" s="36"/>
      <c r="B35" s="24"/>
      <c r="C35" s="1"/>
      <c r="D35" s="25"/>
      <c r="E35" s="25"/>
      <c r="F35" s="25"/>
      <c r="G35" s="25"/>
      <c r="H35" s="24"/>
      <c r="I35" s="1"/>
      <c r="J35" s="24"/>
      <c r="K35" s="24"/>
      <c r="L35" s="24"/>
      <c r="M35" s="24"/>
      <c r="N35" s="14"/>
      <c r="O35" s="14"/>
      <c r="P35" s="14"/>
      <c r="Q35" s="23"/>
      <c r="R35" s="24"/>
      <c r="S35" s="23"/>
      <c r="T35" s="24"/>
      <c r="U35" s="24"/>
      <c r="V35" s="24"/>
      <c r="W35" s="24"/>
    </row>
    <row r="36">
      <c r="A36" s="1"/>
      <c r="B36" s="24"/>
      <c r="C36" s="1"/>
      <c r="D36" s="25"/>
      <c r="E36" s="25"/>
      <c r="F36" s="25"/>
      <c r="G36" s="25"/>
      <c r="H36" s="24"/>
      <c r="I36" s="1"/>
      <c r="J36" s="24"/>
      <c r="K36" s="24"/>
      <c r="L36" s="24"/>
      <c r="M36" s="24"/>
      <c r="N36" s="14"/>
      <c r="O36" s="14"/>
      <c r="P36" s="14"/>
      <c r="Q36" s="23"/>
      <c r="R36" s="24"/>
      <c r="S36" s="23"/>
      <c r="T36" s="24"/>
      <c r="U36" s="24"/>
      <c r="V36" s="24"/>
      <c r="W36" s="24"/>
    </row>
    <row r="37">
      <c r="A37" s="1"/>
      <c r="B37" s="24"/>
      <c r="C37" s="1"/>
      <c r="D37" s="24"/>
      <c r="E37" s="24"/>
      <c r="F37" s="24"/>
      <c r="G37" s="24"/>
      <c r="H37" s="24"/>
      <c r="I37" s="1"/>
      <c r="J37" s="24"/>
      <c r="K37" s="24"/>
      <c r="L37" s="24"/>
      <c r="M37" s="24"/>
      <c r="N37" s="14"/>
      <c r="O37" s="14"/>
      <c r="P37" s="14"/>
      <c r="Q37" s="23"/>
      <c r="R37" s="24"/>
      <c r="S37" s="24"/>
      <c r="T37" s="24"/>
      <c r="U37" s="24"/>
      <c r="V37" s="24"/>
      <c r="W37" s="24"/>
    </row>
    <row r="38">
      <c r="A38" s="1"/>
      <c r="B38" s="24"/>
      <c r="C38" s="1"/>
      <c r="D38" s="24"/>
      <c r="E38" s="24"/>
      <c r="F38" s="24"/>
      <c r="G38" s="24"/>
      <c r="H38" s="24"/>
      <c r="I38" s="1"/>
      <c r="J38" s="24"/>
      <c r="K38" s="24"/>
      <c r="L38" s="24"/>
      <c r="M38" s="24"/>
      <c r="N38" s="14"/>
      <c r="O38" s="14"/>
      <c r="P38" s="14"/>
      <c r="Q38" s="23"/>
      <c r="R38" s="24"/>
      <c r="S38" s="24"/>
      <c r="T38" s="24"/>
      <c r="U38" s="24"/>
      <c r="V38" s="24"/>
      <c r="W38" s="24"/>
    </row>
    <row r="39">
      <c r="A39" s="1"/>
      <c r="B39" s="24"/>
      <c r="C39" s="1"/>
      <c r="D39" s="24"/>
      <c r="E39" s="24"/>
      <c r="F39" s="24"/>
      <c r="G39" s="24"/>
      <c r="H39" s="24"/>
      <c r="I39" s="1"/>
      <c r="J39" s="24"/>
      <c r="K39" s="24"/>
      <c r="L39" s="24"/>
      <c r="M39" s="24"/>
      <c r="N39" s="14"/>
      <c r="O39" s="14"/>
      <c r="P39" s="14"/>
      <c r="Q39" s="23"/>
      <c r="R39" s="24"/>
      <c r="S39" s="24"/>
      <c r="T39" s="24"/>
      <c r="U39" s="24"/>
      <c r="V39" s="24"/>
      <c r="W39" s="24"/>
    </row>
    <row r="40">
      <c r="A40" s="1"/>
      <c r="B40" s="24"/>
      <c r="C40" s="1"/>
      <c r="D40" s="24"/>
      <c r="E40" s="24"/>
      <c r="F40" s="24"/>
      <c r="G40" s="24"/>
      <c r="H40" s="24"/>
      <c r="I40" s="1"/>
      <c r="J40" s="24"/>
      <c r="K40" s="24"/>
      <c r="L40" s="24"/>
      <c r="M40" s="24"/>
      <c r="N40" s="14"/>
      <c r="O40" s="14"/>
      <c r="P40" s="14"/>
      <c r="Q40" s="23"/>
      <c r="R40" s="24"/>
      <c r="S40" s="24"/>
      <c r="T40" s="24"/>
      <c r="U40" s="24"/>
      <c r="V40" s="24"/>
      <c r="W40" s="24"/>
    </row>
    <row r="41">
      <c r="A41" s="1"/>
      <c r="B41" s="24"/>
      <c r="C41" s="1"/>
      <c r="D41" s="24"/>
      <c r="E41" s="24"/>
      <c r="F41" s="24"/>
      <c r="G41" s="24"/>
      <c r="H41" s="24"/>
      <c r="I41" s="1"/>
      <c r="J41" s="24"/>
      <c r="K41" s="24"/>
      <c r="L41" s="24"/>
      <c r="M41" s="24"/>
      <c r="N41" s="14"/>
      <c r="O41" s="14"/>
      <c r="P41" s="14"/>
      <c r="Q41" s="23"/>
      <c r="R41" s="24"/>
      <c r="S41" s="24"/>
      <c r="T41" s="24"/>
      <c r="U41" s="24"/>
      <c r="V41" s="24"/>
      <c r="W41" s="24"/>
    </row>
    <row r="42">
      <c r="A42" s="1"/>
      <c r="B42" s="24"/>
      <c r="C42" s="1"/>
      <c r="D42" s="24"/>
      <c r="E42" s="24"/>
      <c r="F42" s="24"/>
      <c r="G42" s="24"/>
      <c r="H42" s="24"/>
      <c r="I42" s="1"/>
      <c r="J42" s="24"/>
      <c r="K42" s="24"/>
      <c r="L42" s="24"/>
      <c r="M42" s="24"/>
      <c r="N42" s="14"/>
      <c r="O42" s="14"/>
      <c r="P42" s="14"/>
      <c r="Q42" s="23"/>
      <c r="R42" s="24"/>
      <c r="S42" s="24"/>
      <c r="T42" s="24"/>
      <c r="U42" s="24"/>
      <c r="V42" s="24"/>
      <c r="W42" s="24"/>
    </row>
    <row r="43">
      <c r="A43" s="1"/>
      <c r="B43" s="24"/>
      <c r="C43" s="1"/>
      <c r="D43" s="25"/>
      <c r="E43" s="25"/>
      <c r="F43" s="25"/>
      <c r="G43" s="25"/>
      <c r="H43" s="24"/>
      <c r="I43" s="1"/>
      <c r="J43" s="24"/>
      <c r="K43" s="24"/>
      <c r="L43" s="24"/>
      <c r="M43" s="24"/>
      <c r="N43" s="14"/>
      <c r="O43" s="14"/>
      <c r="P43" s="14"/>
      <c r="Q43" s="23"/>
      <c r="R43" s="23"/>
      <c r="S43" s="23"/>
      <c r="T43" s="24"/>
      <c r="U43" s="24"/>
      <c r="V43" s="24"/>
      <c r="W43" s="24"/>
    </row>
    <row r="44">
      <c r="A44" s="1"/>
      <c r="B44" s="24"/>
      <c r="C44" s="1"/>
      <c r="D44" s="24"/>
      <c r="E44" s="24"/>
      <c r="F44" s="24"/>
      <c r="G44" s="24"/>
      <c r="H44" s="24"/>
      <c r="I44" s="1"/>
      <c r="J44" s="24"/>
      <c r="K44" s="24"/>
      <c r="L44" s="24"/>
      <c r="M44" s="24"/>
      <c r="N44" s="14"/>
      <c r="O44" s="14"/>
      <c r="P44" s="14"/>
      <c r="Q44" s="23"/>
      <c r="R44" s="23"/>
      <c r="S44" s="24"/>
      <c r="T44" s="24"/>
      <c r="U44" s="24"/>
      <c r="V44" s="24"/>
      <c r="W44" s="24"/>
    </row>
    <row r="45">
      <c r="A45" s="1"/>
      <c r="B45" s="24"/>
      <c r="C45" s="1"/>
      <c r="D45" s="24"/>
      <c r="E45" s="24"/>
      <c r="F45" s="24"/>
      <c r="G45" s="24"/>
      <c r="H45" s="24"/>
      <c r="I45" s="1"/>
      <c r="J45" s="24"/>
      <c r="K45" s="24"/>
      <c r="L45" s="24"/>
      <c r="M45" s="24"/>
      <c r="N45" s="14"/>
      <c r="O45" s="14"/>
      <c r="P45" s="14"/>
      <c r="Q45" s="23"/>
      <c r="R45" s="23"/>
      <c r="S45" s="23"/>
      <c r="T45" s="24"/>
      <c r="U45" s="24"/>
      <c r="V45" s="24"/>
      <c r="W45" s="24"/>
    </row>
    <row r="46">
      <c r="A46" s="1"/>
      <c r="B46" s="24"/>
      <c r="C46" s="1"/>
      <c r="D46" s="24"/>
      <c r="E46" s="24"/>
      <c r="F46" s="24"/>
      <c r="G46" s="24"/>
      <c r="H46" s="24"/>
      <c r="I46" s="1"/>
      <c r="J46" s="24"/>
      <c r="K46" s="24"/>
      <c r="L46" s="24"/>
      <c r="M46" s="24"/>
      <c r="N46" s="14"/>
      <c r="O46" s="14"/>
      <c r="P46" s="14"/>
      <c r="Q46" s="23"/>
      <c r="R46" s="23"/>
      <c r="S46" s="23"/>
      <c r="T46" s="24"/>
      <c r="U46" s="24"/>
      <c r="V46" s="24"/>
      <c r="W46" s="24"/>
    </row>
    <row r="47">
      <c r="A47" s="1"/>
      <c r="B47" s="24"/>
      <c r="C47" s="1"/>
      <c r="D47" s="24"/>
      <c r="E47" s="24"/>
      <c r="F47" s="24"/>
      <c r="G47" s="24"/>
      <c r="H47" s="24"/>
      <c r="I47" s="1"/>
      <c r="J47" s="24"/>
      <c r="K47" s="24"/>
      <c r="L47" s="24"/>
      <c r="M47" s="24"/>
      <c r="N47" s="1"/>
      <c r="O47" s="1"/>
      <c r="P47" s="1"/>
    </row>
    <row r="48">
      <c r="A48" s="1"/>
      <c r="B48" s="24"/>
      <c r="C48" s="1"/>
      <c r="D48" s="24"/>
      <c r="E48" s="24"/>
      <c r="F48" s="24"/>
      <c r="G48" s="24"/>
      <c r="H48" s="24"/>
      <c r="I48" s="1"/>
      <c r="J48" s="24"/>
      <c r="K48" s="24"/>
      <c r="L48" s="24"/>
      <c r="M48" s="24"/>
      <c r="N48" s="1"/>
      <c r="O48" s="1"/>
      <c r="P48" s="1"/>
    </row>
    <row r="49">
      <c r="A49" s="1"/>
      <c r="B49" s="24"/>
      <c r="C49" s="1"/>
      <c r="D49" s="25"/>
      <c r="E49" s="25"/>
      <c r="F49" s="25"/>
      <c r="G49" s="25"/>
      <c r="H49" s="24"/>
      <c r="I49" s="1"/>
      <c r="J49" s="24"/>
      <c r="K49" s="24"/>
      <c r="L49" s="24"/>
      <c r="M49" s="24"/>
      <c r="N49" s="1"/>
      <c r="O49" s="1"/>
      <c r="P49" s="1"/>
    </row>
    <row r="50">
      <c r="A50" s="36"/>
      <c r="B50" s="24"/>
      <c r="C50" s="1"/>
      <c r="D50" s="25"/>
      <c r="E50" s="25"/>
      <c r="F50" s="24"/>
      <c r="G50" s="24"/>
      <c r="H50" s="24"/>
      <c r="I50" s="1"/>
      <c r="J50" s="24"/>
      <c r="K50" s="24"/>
      <c r="L50" s="24"/>
      <c r="M50" s="24"/>
      <c r="N50" s="1"/>
      <c r="O50" s="1"/>
      <c r="P50" s="1"/>
    </row>
    <row r="51">
      <c r="A51" s="1"/>
      <c r="B51" s="24"/>
      <c r="C51" s="1"/>
      <c r="D51" s="25"/>
      <c r="E51" s="25"/>
      <c r="F51" s="25"/>
      <c r="G51" s="25"/>
      <c r="H51" s="24"/>
      <c r="I51" s="1"/>
      <c r="J51" s="24"/>
      <c r="K51" s="24"/>
      <c r="L51" s="24"/>
      <c r="M51" s="24"/>
      <c r="N51" s="1"/>
      <c r="O51" s="1"/>
      <c r="P51" s="1"/>
    </row>
    <row r="52">
      <c r="A52" s="1"/>
      <c r="B52" s="24"/>
      <c r="C52" s="1"/>
      <c r="D52" s="37"/>
      <c r="E52" s="25"/>
      <c r="F52" s="25"/>
      <c r="G52" s="37"/>
      <c r="H52" s="24"/>
      <c r="I52" s="1"/>
      <c r="J52" s="24"/>
      <c r="K52" s="24"/>
      <c r="L52" s="24"/>
      <c r="M52" s="24"/>
      <c r="N52" s="1"/>
      <c r="O52" s="1"/>
      <c r="P52" s="1"/>
    </row>
    <row r="53">
      <c r="A53" s="36"/>
      <c r="B53" s="24"/>
      <c r="C53" s="1"/>
      <c r="D53" s="25"/>
      <c r="E53" s="25"/>
      <c r="F53" s="25"/>
      <c r="G53" s="25"/>
      <c r="H53" s="24"/>
      <c r="I53" s="1"/>
      <c r="J53" s="24"/>
      <c r="K53" s="24"/>
      <c r="L53" s="24"/>
      <c r="M53" s="24"/>
      <c r="N53" s="1"/>
      <c r="O53" s="1"/>
      <c r="P53" s="1"/>
    </row>
    <row r="54">
      <c r="A54" s="1"/>
      <c r="B54" s="24"/>
      <c r="C54" s="1"/>
      <c r="D54" s="24"/>
      <c r="E54" s="24"/>
      <c r="F54" s="24"/>
      <c r="G54" s="25"/>
      <c r="H54" s="24"/>
      <c r="I54" s="1"/>
      <c r="J54" s="24"/>
      <c r="K54" s="24"/>
      <c r="L54" s="24"/>
      <c r="M54" s="24"/>
      <c r="N54" s="1"/>
      <c r="O54" s="1"/>
      <c r="P54" s="1"/>
    </row>
    <row r="55">
      <c r="A55" s="1"/>
      <c r="B55" s="24"/>
      <c r="C55" s="1"/>
      <c r="D55" s="24"/>
      <c r="E55" s="24"/>
      <c r="F55" s="24"/>
      <c r="G55" s="25"/>
      <c r="H55" s="24"/>
      <c r="I55" s="1"/>
      <c r="J55" s="24"/>
      <c r="K55" s="24"/>
      <c r="L55" s="24"/>
      <c r="M55" s="24"/>
      <c r="N55" s="1"/>
      <c r="O55" s="1"/>
      <c r="P55" s="1"/>
    </row>
    <row r="56">
      <c r="A56" s="1"/>
      <c r="B56" s="24"/>
      <c r="C56" s="1"/>
      <c r="D56" s="24"/>
      <c r="E56" s="24"/>
      <c r="F56" s="24"/>
      <c r="G56" s="24"/>
      <c r="H56" s="24"/>
      <c r="I56" s="1"/>
      <c r="J56" s="24"/>
      <c r="K56" s="24"/>
      <c r="L56" s="24"/>
      <c r="M56" s="24"/>
      <c r="N56" s="1"/>
      <c r="O56" s="1"/>
      <c r="P56" s="1"/>
    </row>
  </sheetData>
  <mergeCells count="2">
    <mergeCell ref="Q29:R29"/>
    <mergeCell ref="D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>
      <c r="A4" s="19" t="s">
        <v>28</v>
      </c>
      <c r="B4" s="35" t="s">
        <v>29</v>
      </c>
      <c r="C4" s="33">
        <v>42.49</v>
      </c>
      <c r="D4" s="20">
        <v>1.0</v>
      </c>
      <c r="E4" s="34">
        <f t="shared" ref="E4:E7" si="1">C4/97.06</f>
        <v>0.4377704513</v>
      </c>
      <c r="F4" s="14">
        <v>1.0</v>
      </c>
      <c r="G4" s="14">
        <v>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>
      <c r="A5" s="4" t="s">
        <v>48</v>
      </c>
      <c r="B5" s="35" t="s">
        <v>50</v>
      </c>
      <c r="C5" s="33">
        <v>27.03</v>
      </c>
      <c r="D5" s="20">
        <v>0.0</v>
      </c>
      <c r="E5" s="34">
        <f t="shared" si="1"/>
        <v>0.2784875335</v>
      </c>
      <c r="F5" s="14">
        <v>0.0</v>
      </c>
      <c r="G5" s="14">
        <v>0.0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35" t="s">
        <v>56</v>
      </c>
      <c r="B6" s="35"/>
      <c r="C6" s="33">
        <v>3.54</v>
      </c>
      <c r="D6" s="20">
        <v>0.0</v>
      </c>
      <c r="E6" s="34">
        <f t="shared" si="1"/>
        <v>0.03647228518</v>
      </c>
      <c r="F6" s="14">
        <v>0.0</v>
      </c>
      <c r="G6" s="14">
        <v>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>
      <c r="A7" s="35" t="s">
        <v>82</v>
      </c>
      <c r="B7" s="35"/>
      <c r="C7" s="33">
        <v>24.0</v>
      </c>
      <c r="D7" s="20">
        <v>0.0</v>
      </c>
      <c r="E7" s="34">
        <f t="shared" si="1"/>
        <v>0.2472697301</v>
      </c>
      <c r="F7" s="14">
        <v>0.0</v>
      </c>
      <c r="G7" s="14">
        <v>0.0</v>
      </c>
      <c r="H7" s="1"/>
      <c r="I7" s="1"/>
      <c r="J7" s="1"/>
      <c r="K7" s="1"/>
      <c r="L7" s="1"/>
      <c r="M7" s="1"/>
      <c r="P7" s="1"/>
      <c r="Q7" s="14"/>
      <c r="T7" s="1"/>
    </row>
    <row r="8">
      <c r="P8" s="1"/>
      <c r="Q8" s="1"/>
      <c r="R8" s="1"/>
      <c r="S8" s="1"/>
    </row>
    <row r="9">
      <c r="A9" s="1"/>
      <c r="B9" s="1"/>
      <c r="C9" s="24">
        <f>SUM(C4:C7)</f>
        <v>97.06</v>
      </c>
      <c r="D9" s="1"/>
      <c r="E9" s="1"/>
      <c r="F9" s="1"/>
      <c r="G9" s="1"/>
      <c r="P9" s="1"/>
      <c r="Q9" s="1"/>
      <c r="R9" s="1"/>
      <c r="S9" s="1"/>
    </row>
    <row r="10">
      <c r="A10" s="1"/>
      <c r="B10" s="1"/>
      <c r="C10" s="1"/>
      <c r="D10" s="1"/>
      <c r="E10" s="1"/>
      <c r="F10" s="28"/>
      <c r="G10" s="1"/>
      <c r="P10" s="1"/>
      <c r="Q10" s="1"/>
      <c r="R10" s="1"/>
      <c r="S10" s="1"/>
    </row>
    <row r="11">
      <c r="A11" s="1"/>
      <c r="B11" s="1" t="s">
        <v>62</v>
      </c>
      <c r="C11" s="23">
        <v>1.0</v>
      </c>
      <c r="D11" s="1"/>
      <c r="E11" s="1"/>
      <c r="F11" s="1"/>
      <c r="G11" s="1"/>
      <c r="P11" s="1"/>
      <c r="Q11" s="24"/>
      <c r="R11" s="1"/>
      <c r="S11" s="24"/>
    </row>
    <row r="12">
      <c r="A12" s="1"/>
      <c r="B12" s="1"/>
      <c r="C12" s="1"/>
      <c r="D12" s="1"/>
      <c r="E12" s="1"/>
      <c r="F12" s="1"/>
      <c r="G12" s="1"/>
    </row>
    <row r="13">
      <c r="A13" s="36"/>
      <c r="B13" s="24"/>
      <c r="C13" s="1"/>
      <c r="D13" s="25"/>
      <c r="E13" s="25"/>
      <c r="F13" s="25"/>
      <c r="G13" s="37"/>
    </row>
    <row r="16">
      <c r="I16" s="7"/>
      <c r="J16" s="7"/>
      <c r="K16" s="7"/>
      <c r="L16" s="17"/>
      <c r="M16" s="17"/>
      <c r="N16" s="17"/>
      <c r="O16" s="17"/>
      <c r="P16" s="17"/>
    </row>
    <row r="17">
      <c r="I17" s="7"/>
      <c r="J17" s="7"/>
      <c r="K17" s="7"/>
      <c r="L17" s="17"/>
      <c r="M17" s="17"/>
      <c r="N17" s="17"/>
      <c r="O17" s="17"/>
      <c r="P17" s="17"/>
    </row>
    <row r="18">
      <c r="I18" s="7"/>
      <c r="J18" s="7"/>
      <c r="K18" s="7"/>
      <c r="L18" s="17"/>
      <c r="M18" s="17"/>
      <c r="N18" s="17"/>
      <c r="O18" s="17"/>
      <c r="P18" s="17"/>
    </row>
    <row r="19">
      <c r="I19" s="7"/>
      <c r="J19" s="7"/>
      <c r="K19" s="7"/>
      <c r="L19" s="17"/>
      <c r="M19" s="17"/>
      <c r="N19" s="17"/>
      <c r="O19" s="17"/>
      <c r="P19" s="17"/>
    </row>
    <row r="20">
      <c r="I20" s="7"/>
      <c r="J20" s="7"/>
      <c r="K20" s="7"/>
      <c r="L20" s="17"/>
      <c r="M20" s="17"/>
      <c r="N20" s="17"/>
      <c r="O20" s="17"/>
      <c r="P20" s="17"/>
    </row>
  </sheetData>
  <mergeCells count="3">
    <mergeCell ref="M7:O7"/>
    <mergeCell ref="Q7:S7"/>
    <mergeCell ref="D1:F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/>
      <c r="B1" s="2"/>
      <c r="C1" s="3"/>
      <c r="D1" s="32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B2" s="2" t="s">
        <v>2</v>
      </c>
      <c r="C2" s="3" t="s">
        <v>4</v>
      </c>
      <c r="D2" s="3" t="s">
        <v>3</v>
      </c>
      <c r="E2" s="4" t="s">
        <v>42</v>
      </c>
      <c r="F2" s="14" t="s">
        <v>43</v>
      </c>
      <c r="G2" s="5" t="s">
        <v>40</v>
      </c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9" t="s">
        <v>28</v>
      </c>
      <c r="B4" s="35" t="s">
        <v>29</v>
      </c>
      <c r="C4" s="17">
        <v>49.66</v>
      </c>
      <c r="D4" s="17">
        <v>10.0</v>
      </c>
      <c r="E4" s="34">
        <f t="shared" ref="E4:E8" si="1">11*C4/91.79</f>
        <v>5.95119294</v>
      </c>
      <c r="F4" s="14">
        <v>6.0</v>
      </c>
      <c r="G4" s="14">
        <v>-4.0</v>
      </c>
      <c r="H4" s="1"/>
      <c r="I4" s="1"/>
      <c r="J4" s="1"/>
      <c r="K4" s="1"/>
      <c r="L4" s="1"/>
      <c r="M4" s="1"/>
      <c r="N4" s="1"/>
      <c r="O4" s="1"/>
      <c r="P4" s="1"/>
    </row>
    <row r="5">
      <c r="A5" s="4" t="s">
        <v>48</v>
      </c>
      <c r="B5" s="35" t="s">
        <v>50</v>
      </c>
      <c r="C5" s="17">
        <v>39.09</v>
      </c>
      <c r="D5" s="17">
        <v>1.0</v>
      </c>
      <c r="E5" s="34">
        <f t="shared" si="1"/>
        <v>4.684497222</v>
      </c>
      <c r="F5" s="14">
        <v>5.0</v>
      </c>
      <c r="G5" s="14">
        <v>4.0</v>
      </c>
      <c r="H5" s="1"/>
      <c r="I5" s="1"/>
      <c r="J5" s="1"/>
      <c r="K5" s="1"/>
      <c r="L5" s="1"/>
      <c r="M5" s="1"/>
      <c r="N5" s="1"/>
      <c r="O5" s="1"/>
      <c r="P5" s="1"/>
    </row>
    <row r="6">
      <c r="A6" s="35" t="s">
        <v>56</v>
      </c>
      <c r="B6" s="1"/>
      <c r="C6" s="17">
        <v>2.44</v>
      </c>
      <c r="D6" s="17">
        <v>0.0</v>
      </c>
      <c r="E6" s="34">
        <f t="shared" si="1"/>
        <v>0.2924065802</v>
      </c>
      <c r="F6" s="14">
        <v>0.0</v>
      </c>
      <c r="G6" s="14">
        <v>0.0</v>
      </c>
      <c r="H6" s="1"/>
      <c r="I6" s="1"/>
      <c r="J6" s="1"/>
      <c r="K6" s="1"/>
      <c r="L6" s="1"/>
      <c r="M6" s="1"/>
    </row>
    <row r="7">
      <c r="A7" s="35" t="s">
        <v>71</v>
      </c>
      <c r="B7" s="14" t="s">
        <v>55</v>
      </c>
      <c r="C7" s="17">
        <v>0.48</v>
      </c>
      <c r="D7" s="17">
        <v>0.0</v>
      </c>
      <c r="E7" s="34">
        <f t="shared" si="1"/>
        <v>0.05752260595</v>
      </c>
      <c r="F7" s="14">
        <v>0.0</v>
      </c>
      <c r="G7" s="14">
        <v>0.0</v>
      </c>
      <c r="H7" s="1"/>
      <c r="I7" s="1"/>
      <c r="J7" s="1"/>
      <c r="K7" s="1"/>
      <c r="L7" s="1"/>
      <c r="M7" s="1"/>
    </row>
    <row r="8">
      <c r="A8" s="14" t="s">
        <v>54</v>
      </c>
      <c r="B8" s="14" t="s">
        <v>55</v>
      </c>
      <c r="C8" s="8">
        <v>0.12</v>
      </c>
      <c r="D8" s="17">
        <v>0.0</v>
      </c>
      <c r="E8" s="34">
        <f t="shared" si="1"/>
        <v>0.01438065149</v>
      </c>
      <c r="F8" s="14">
        <v>0.0</v>
      </c>
      <c r="G8" s="14">
        <v>0.0</v>
      </c>
      <c r="H8" s="1"/>
      <c r="I8" s="1"/>
      <c r="J8" s="24"/>
      <c r="K8" s="24"/>
      <c r="L8" s="1"/>
      <c r="M8" s="1"/>
    </row>
    <row r="9">
      <c r="H9" s="1"/>
      <c r="J9" s="24"/>
      <c r="K9" s="24"/>
      <c r="L9" s="1"/>
      <c r="M9" s="1"/>
    </row>
    <row r="10">
      <c r="A10" s="1"/>
      <c r="B10" s="1"/>
      <c r="C10" s="24">
        <f>SUM(C4:C9)</f>
        <v>91.79</v>
      </c>
      <c r="D10" s="1"/>
      <c r="E10" s="1"/>
      <c r="F10" s="1"/>
      <c r="G10" s="1"/>
      <c r="H10" s="1"/>
      <c r="J10" s="24"/>
      <c r="K10" s="24"/>
      <c r="L10" s="1"/>
      <c r="M10" s="1"/>
    </row>
    <row r="11">
      <c r="A11" s="1"/>
      <c r="B11" s="1"/>
      <c r="C11" s="1"/>
      <c r="D11" s="1"/>
      <c r="E11" s="1"/>
      <c r="F11" s="28"/>
      <c r="G11" s="1"/>
      <c r="H11" s="1"/>
      <c r="J11" s="24"/>
      <c r="K11" s="24"/>
      <c r="L11" s="1"/>
      <c r="M11" s="1"/>
    </row>
    <row r="12">
      <c r="A12" s="1"/>
      <c r="B12" s="1"/>
      <c r="C12" s="23"/>
      <c r="D12" s="14">
        <v>11.0</v>
      </c>
      <c r="E12" s="1"/>
      <c r="F12" s="1"/>
      <c r="G12" s="1"/>
      <c r="H12" s="1"/>
      <c r="J12" s="24"/>
      <c r="K12" s="24"/>
      <c r="L12" s="1"/>
      <c r="M12" s="1"/>
    </row>
    <row r="13">
      <c r="A13" s="1"/>
      <c r="B13" s="24"/>
      <c r="C13" s="1"/>
      <c r="D13" s="24"/>
      <c r="E13" s="24"/>
      <c r="F13" s="25"/>
      <c r="G13" s="24"/>
      <c r="H13" s="1"/>
      <c r="J13" s="24"/>
      <c r="K13" s="24"/>
      <c r="L13" s="1"/>
      <c r="M13" s="1"/>
    </row>
    <row r="14">
      <c r="A14" s="1"/>
      <c r="B14" s="24"/>
      <c r="C14" s="1"/>
      <c r="D14" s="24"/>
      <c r="E14" s="24"/>
      <c r="F14" s="25"/>
      <c r="G14" s="24"/>
      <c r="H14" s="1"/>
      <c r="J14" s="24"/>
      <c r="K14" s="24"/>
      <c r="L14" s="1"/>
      <c r="M14" s="1"/>
    </row>
    <row r="15">
      <c r="A15" s="1"/>
      <c r="B15" s="24"/>
      <c r="C15" s="1"/>
      <c r="D15" s="24"/>
      <c r="E15" s="24"/>
      <c r="F15" s="25"/>
      <c r="G15" s="24"/>
      <c r="H15" s="1"/>
      <c r="J15" s="24"/>
      <c r="K15" s="24"/>
      <c r="L15" s="1"/>
      <c r="M15" s="1"/>
    </row>
    <row r="16">
      <c r="J16" s="24"/>
      <c r="K16" s="24"/>
      <c r="L16" s="1"/>
      <c r="M16" s="1"/>
    </row>
    <row r="17">
      <c r="A17" s="36"/>
      <c r="B17" s="24"/>
      <c r="C17" s="1"/>
      <c r="D17" s="25"/>
      <c r="E17" s="25"/>
      <c r="F17" s="25"/>
      <c r="G17" s="24"/>
      <c r="H17" s="1"/>
      <c r="I17" s="24"/>
      <c r="J17" s="24"/>
      <c r="K17" s="24"/>
      <c r="L17" s="1"/>
      <c r="M17" s="1"/>
    </row>
    <row r="18">
      <c r="A18" s="1"/>
      <c r="B18" s="24"/>
      <c r="C18" s="1"/>
      <c r="D18" s="25"/>
      <c r="E18" s="25"/>
      <c r="F18" s="25"/>
      <c r="G18" s="24"/>
      <c r="H18" s="1"/>
      <c r="I18" s="24"/>
      <c r="J18" s="24"/>
      <c r="K18" s="24"/>
      <c r="L18" s="1"/>
      <c r="M18" s="1"/>
    </row>
    <row r="19">
      <c r="A19" s="26"/>
      <c r="B19" s="1"/>
      <c r="C19" s="1"/>
      <c r="D19" s="1"/>
      <c r="E19" s="1"/>
      <c r="F19" s="1"/>
      <c r="G19" s="1"/>
      <c r="H19" s="1"/>
    </row>
    <row r="20">
      <c r="F20" s="1"/>
      <c r="G20" s="1"/>
      <c r="H20" s="1"/>
    </row>
    <row r="21">
      <c r="F21" s="7"/>
      <c r="G21" s="7"/>
      <c r="H21" s="7"/>
      <c r="I21" s="17"/>
      <c r="J21" s="17"/>
      <c r="K21" s="17"/>
      <c r="L21" s="17"/>
      <c r="M21" s="17"/>
    </row>
    <row r="22">
      <c r="F22" s="7"/>
      <c r="G22" s="7"/>
      <c r="H22" s="7"/>
      <c r="I22" s="17"/>
      <c r="J22" s="17"/>
      <c r="K22" s="17"/>
      <c r="L22" s="17"/>
      <c r="M22" s="17"/>
    </row>
    <row r="23">
      <c r="F23" s="7"/>
      <c r="G23" s="7"/>
      <c r="H23" s="7"/>
      <c r="I23" s="17"/>
      <c r="J23" s="17"/>
      <c r="K23" s="17"/>
      <c r="L23" s="17"/>
      <c r="M23" s="17"/>
    </row>
    <row r="24">
      <c r="F24" s="7"/>
      <c r="G24" s="7"/>
      <c r="H24" s="7"/>
      <c r="I24" s="17"/>
      <c r="J24" s="17"/>
      <c r="K24" s="17"/>
      <c r="L24" s="17"/>
      <c r="M24" s="17"/>
    </row>
    <row r="25">
      <c r="F25" s="7"/>
      <c r="G25" s="7"/>
      <c r="H25" s="7"/>
      <c r="I25" s="17"/>
      <c r="J25" s="17"/>
      <c r="K25" s="17"/>
      <c r="L25" s="17"/>
      <c r="M25" s="17"/>
    </row>
    <row r="26">
      <c r="F26" s="1"/>
      <c r="G26" s="1"/>
      <c r="H26" s="1"/>
    </row>
    <row r="27">
      <c r="F27" s="1"/>
      <c r="G27" s="1"/>
      <c r="H27" s="1"/>
    </row>
    <row r="28">
      <c r="F28" s="1"/>
      <c r="G28" s="1"/>
      <c r="H28" s="1"/>
    </row>
    <row r="29">
      <c r="F29" s="1"/>
      <c r="G29" s="1"/>
      <c r="H29" s="1"/>
    </row>
    <row r="30">
      <c r="F30" s="1"/>
      <c r="G30" s="1"/>
      <c r="H30" s="1"/>
    </row>
    <row r="31">
      <c r="F31" s="1"/>
      <c r="G31" s="1"/>
      <c r="H31" s="1"/>
    </row>
    <row r="32">
      <c r="F32" s="1"/>
      <c r="G32" s="1"/>
      <c r="H32" s="1"/>
    </row>
  </sheetData>
  <mergeCells count="1">
    <mergeCell ref="D1:F1"/>
  </mergeCells>
  <drawing r:id="rId1"/>
</worksheet>
</file>