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s" sheetId="1" r:id="rId3"/>
    <sheet state="visible" name="Final Result" sheetId="2" r:id="rId4"/>
    <sheet state="visible" name="Andaman &amp; Nicobar islands" sheetId="3" r:id="rId5"/>
    <sheet state="visible" name="Andhra Pradesh" sheetId="4" r:id="rId6"/>
    <sheet state="visible" name="Arunachal Pradesh" sheetId="5" r:id="rId7"/>
    <sheet state="visible" name="Assam" sheetId="6" r:id="rId8"/>
    <sheet state="visible" name="Bihar" sheetId="7" r:id="rId9"/>
    <sheet state="visible" name="Chandigarh" sheetId="8" r:id="rId10"/>
    <sheet state="visible" name="Chhattisgarh" sheetId="9" r:id="rId11"/>
    <sheet state="visible" name="Dadra &amp; Nagar Haveli" sheetId="10" r:id="rId12"/>
    <sheet state="visible" name="Daman &amp; Diu" sheetId="11" r:id="rId13"/>
    <sheet state="visible" name="Delhi" sheetId="12" r:id="rId14"/>
    <sheet state="visible" name="Goa" sheetId="13" r:id="rId15"/>
    <sheet state="visible" name="Gujarat" sheetId="14" r:id="rId16"/>
    <sheet state="visible" name="Harayana" sheetId="15" r:id="rId17"/>
    <sheet state="visible" name="Himachal Pradesh" sheetId="16" r:id="rId18"/>
    <sheet state="visible" name="Jammu &amp; Kashmir" sheetId="17" r:id="rId19"/>
    <sheet state="visible" name="Jharkhand" sheetId="18" r:id="rId20"/>
    <sheet state="visible" name="Karnataka" sheetId="19" r:id="rId21"/>
    <sheet state="visible" name="Kerala" sheetId="20" r:id="rId22"/>
    <sheet state="visible" name="Lakshwadeep" sheetId="21" r:id="rId23"/>
    <sheet state="visible" name="Madhya Pradesh" sheetId="22" r:id="rId24"/>
    <sheet state="visible" name="Maharashtra" sheetId="23" r:id="rId25"/>
    <sheet state="visible" name="Manipur" sheetId="24" r:id="rId26"/>
    <sheet state="visible" name="Meghalaya" sheetId="25" r:id="rId27"/>
    <sheet state="visible" name="Mizoram" sheetId="26" r:id="rId28"/>
    <sheet state="visible" name="Nagaland" sheetId="27" r:id="rId29"/>
    <sheet state="visible" name="Odisha" sheetId="28" r:id="rId30"/>
    <sheet state="visible" name="Puducherry" sheetId="29" r:id="rId31"/>
    <sheet state="visible" name="Punjab" sheetId="30" r:id="rId32"/>
    <sheet state="visible" name="Rajasthan" sheetId="31" r:id="rId33"/>
    <sheet state="visible" name="Sikkim" sheetId="32" r:id="rId34"/>
    <sheet state="visible" name="Tamil Nadu" sheetId="33" r:id="rId35"/>
    <sheet state="visible" name="Tripura" sheetId="34" r:id="rId36"/>
    <sheet state="visible" name="Telengana" sheetId="35" r:id="rId37"/>
    <sheet state="visible" name="Uttar Pradesh" sheetId="36" r:id="rId38"/>
    <sheet state="visible" name="Uttarakhand" sheetId="37" r:id="rId39"/>
    <sheet state="visible" name="West Bengal" sheetId="38" r:id="rId40"/>
  </sheets>
  <definedNames/>
  <calcPr/>
</workbook>
</file>

<file path=xl/sharedStrings.xml><?xml version="1.0" encoding="utf-8"?>
<sst xmlns="http://schemas.openxmlformats.org/spreadsheetml/2006/main" count="1679" uniqueCount="738">
  <si>
    <t>Party</t>
  </si>
  <si>
    <t>State</t>
  </si>
  <si>
    <t>Alliance</t>
  </si>
  <si>
    <t>Actual</t>
  </si>
  <si>
    <t>preference based on</t>
  </si>
  <si>
    <t>Change in simulation</t>
  </si>
  <si>
    <t>Simulated</t>
  </si>
  <si>
    <t>Simulated result</t>
  </si>
  <si>
    <t>BJP</t>
  </si>
  <si>
    <t>NDA</t>
  </si>
  <si>
    <t>Andaman and Nicobar Islands</t>
  </si>
  <si>
    <t>INC</t>
  </si>
  <si>
    <t>UPA</t>
  </si>
  <si>
    <t>CONSTITUENCY</t>
  </si>
  <si>
    <t>VOTE SHARE</t>
  </si>
  <si>
    <t>VOTE SHARE(Normalised)</t>
  </si>
  <si>
    <t>no need</t>
  </si>
  <si>
    <t xml:space="preserve">INC
</t>
  </si>
  <si>
    <t>Total</t>
  </si>
  <si>
    <t>Andaman &amp; Nicobar Islands</t>
  </si>
  <si>
    <t>Andhra Pradesh</t>
  </si>
  <si>
    <t>telangana issue</t>
  </si>
  <si>
    <t>Arunachal Pradesh</t>
  </si>
  <si>
    <t>Assam</t>
  </si>
  <si>
    <t>caste</t>
  </si>
  <si>
    <t>Bihar</t>
  </si>
  <si>
    <t>political alignment</t>
  </si>
  <si>
    <t>Chandigarh</t>
  </si>
  <si>
    <t>AIDMK</t>
  </si>
  <si>
    <t>Chhattisgarh</t>
  </si>
  <si>
    <t>Dadra and Nagar Haveli</t>
  </si>
  <si>
    <t>AITC</t>
  </si>
  <si>
    <t>Daman and Diu</t>
  </si>
  <si>
    <t>Delhi</t>
  </si>
  <si>
    <t>BJD</t>
  </si>
  <si>
    <t>Goa</t>
  </si>
  <si>
    <t>Gujarat</t>
  </si>
  <si>
    <t>SHS</t>
  </si>
  <si>
    <t>Haryana</t>
  </si>
  <si>
    <t>TDP</t>
  </si>
  <si>
    <t>Himachal Pradesh</t>
  </si>
  <si>
    <t>TRS</t>
  </si>
  <si>
    <t>Jammu and Kashmir</t>
  </si>
  <si>
    <t>CPM</t>
  </si>
  <si>
    <t>Left</t>
  </si>
  <si>
    <t>Jharkhand</t>
  </si>
  <si>
    <t>Karnataka</t>
  </si>
  <si>
    <t>Kerala</t>
  </si>
  <si>
    <t>Remaining NDA</t>
  </si>
  <si>
    <t>Lakshadweep</t>
  </si>
  <si>
    <t>NCP</t>
  </si>
  <si>
    <t>RJD</t>
  </si>
  <si>
    <t>Madhya Pradesh</t>
  </si>
  <si>
    <t>Remaining UPA</t>
  </si>
  <si>
    <t>Maharashtra</t>
  </si>
  <si>
    <t>Remaining Left</t>
  </si>
  <si>
    <t>Others</t>
  </si>
  <si>
    <t>Manipur</t>
  </si>
  <si>
    <t>Meghalaya</t>
  </si>
  <si>
    <t>Mizoram</t>
  </si>
  <si>
    <t>CONCLUSION:- Though BJP did not win absolute majority but along with other NDA parties, it can easily form the government</t>
  </si>
  <si>
    <t>Nagaland</t>
  </si>
  <si>
    <t>Odisha</t>
  </si>
  <si>
    <t>YRSCP</t>
  </si>
  <si>
    <t>Puducherry</t>
  </si>
  <si>
    <t>Total Votes</t>
  </si>
  <si>
    <t>Punjab</t>
  </si>
  <si>
    <t>VOTE SHARE(Normalised) after first elimination</t>
  </si>
  <si>
    <t>Rajasthan</t>
  </si>
  <si>
    <t>BJP+TDP</t>
  </si>
  <si>
    <t>TOTAL</t>
  </si>
  <si>
    <t>Sikkim</t>
  </si>
  <si>
    <t>Kakinada</t>
  </si>
  <si>
    <t>Tamil Nadu</t>
  </si>
  <si>
    <t>Telangana</t>
  </si>
  <si>
    <t>Tripura</t>
  </si>
  <si>
    <t>Uttar Pradesh</t>
  </si>
  <si>
    <t>Uttarakhand</t>
  </si>
  <si>
    <t>West Bengal</t>
  </si>
  <si>
    <t>Kurnool</t>
  </si>
  <si>
    <t>Nellore</t>
  </si>
  <si>
    <t>Aruku</t>
  </si>
  <si>
    <t>Srikakulam</t>
  </si>
  <si>
    <t>Vizianagaram</t>
  </si>
  <si>
    <t>Visakhapatnam</t>
  </si>
  <si>
    <t>PPA</t>
  </si>
  <si>
    <t>Anakapalli</t>
  </si>
  <si>
    <t>Arunachal West</t>
  </si>
  <si>
    <t>Amalapuram</t>
  </si>
  <si>
    <t>Rajahmundry</t>
  </si>
  <si>
    <t>Narsapuram</t>
  </si>
  <si>
    <t>Eluru</t>
  </si>
  <si>
    <t>Arunachal East</t>
  </si>
  <si>
    <t>Machilipatnam</t>
  </si>
  <si>
    <t>Vijayawada</t>
  </si>
  <si>
    <t>Guntur</t>
  </si>
  <si>
    <t>Narasaraopet</t>
  </si>
  <si>
    <t>Bapatla</t>
  </si>
  <si>
    <t>Ongole</t>
  </si>
  <si>
    <t>Nandyal</t>
  </si>
  <si>
    <t>Anantapur</t>
  </si>
  <si>
    <t>Hindupur</t>
  </si>
  <si>
    <t>Kadapa</t>
  </si>
  <si>
    <t>Tirupati</t>
  </si>
  <si>
    <t>Rajampet</t>
  </si>
  <si>
    <t>Chittoor</t>
  </si>
  <si>
    <t>AIUDF</t>
  </si>
  <si>
    <t>Independent/AGP</t>
  </si>
  <si>
    <t>check</t>
  </si>
  <si>
    <t>CASTES &amp; THEIR SHARE IN POPULATION</t>
  </si>
  <si>
    <t>VOTE SHARE(Normalised) after second elimination</t>
  </si>
  <si>
    <t>Independent/AGP/BOPF</t>
  </si>
  <si>
    <t>HINDU</t>
  </si>
  <si>
    <t>MUSLIM</t>
  </si>
  <si>
    <t>CHRISTIAN</t>
  </si>
  <si>
    <t>Karimganj</t>
  </si>
  <si>
    <t>Silchar</t>
  </si>
  <si>
    <t>Dhubri</t>
  </si>
  <si>
    <t>Barpeta</t>
  </si>
  <si>
    <t>Mangaldoi</t>
  </si>
  <si>
    <t>Nowgong</t>
  </si>
  <si>
    <t>Kaliabor</t>
  </si>
  <si>
    <t>Autonomous District</t>
  </si>
  <si>
    <t>Jorhat</t>
  </si>
  <si>
    <t>Dibrugarh</t>
  </si>
  <si>
    <t>Tezpur</t>
  </si>
  <si>
    <t>Gauhati</t>
  </si>
  <si>
    <t>Kokrajhar</t>
  </si>
  <si>
    <t>Lakhimpur</t>
  </si>
  <si>
    <t>a</t>
  </si>
  <si>
    <t>BJP+LJP+RSLP</t>
  </si>
  <si>
    <t>JDU+CPI</t>
  </si>
  <si>
    <t>INC+RJD+NCP</t>
  </si>
  <si>
    <t>Independent/others</t>
  </si>
  <si>
    <t>Pataliputra</t>
  </si>
  <si>
    <t>Vaishali</t>
  </si>
  <si>
    <t>Buxar</t>
  </si>
  <si>
    <t>Ujiarpur</t>
  </si>
  <si>
    <t>Purnia</t>
  </si>
  <si>
    <t>Pashim Champaran</t>
  </si>
  <si>
    <t>Maharajganj</t>
  </si>
  <si>
    <t>Saran</t>
  </si>
  <si>
    <t>Munger</t>
  </si>
  <si>
    <t>Nalanda</t>
  </si>
  <si>
    <t>Araria</t>
  </si>
  <si>
    <t>Supaul</t>
  </si>
  <si>
    <t>Madhepura</t>
  </si>
  <si>
    <t>Samastipur</t>
  </si>
  <si>
    <t>Begusarai</t>
  </si>
  <si>
    <t>Khagaria</t>
  </si>
  <si>
    <t>Bhagalpur</t>
  </si>
  <si>
    <t>Banka</t>
  </si>
  <si>
    <t>Madhubani</t>
  </si>
  <si>
    <t>-</t>
  </si>
  <si>
    <t>Jhanjharpur</t>
  </si>
  <si>
    <t>Sasaram</t>
  </si>
  <si>
    <t>Jahanabad</t>
  </si>
  <si>
    <t>Aurangabad</t>
  </si>
  <si>
    <t>Gaya</t>
  </si>
  <si>
    <t>Nawada</t>
  </si>
  <si>
    <t>Jamui</t>
  </si>
  <si>
    <t>Darbhanga</t>
  </si>
  <si>
    <t>Arrah</t>
  </si>
  <si>
    <t>Valmiki Nagar</t>
  </si>
  <si>
    <t>Siwan</t>
  </si>
  <si>
    <t>Patna Sahib</t>
  </si>
  <si>
    <t>Karakat</t>
  </si>
  <si>
    <t>Katihar</t>
  </si>
  <si>
    <t>Purvi Champaran</t>
  </si>
  <si>
    <t>Sheohar</t>
  </si>
  <si>
    <t>Sitamarhi</t>
  </si>
  <si>
    <t>Kishanganj</t>
  </si>
  <si>
    <t>Muzaffarpur</t>
  </si>
  <si>
    <t>Gopalganj</t>
  </si>
  <si>
    <t>Hajipur</t>
  </si>
  <si>
    <t xml:space="preserve">BJP </t>
  </si>
  <si>
    <t>AAP</t>
  </si>
  <si>
    <t>AAAP</t>
  </si>
  <si>
    <t xml:space="preserve">MUSLIM </t>
  </si>
  <si>
    <t>SIKH</t>
  </si>
  <si>
    <t>BSP/others</t>
  </si>
  <si>
    <t>Sarguja</t>
  </si>
  <si>
    <t>Raigarh</t>
  </si>
  <si>
    <t>Jangir-Champa</t>
  </si>
  <si>
    <t>Korba</t>
  </si>
  <si>
    <t>Bilaspur</t>
  </si>
  <si>
    <t>Rajnandgaon</t>
  </si>
  <si>
    <t>Durg</t>
  </si>
  <si>
    <t>Raipur</t>
  </si>
  <si>
    <t>Mahasamund</t>
  </si>
  <si>
    <t>Bastar</t>
  </si>
  <si>
    <t>Kanker</t>
  </si>
  <si>
    <t>Dadar &amp; Nagar Havelli</t>
  </si>
  <si>
    <t>Daman &amp; Diu</t>
  </si>
  <si>
    <t>VOTE SHARE(Normalised)  after 1 elimination</t>
  </si>
  <si>
    <t>Chandni Chowk</t>
  </si>
  <si>
    <t>North East Delhi</t>
  </si>
  <si>
    <t>East Delhi</t>
  </si>
  <si>
    <t>New Delhi</t>
  </si>
  <si>
    <t>North West Delhi</t>
  </si>
  <si>
    <t>South Delhi</t>
  </si>
  <si>
    <t>West Delhi</t>
  </si>
  <si>
    <t>North Goa</t>
  </si>
  <si>
    <t>South Goa</t>
  </si>
  <si>
    <t>INC+NCP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</si>
  <si>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</si>
  <si>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</si>
  <si>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</si>
  <si>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</si>
  <si>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</si>
  <si>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</si>
  <si>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</si>
  <si>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</si>
  <si>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</si>
  <si>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</si>
  <si>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</si>
  <si>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</si>
  <si>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</si>
  <si>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</si>
  <si>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</si>
  <si>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</si>
  <si>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</si>
  <si>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</si>
  <si>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</si>
  <si>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</si>
  <si>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</si>
  <si>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</si>
  <si>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</si>
  <si>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</si>
  <si>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</si>
  <si>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</si>
  <si>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BSP</t>
  </si>
  <si>
    <t>INLD</t>
  </si>
  <si>
    <t>HJCBL</t>
  </si>
  <si>
    <t xml:space="preserve">Total Votes Casted
</t>
  </si>
  <si>
    <t>BJP+HJCBL</t>
  </si>
  <si>
    <t>AAAP/BSP</t>
  </si>
  <si>
    <t>Kurukshetra</t>
  </si>
  <si>
    <t>Sirsa</t>
  </si>
  <si>
    <t>Hisar</t>
  </si>
  <si>
    <t>Sonipat</t>
  </si>
  <si>
    <t>Bhiwani-Mahendragarh</t>
  </si>
  <si>
    <t>Rohtak</t>
  </si>
  <si>
    <t>Gurgaon</t>
  </si>
  <si>
    <t>Faridabad</t>
  </si>
  <si>
    <t>Karnal</t>
  </si>
  <si>
    <t>Ambala</t>
  </si>
  <si>
    <t xml:space="preserve">NUMBER OF VOTES RECEIVED
</t>
  </si>
  <si>
    <t>Kangra</t>
  </si>
  <si>
    <t>Mandi</t>
  </si>
  <si>
    <t>Hamirpur</t>
  </si>
  <si>
    <t>Shimla</t>
  </si>
  <si>
    <t>JKPDP</t>
  </si>
  <si>
    <t>JKN</t>
  </si>
  <si>
    <t>JPC/independent</t>
  </si>
  <si>
    <t>JKN+INC</t>
  </si>
  <si>
    <t>Baramulla</t>
  </si>
  <si>
    <t>Ladakh</t>
  </si>
  <si>
    <t>Srinagar</t>
  </si>
  <si>
    <t>Anantnag</t>
  </si>
  <si>
    <t>Udhampur</t>
  </si>
  <si>
    <t>Jammu</t>
  </si>
  <si>
    <t>JMM</t>
  </si>
  <si>
    <t>JVM</t>
  </si>
  <si>
    <t>JD(S)</t>
  </si>
  <si>
    <t>INC+JMM+RJD</t>
  </si>
  <si>
    <t>others</t>
  </si>
  <si>
    <t>Kodarma</t>
  </si>
  <si>
    <t>Chikkodi</t>
  </si>
  <si>
    <t>Giridih</t>
  </si>
  <si>
    <t>Singhbhum</t>
  </si>
  <si>
    <t>Khunti</t>
  </si>
  <si>
    <t>Lohardaga</t>
  </si>
  <si>
    <t>Dumka</t>
  </si>
  <si>
    <t>Godda</t>
  </si>
  <si>
    <t>Raichur</t>
  </si>
  <si>
    <t>Dhanbad</t>
  </si>
  <si>
    <t>Davanagere</t>
  </si>
  <si>
    <t>Ranchi</t>
  </si>
  <si>
    <t>Hassan</t>
  </si>
  <si>
    <t>Jamshedpur</t>
  </si>
  <si>
    <t>Chitradurga</t>
  </si>
  <si>
    <t>Hazaribagh</t>
  </si>
  <si>
    <t>Tumkur</t>
  </si>
  <si>
    <t>Rajmahal</t>
  </si>
  <si>
    <t>Mandya</t>
  </si>
  <si>
    <t>Palamau</t>
  </si>
  <si>
    <t>Mysore</t>
  </si>
  <si>
    <t>Bangalore Rural</t>
  </si>
  <si>
    <t>Chatra</t>
  </si>
  <si>
    <t>Chikkballapur</t>
  </si>
  <si>
    <t>Kolar</t>
  </si>
  <si>
    <t>Belgaum</t>
  </si>
  <si>
    <t>Bagalkot</t>
  </si>
  <si>
    <t>Bijapur</t>
  </si>
  <si>
    <t>Gulbarga</t>
  </si>
  <si>
    <t>Left/LDF</t>
  </si>
  <si>
    <t>UPA/UDF</t>
  </si>
  <si>
    <t>IUML</t>
  </si>
  <si>
    <t>Bidar</t>
  </si>
  <si>
    <t>KC(M)</t>
  </si>
  <si>
    <t>SJD</t>
  </si>
  <si>
    <t>RSP</t>
  </si>
  <si>
    <t>CPI</t>
  </si>
  <si>
    <t>Independents(backed by left)</t>
  </si>
  <si>
    <t>Koppal</t>
  </si>
  <si>
    <t>KCN+RSPK(B)</t>
  </si>
  <si>
    <t>Bellary</t>
  </si>
  <si>
    <t>INC+IUML+RSP+KC(M)</t>
  </si>
  <si>
    <t>BJP+KC(N)+RSPK(B)</t>
  </si>
  <si>
    <t>CPM+CPI+SJD+IND</t>
  </si>
  <si>
    <t>Kasaragod</t>
  </si>
  <si>
    <t>Haveri</t>
  </si>
  <si>
    <t>Dharwad</t>
  </si>
  <si>
    <t>Kannur</t>
  </si>
  <si>
    <t>Utte Kannada</t>
  </si>
  <si>
    <t>Vadakara</t>
  </si>
  <si>
    <t>Shimoga</t>
  </si>
  <si>
    <t>Wayand</t>
  </si>
  <si>
    <t>Udupi Chikmagalur</t>
  </si>
  <si>
    <t>Kozhikode</t>
  </si>
  <si>
    <t>Dakshina Kannada</t>
  </si>
  <si>
    <t>Ponnani</t>
  </si>
  <si>
    <t>Chamarajanagar</t>
  </si>
  <si>
    <t>Palakkad</t>
  </si>
  <si>
    <t>Alathur</t>
  </si>
  <si>
    <t>Bangalore North</t>
  </si>
  <si>
    <t>Thrissur</t>
  </si>
  <si>
    <t>Chalakudy</t>
  </si>
  <si>
    <t>Bangalore Central</t>
  </si>
  <si>
    <t>Ernakulam</t>
  </si>
  <si>
    <t>Bangalore South</t>
  </si>
  <si>
    <t>Alappuzha</t>
  </si>
  <si>
    <t>Mavelikkara</t>
  </si>
  <si>
    <t>Pathanamthitta</t>
  </si>
  <si>
    <t>Kollam</t>
  </si>
  <si>
    <t>Attingal</t>
  </si>
  <si>
    <t>Thiruvananthpuram</t>
  </si>
  <si>
    <t>Malappuram</t>
  </si>
  <si>
    <t>Idukki</t>
  </si>
  <si>
    <t>Kottayam</t>
  </si>
  <si>
    <t>Total votes</t>
  </si>
  <si>
    <t>SWP</t>
  </si>
  <si>
    <t>RPI</t>
  </si>
  <si>
    <t>VOTE SHARE(Normalised) after 1 elimination</t>
  </si>
  <si>
    <t>HINDU(Upper Caste+OBC)</t>
  </si>
  <si>
    <t>HINDU(ST+SC)</t>
  </si>
  <si>
    <t>BJP+SHS+SWP+RPI+RSP</t>
  </si>
  <si>
    <t>MNS</t>
  </si>
  <si>
    <t>Morena</t>
  </si>
  <si>
    <t>Others/Independents</t>
  </si>
  <si>
    <t>Others/Independent</t>
  </si>
  <si>
    <t>Akola</t>
  </si>
  <si>
    <t>Hingoli</t>
  </si>
  <si>
    <t>Raigad</t>
  </si>
  <si>
    <t>Gwalior</t>
  </si>
  <si>
    <t>Maval</t>
  </si>
  <si>
    <t>Nandurbar</t>
  </si>
  <si>
    <t>Satna</t>
  </si>
  <si>
    <t>Dhule</t>
  </si>
  <si>
    <t>Rewa</t>
  </si>
  <si>
    <t>Jalgaon</t>
  </si>
  <si>
    <t>Chhindwara</t>
  </si>
  <si>
    <t>Raver</t>
  </si>
  <si>
    <t>Buldhana</t>
  </si>
  <si>
    <t>Guna</t>
  </si>
  <si>
    <t>Amravati</t>
  </si>
  <si>
    <t>Sagar</t>
  </si>
  <si>
    <t>Wardha</t>
  </si>
  <si>
    <t>Tikamgarh</t>
  </si>
  <si>
    <t>Ramtek</t>
  </si>
  <si>
    <t>Damoh</t>
  </si>
  <si>
    <t>Nagpur</t>
  </si>
  <si>
    <t>Khajuraho</t>
  </si>
  <si>
    <t>Bhind</t>
  </si>
  <si>
    <t>Bhandara-gondiya</t>
  </si>
  <si>
    <t>Sidhi</t>
  </si>
  <si>
    <t>Gadchiroli-Chimur</t>
  </si>
  <si>
    <t>Shahdol</t>
  </si>
  <si>
    <t>Chandrapur</t>
  </si>
  <si>
    <t>Yavatmal-Washim</t>
  </si>
  <si>
    <t>Jabalpur</t>
  </si>
  <si>
    <t>Mandla</t>
  </si>
  <si>
    <t>Nanded</t>
  </si>
  <si>
    <t>Parbhani</t>
  </si>
  <si>
    <t>Balaghat</t>
  </si>
  <si>
    <t>Jalna</t>
  </si>
  <si>
    <t>Hoshangabad</t>
  </si>
  <si>
    <t>Dindori</t>
  </si>
  <si>
    <t>Vidisha</t>
  </si>
  <si>
    <t>Nashik</t>
  </si>
  <si>
    <t>Palghar</t>
  </si>
  <si>
    <t>Bhopal</t>
  </si>
  <si>
    <t>Bhiwandi</t>
  </si>
  <si>
    <t>Rajgarh</t>
  </si>
  <si>
    <t>Kalyan</t>
  </si>
  <si>
    <t>Thane</t>
  </si>
  <si>
    <t>Dewas</t>
  </si>
  <si>
    <t>Mumbai-North</t>
  </si>
  <si>
    <t>Ujjain</t>
  </si>
  <si>
    <t>Mumbai North West</t>
  </si>
  <si>
    <t>Mumbai North East</t>
  </si>
  <si>
    <t>Mandsour</t>
  </si>
  <si>
    <t>Mumbai North Central</t>
  </si>
  <si>
    <t>Ratlam</t>
  </si>
  <si>
    <t>Mumbai South central</t>
  </si>
  <si>
    <t>Dhar</t>
  </si>
  <si>
    <t>Mumbai South</t>
  </si>
  <si>
    <t>Indore</t>
  </si>
  <si>
    <t>Pune</t>
  </si>
  <si>
    <t>Baramati</t>
  </si>
  <si>
    <t>Khargone</t>
  </si>
  <si>
    <t>Shirur</t>
  </si>
  <si>
    <t>Khandwa</t>
  </si>
  <si>
    <t>Ahmadnagar</t>
  </si>
  <si>
    <t>Betul</t>
  </si>
  <si>
    <t>Shirdi</t>
  </si>
  <si>
    <t>Beed</t>
  </si>
  <si>
    <t>Osmanabad</t>
  </si>
  <si>
    <t>Latur</t>
  </si>
  <si>
    <t>Solapur</t>
  </si>
  <si>
    <t>Madha</t>
  </si>
  <si>
    <t>Sangli</t>
  </si>
  <si>
    <t>Satara</t>
  </si>
  <si>
    <t>Ratnagiri-sindhudurg</t>
  </si>
  <si>
    <t>Kolhapur</t>
  </si>
  <si>
    <t>NPF</t>
  </si>
  <si>
    <t>Hatkanangle</t>
  </si>
  <si>
    <t>Outer Manipur</t>
  </si>
  <si>
    <t>Inner Manipur</t>
  </si>
  <si>
    <t>UDP</t>
  </si>
  <si>
    <t>NDA(outside support)</t>
  </si>
  <si>
    <t>NPEP</t>
  </si>
  <si>
    <t>IND</t>
  </si>
  <si>
    <t>BJP+NPEP</t>
  </si>
  <si>
    <t>Independent</t>
  </si>
  <si>
    <t>Shillong</t>
  </si>
  <si>
    <t>Ind</t>
  </si>
  <si>
    <t>Tura</t>
  </si>
  <si>
    <t>INC+JMM</t>
  </si>
  <si>
    <t>Keonjhar</t>
  </si>
  <si>
    <t>Bargarh</t>
  </si>
  <si>
    <t>Sundargarh</t>
  </si>
  <si>
    <t>Sambalpur</t>
  </si>
  <si>
    <t>Mayurbhanj</t>
  </si>
  <si>
    <t>Balasore</t>
  </si>
  <si>
    <t>Bhadrak</t>
  </si>
  <si>
    <t>Berhampur</t>
  </si>
  <si>
    <t>Dhenkanal</t>
  </si>
  <si>
    <t>Bolangir</t>
  </si>
  <si>
    <t>Kalahandi</t>
  </si>
  <si>
    <t>Nabaranpur</t>
  </si>
  <si>
    <t>Kandhamal</t>
  </si>
  <si>
    <t>Cuttack</t>
  </si>
  <si>
    <t>Kendrapara</t>
  </si>
  <si>
    <t>Jagatsinghpur</t>
  </si>
  <si>
    <t>Puri</t>
  </si>
  <si>
    <t>Bhubaneswar</t>
  </si>
  <si>
    <t>Aska</t>
  </si>
  <si>
    <t>Jaipur</t>
  </si>
  <si>
    <t>AINRC</t>
  </si>
  <si>
    <t>ADMK</t>
  </si>
  <si>
    <t>DMK</t>
  </si>
  <si>
    <t>VOTE SHARE(Normalised) after one elimination</t>
  </si>
  <si>
    <t>Sikh</t>
  </si>
  <si>
    <t xml:space="preserve">Hindu </t>
  </si>
  <si>
    <t>SAD</t>
  </si>
  <si>
    <t>Muslim</t>
  </si>
  <si>
    <t>Christian</t>
  </si>
  <si>
    <t>VOTE SHARE(Normalised)  after 2nd elimination</t>
  </si>
  <si>
    <t>BJP+SAD</t>
  </si>
  <si>
    <t>independent</t>
  </si>
  <si>
    <t>Ludhiana</t>
  </si>
  <si>
    <t>Fatehgarh Sahib</t>
  </si>
  <si>
    <t>Independents</t>
  </si>
  <si>
    <t>Faridkot</t>
  </si>
  <si>
    <t>Gurdaspur</t>
  </si>
  <si>
    <t>BSP/ind/others</t>
  </si>
  <si>
    <t>independents/others</t>
  </si>
  <si>
    <t>JAIN</t>
  </si>
  <si>
    <t>Barmer</t>
  </si>
  <si>
    <t>Khadoor Sahib</t>
  </si>
  <si>
    <t>Jalandhar</t>
  </si>
  <si>
    <t>Hoshiarpur</t>
  </si>
  <si>
    <t>Anandpur Sahib</t>
  </si>
  <si>
    <t>Nagaur</t>
  </si>
  <si>
    <t>Firozpur</t>
  </si>
  <si>
    <t>Bathinda</t>
  </si>
  <si>
    <t>Dausa</t>
  </si>
  <si>
    <t>Patiala</t>
  </si>
  <si>
    <t>Ganganagar</t>
  </si>
  <si>
    <t>Sangrur</t>
  </si>
  <si>
    <t>Amritsar</t>
  </si>
  <si>
    <t>Bikaner</t>
  </si>
  <si>
    <t>Churu</t>
  </si>
  <si>
    <t>Jhunjhunu</t>
  </si>
  <si>
    <t>Sikar</t>
  </si>
  <si>
    <t>Jaipur Rural</t>
  </si>
  <si>
    <t>Alwar</t>
  </si>
  <si>
    <t>BHARATPUR</t>
  </si>
  <si>
    <t>KARAULI-DHOLPUR</t>
  </si>
  <si>
    <t>SKM</t>
  </si>
  <si>
    <t>SDF</t>
  </si>
  <si>
    <t>post poll NDA</t>
  </si>
  <si>
    <t>TONK-SAWAI MADHOPUR</t>
  </si>
  <si>
    <t>Ajmer</t>
  </si>
  <si>
    <t>Pali</t>
  </si>
  <si>
    <t>Jodhpur</t>
  </si>
  <si>
    <t>Jalore</t>
  </si>
  <si>
    <t>Udaipur</t>
  </si>
  <si>
    <t>Banswara</t>
  </si>
  <si>
    <t>Chittorgarh</t>
  </si>
  <si>
    <t>Rajsamand</t>
  </si>
  <si>
    <t>Bhilwara</t>
  </si>
  <si>
    <t>Kota</t>
  </si>
  <si>
    <t>JHALAWAR-BARAN</t>
  </si>
  <si>
    <t>DMDK</t>
  </si>
  <si>
    <t>DPK</t>
  </si>
  <si>
    <t>MDMK</t>
  </si>
  <si>
    <t>NDA(snapped ties 6 months after election	)</t>
  </si>
  <si>
    <t>PMK</t>
  </si>
  <si>
    <t>Ind/others</t>
  </si>
  <si>
    <t>DPA</t>
  </si>
  <si>
    <t>VCK</t>
  </si>
  <si>
    <t>PT</t>
  </si>
  <si>
    <t>Vote Share Normalised</t>
  </si>
  <si>
    <t>Vote Share Normalised after first elimination</t>
  </si>
  <si>
    <t>BJP+MDMK+PMK+DMDK</t>
  </si>
  <si>
    <t>DMK+IUML+VCK+PT</t>
  </si>
  <si>
    <t>Independents/others</t>
  </si>
  <si>
    <t>Ramanathapuram</t>
  </si>
  <si>
    <t>CPI(M)</t>
  </si>
  <si>
    <t>Tripura West</t>
  </si>
  <si>
    <t>Tripura East</t>
  </si>
  <si>
    <t>Thoothukkudi</t>
  </si>
  <si>
    <t>Tenkasi</t>
  </si>
  <si>
    <t>Tirunelveli</t>
  </si>
  <si>
    <t>Kanniyakumari</t>
  </si>
  <si>
    <t>Chennai South</t>
  </si>
  <si>
    <t>Chennai central</t>
  </si>
  <si>
    <t>Sriperumbudur</t>
  </si>
  <si>
    <t>Kancheepuram</t>
  </si>
  <si>
    <t>Vellore</t>
  </si>
  <si>
    <t>Krishnagiri</t>
  </si>
  <si>
    <t>Dharmapuri</t>
  </si>
  <si>
    <t>Arani</t>
  </si>
  <si>
    <t>Viluppuram</t>
  </si>
  <si>
    <t>Erode</t>
  </si>
  <si>
    <t>Tiruppur</t>
  </si>
  <si>
    <t>Coimbatore</t>
  </si>
  <si>
    <t>Pollachi</t>
  </si>
  <si>
    <t>Perambalur</t>
  </si>
  <si>
    <t>Chidambaram</t>
  </si>
  <si>
    <t>Nagapattinam</t>
  </si>
  <si>
    <t>Sivaganga</t>
  </si>
  <si>
    <t>Virudhunagar</t>
  </si>
  <si>
    <t>Thiruvallur</t>
  </si>
  <si>
    <t>Chennai North</t>
  </si>
  <si>
    <t>Arakkonam</t>
  </si>
  <si>
    <t>Tiruvannamalai</t>
  </si>
  <si>
    <t>Nilgiris</t>
  </si>
  <si>
    <t>Cuddalore</t>
  </si>
  <si>
    <t>Mayiladuthurai</t>
  </si>
  <si>
    <t>Thanjavur</t>
  </si>
  <si>
    <t>Kallakurichi</t>
  </si>
  <si>
    <t>Salem</t>
  </si>
  <si>
    <t>Namakkal</t>
  </si>
  <si>
    <t>Dindigul</t>
  </si>
  <si>
    <t>Karur</t>
  </si>
  <si>
    <t>Tiruchirappalli</t>
  </si>
  <si>
    <t>Madurai</t>
  </si>
  <si>
    <t>Theni</t>
  </si>
  <si>
    <t>AIMIM</t>
  </si>
  <si>
    <t>AIMIM/YSRCP</t>
  </si>
  <si>
    <t>YSRCP</t>
  </si>
  <si>
    <t>Khammam</t>
  </si>
  <si>
    <t>Adilabad</t>
  </si>
  <si>
    <t>Karimnagar</t>
  </si>
  <si>
    <t>Nizamabad</t>
  </si>
  <si>
    <t>Zahirabad</t>
  </si>
  <si>
    <t>Malkajgiri</t>
  </si>
  <si>
    <t>Secundrabad</t>
  </si>
  <si>
    <t>Chelvella</t>
  </si>
  <si>
    <t>Mahbubnagar</t>
  </si>
  <si>
    <t>Nagarkurnool</t>
  </si>
  <si>
    <t>Nalgonda</t>
  </si>
  <si>
    <t>Bhongir</t>
  </si>
  <si>
    <t>Mahabubabad</t>
  </si>
  <si>
    <t>Peddapalle</t>
  </si>
  <si>
    <t>Medak</t>
  </si>
  <si>
    <t>Hyderabad</t>
  </si>
  <si>
    <t>Warangal</t>
  </si>
  <si>
    <t>SP</t>
  </si>
  <si>
    <t>ind/QED/AAP</t>
  </si>
  <si>
    <t>AD</t>
  </si>
  <si>
    <t>Tehri Garhwal</t>
  </si>
  <si>
    <t>RLD</t>
  </si>
  <si>
    <t>MD</t>
  </si>
  <si>
    <t>PPI</t>
  </si>
  <si>
    <t>Vote Share Normalised after second elimination</t>
  </si>
  <si>
    <t>Vote Share Normalised after third elimination</t>
  </si>
  <si>
    <t>Vote Share Normalised after fourth elimination</t>
  </si>
  <si>
    <t>BJP+AD</t>
  </si>
  <si>
    <t>INC
+RLD+PPI+MD</t>
  </si>
  <si>
    <t>IND/AAP/QED</t>
  </si>
  <si>
    <t>HINDU(Brahmins+Thakurs)</t>
  </si>
  <si>
    <t>HINDU(Yadavs)</t>
  </si>
  <si>
    <t>HINDU(Dalits)</t>
  </si>
  <si>
    <t>HINDU(Kurmis)</t>
  </si>
  <si>
    <t>HINDU(Others)</t>
  </si>
  <si>
    <t>Domariyaganj</t>
  </si>
  <si>
    <t>Garhwal</t>
  </si>
  <si>
    <t>Almora</t>
  </si>
  <si>
    <t>Nainital-udhamsingh Nagar</t>
  </si>
  <si>
    <t>Hardwar</t>
  </si>
  <si>
    <t>Shrawasti</t>
  </si>
  <si>
    <t>Ballia</t>
  </si>
  <si>
    <t>Ghazipur</t>
  </si>
  <si>
    <t>Farrukhabad</t>
  </si>
  <si>
    <t>Azamgarh</t>
  </si>
  <si>
    <t>Gonda</t>
  </si>
  <si>
    <t>Mirzapur</t>
  </si>
  <si>
    <t>Machhlishahr</t>
  </si>
  <si>
    <t>Bhadohi</t>
  </si>
  <si>
    <t>Jaunpur</t>
  </si>
  <si>
    <t>Ghosi</t>
  </si>
  <si>
    <t>Sant Kabir Nagar</t>
  </si>
  <si>
    <t>Bahraich</t>
  </si>
  <si>
    <t>Kaiserganj</t>
  </si>
  <si>
    <t>Etawah</t>
  </si>
  <si>
    <t>Jhansi</t>
  </si>
  <si>
    <t>Kaushambi</t>
  </si>
  <si>
    <t>Dhaurahra</t>
  </si>
  <si>
    <t>Allahabad</t>
  </si>
  <si>
    <t>Lalganj</t>
  </si>
  <si>
    <t>Basti</t>
  </si>
  <si>
    <t>Fatehpur Sikri</t>
  </si>
  <si>
    <t>Hardoi</t>
  </si>
  <si>
    <t>Misrikh</t>
  </si>
  <si>
    <t>Pratapgarh</t>
  </si>
  <si>
    <t>Kheri</t>
  </si>
  <si>
    <t>Kushi Nagar</t>
  </si>
  <si>
    <t>Saharanpur</t>
  </si>
  <si>
    <t>Barabanki</t>
  </si>
  <si>
    <t>Chandauli</t>
  </si>
  <si>
    <t>Banda</t>
  </si>
  <si>
    <t>Shahjahanpur</t>
  </si>
  <si>
    <t>Sitapur</t>
  </si>
  <si>
    <t>Ambedkar Nagar</t>
  </si>
  <si>
    <t>Mohanlalganj</t>
  </si>
  <si>
    <t>Sultanpur</t>
  </si>
  <si>
    <t>Rampur</t>
  </si>
  <si>
    <t>Aonla</t>
  </si>
  <si>
    <t>Nagina</t>
  </si>
  <si>
    <t>Moradabad</t>
  </si>
  <si>
    <t>Sambhal</t>
  </si>
  <si>
    <t>Robertsganj</t>
  </si>
  <si>
    <t>Baghpat</t>
  </si>
  <si>
    <t>Bijnor</t>
  </si>
  <si>
    <t>Salempur</t>
  </si>
  <si>
    <t>Unnao</t>
  </si>
  <si>
    <t>Meerut</t>
  </si>
  <si>
    <t>Kannauj</t>
  </si>
  <si>
    <t>Fatehpur</t>
  </si>
  <si>
    <t>Aligarh</t>
  </si>
  <si>
    <t>Amroha</t>
  </si>
  <si>
    <t>Firozabad</t>
  </si>
  <si>
    <t>Varanasi</t>
  </si>
  <si>
    <t>Deoria</t>
  </si>
  <si>
    <t>Bansgaon</t>
  </si>
  <si>
    <t>Gorakhpur</t>
  </si>
  <si>
    <t>Kanpur</t>
  </si>
  <si>
    <t>Akbarpur</t>
  </si>
  <si>
    <t>Jalaun</t>
  </si>
  <si>
    <t>Ghaziabad</t>
  </si>
  <si>
    <t>Gautam Buddha Nagar</t>
  </si>
  <si>
    <t>Bulandshahr</t>
  </si>
  <si>
    <t>Hathras</t>
  </si>
  <si>
    <t>Mathura</t>
  </si>
  <si>
    <t>Agra</t>
  </si>
  <si>
    <t>Kairana</t>
  </si>
  <si>
    <t>Muzaffarnagar</t>
  </si>
  <si>
    <t>Etah</t>
  </si>
  <si>
    <t>Bareilly</t>
  </si>
  <si>
    <t>Pilibhit</t>
  </si>
  <si>
    <t>Lucknow</t>
  </si>
  <si>
    <t>Rae Bareli</t>
  </si>
  <si>
    <t>Amethi</t>
  </si>
  <si>
    <t>Phulpur</t>
  </si>
  <si>
    <t>Faizabad</t>
  </si>
  <si>
    <t>Mainpuri</t>
  </si>
  <si>
    <t>Badaun</t>
  </si>
  <si>
    <t>AIFB/CPI/RSP</t>
  </si>
  <si>
    <t>AIFB/CPI/RSP/CPI(M)</t>
  </si>
  <si>
    <t>CHRISTIANS</t>
  </si>
  <si>
    <t>BUDDHISTS/OTHERS</t>
  </si>
  <si>
    <t>Cooch Behar</t>
  </si>
  <si>
    <t>Alipurduars</t>
  </si>
  <si>
    <t>Jalpaiguri</t>
  </si>
  <si>
    <t>Raiganj</t>
  </si>
  <si>
    <t>Balughat</t>
  </si>
  <si>
    <t>Maldaha Uttar</t>
  </si>
  <si>
    <t>Maldaha Dakshin</t>
  </si>
  <si>
    <t>Murshidabad</t>
  </si>
  <si>
    <t>Krishnanagar</t>
  </si>
  <si>
    <t>Ranaghat</t>
  </si>
  <si>
    <t>Bangaon</t>
  </si>
  <si>
    <t>Barrackpore</t>
  </si>
  <si>
    <t>Dum Dum</t>
  </si>
  <si>
    <t>Barasat</t>
  </si>
  <si>
    <t>Basirhat</t>
  </si>
  <si>
    <t>Joynagar</t>
  </si>
  <si>
    <t>Diamond Harbour</t>
  </si>
  <si>
    <t>Jadavpur</t>
  </si>
  <si>
    <t>Kolkata Dakshin</t>
  </si>
  <si>
    <t>Kolkata Uttar</t>
  </si>
  <si>
    <t>Howrah</t>
  </si>
  <si>
    <t>Srerapur</t>
  </si>
  <si>
    <t>Hooghly</t>
  </si>
  <si>
    <t>Purulia</t>
  </si>
  <si>
    <t>Bankura</t>
  </si>
  <si>
    <t>Bishnupur</t>
  </si>
  <si>
    <t>Bardhaman Purba</t>
  </si>
  <si>
    <t>Burdwan-durgapur</t>
  </si>
  <si>
    <t>Asansol</t>
  </si>
  <si>
    <t>Birbhum</t>
  </si>
  <si>
    <t>Jangipur</t>
  </si>
  <si>
    <t>Uluberia</t>
  </si>
  <si>
    <t>Medinipur</t>
  </si>
  <si>
    <t>Bolpur</t>
  </si>
  <si>
    <t>Darjeeling</t>
  </si>
  <si>
    <t>Bharampur</t>
  </si>
  <si>
    <t>Mathurapur</t>
  </si>
  <si>
    <t>Arambagh</t>
  </si>
  <si>
    <t>Tamluk</t>
  </si>
  <si>
    <t>Kanthi</t>
  </si>
  <si>
    <t>Ghatal</t>
  </si>
  <si>
    <t>Jhargram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</si>
</sst>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name val="Arial"/>
    </font>
    <font>
      <name val="Cambria"/>
    </font>
    <font>
      <color rgb="FF000000"/>
    </font>
    <font/>
    <font>
      <u/>
      <color rgb="FF1155CC"/>
      <name val="Arial"/>
    </font>
    <font>
      <sz val="11.0"/>
      <name val="Monospace"/>
    </font>
    <font>
      <name val="Monospace"/>
    </font>
    <font>
      <sz val="11.0"/>
      <name val="Arial"/>
    </font>
    <font>
      <color rgb="FF000000"/>
      <name val="Cambria"/>
    </font>
    <font>
      <sz val="11.0"/>
      <color rgb="FF000000"/>
      <name val="Inconsolata"/>
    </font>
    <font>
      <color rgb="FF000000"/>
      <name val="'Arial'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4" numFmtId="0" xfId="0" applyAlignment="1" applyFont="1">
      <alignment/>
    </xf>
    <xf borderId="0" fillId="0" fontId="1" numFmtId="10" xfId="0" applyAlignment="1" applyFont="1" applyNumberFormat="1">
      <alignment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horizontal="right"/>
    </xf>
    <xf borderId="0" fillId="0" fontId="1" numFmtId="3" xfId="0" applyAlignment="1" applyFont="1" applyNumberFormat="1">
      <alignment/>
    </xf>
    <xf borderId="0" fillId="0" fontId="1" numFmtId="0" xfId="0" applyAlignment="1" applyFont="1">
      <alignment horizontal="right"/>
    </xf>
    <xf borderId="0" fillId="2" fontId="2" numFmtId="0" xfId="0" applyAlignment="1" applyFont="1">
      <alignment horizontal="left"/>
    </xf>
    <xf borderId="0" fillId="2" fontId="1" numFmtId="0" xfId="0" applyAlignment="1" applyFont="1">
      <alignment horizontal="right"/>
    </xf>
    <xf borderId="0" fillId="0" fontId="6" numFmtId="0" xfId="0" applyAlignment="1" applyFont="1">
      <alignment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/>
    </xf>
    <xf borderId="0" fillId="2" fontId="4" numFmtId="0" xfId="0" applyAlignment="1" applyFont="1">
      <alignment/>
    </xf>
    <xf borderId="0" fillId="0" fontId="6" numFmtId="0" xfId="0" applyAlignment="1" applyFont="1">
      <alignment/>
    </xf>
    <xf borderId="0" fillId="2" fontId="4" numFmtId="0" xfId="0" applyFont="1"/>
    <xf borderId="0" fillId="0" fontId="7" numFmtId="0" xfId="0" applyAlignment="1" applyFont="1">
      <alignment/>
    </xf>
    <xf borderId="0" fillId="0" fontId="4" numFmtId="0" xfId="0" applyAlignment="1" applyFont="1">
      <alignment/>
    </xf>
    <xf borderId="0" fillId="2" fontId="1" numFmtId="0" xfId="0" applyAlignment="1" applyFont="1">
      <alignment/>
    </xf>
    <xf borderId="0" fillId="0" fontId="1" numFmtId="0" xfId="0" applyAlignment="1" applyFont="1">
      <alignment/>
    </xf>
    <xf borderId="0" fillId="2" fontId="3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10" numFmtId="0" xfId="0" applyAlignment="1" applyFill="1" applyFont="1">
      <alignment horizontal="right"/>
    </xf>
    <xf borderId="0" fillId="2" fontId="10" numFmtId="0" xfId="0" applyAlignment="1" applyFont="1">
      <alignment horizontal="right"/>
    </xf>
    <xf borderId="0" fillId="3" fontId="10" numFmtId="0" xfId="0" applyAlignment="1" applyFont="1">
      <alignment horizontal="right"/>
    </xf>
    <xf borderId="0" fillId="2" fontId="1" numFmtId="0" xfId="0" applyAlignment="1" applyFont="1">
      <alignment/>
    </xf>
    <xf borderId="0" fillId="2" fontId="10" numFmtId="0" xfId="0" applyAlignment="1" applyFont="1">
      <alignment horizontal="right"/>
    </xf>
    <xf borderId="0" fillId="2" fontId="1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2" fontId="8" numFmtId="0" xfId="0" applyAlignment="1" applyFont="1">
      <alignment horizontal="right"/>
    </xf>
    <xf borderId="0" fillId="0" fontId="7" numFmtId="0" xfId="0" applyAlignment="1" applyFont="1">
      <alignment/>
    </xf>
    <xf borderId="0" fillId="0" fontId="1" numFmtId="0" xfId="0" applyAlignment="1" applyFont="1">
      <alignment/>
    </xf>
    <xf borderId="0" fillId="2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11" numFmtId="0" xfId="0" applyAlignment="1" applyFont="1">
      <alignment/>
    </xf>
    <xf borderId="0" fillId="2" fontId="7" numFmtId="0" xfId="0" applyAlignment="1" applyFont="1">
      <alignment horizontal="right"/>
    </xf>
    <xf borderId="0" fillId="2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Madhya_Pradesh" TargetMode="External"/><Relationship Id="rId22" Type="http://schemas.openxmlformats.org/officeDocument/2006/relationships/hyperlink" Target="https://en.wikipedia.org/wiki/Meghalaya" TargetMode="External"/><Relationship Id="rId21" Type="http://schemas.openxmlformats.org/officeDocument/2006/relationships/hyperlink" Target="https://en.wikipedia.org/wiki/Maharashtra" TargetMode="External"/><Relationship Id="rId24" Type="http://schemas.openxmlformats.org/officeDocument/2006/relationships/hyperlink" Target="https://en.wikipedia.org/wiki/Nagaland" TargetMode="External"/><Relationship Id="rId23" Type="http://schemas.openxmlformats.org/officeDocument/2006/relationships/hyperlink" Target="https://en.wikipedia.org/wiki/Mizoram" TargetMode="External"/><Relationship Id="rId1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Andhra_Pradesh" TargetMode="External"/><Relationship Id="rId3" Type="http://schemas.openxmlformats.org/officeDocument/2006/relationships/hyperlink" Target="https://en.wikipedia.org/wiki/Arunachal_Pradesh" TargetMode="External"/><Relationship Id="rId4" Type="http://schemas.openxmlformats.org/officeDocument/2006/relationships/hyperlink" Target="https://en.wikipedia.org/wiki/Assam" TargetMode="External"/><Relationship Id="rId9" Type="http://schemas.openxmlformats.org/officeDocument/2006/relationships/hyperlink" Target="https://en.wikipedia.org/wiki/Daman_and_Diu" TargetMode="External"/><Relationship Id="rId26" Type="http://schemas.openxmlformats.org/officeDocument/2006/relationships/hyperlink" Target="https://en.wikipedia.org/wiki/Puducherry" TargetMode="External"/><Relationship Id="rId25" Type="http://schemas.openxmlformats.org/officeDocument/2006/relationships/hyperlink" Target="https://en.wikipedia.org/wiki/Odisha" TargetMode="External"/><Relationship Id="rId28" Type="http://schemas.openxmlformats.org/officeDocument/2006/relationships/hyperlink" Target="https://en.wikipedia.org/wiki/Rajasthan" TargetMode="External"/><Relationship Id="rId27" Type="http://schemas.openxmlformats.org/officeDocument/2006/relationships/hyperlink" Target="https://en.wikipedia.org/wiki/Punjab_%28India%29" TargetMode="External"/><Relationship Id="rId5" Type="http://schemas.openxmlformats.org/officeDocument/2006/relationships/hyperlink" Target="https://en.wikipedia.org/wiki/Bihar" TargetMode="External"/><Relationship Id="rId6" Type="http://schemas.openxmlformats.org/officeDocument/2006/relationships/hyperlink" Target="https://en.wikipedia.org/wiki/Chandigarh" TargetMode="External"/><Relationship Id="rId29" Type="http://schemas.openxmlformats.org/officeDocument/2006/relationships/hyperlink" Target="https://en.wikipedia.org/wiki/Sikkim" TargetMode="External"/><Relationship Id="rId7" Type="http://schemas.openxmlformats.org/officeDocument/2006/relationships/hyperlink" Target="https://en.wikipedia.org/wiki/Chhattisgarh" TargetMode="External"/><Relationship Id="rId8" Type="http://schemas.openxmlformats.org/officeDocument/2006/relationships/hyperlink" Target="https://en.wikipedia.org/wiki/Dadra_and_Nagar_Haveli" TargetMode="External"/><Relationship Id="rId31" Type="http://schemas.openxmlformats.org/officeDocument/2006/relationships/hyperlink" Target="https://en.wikipedia.org/wiki/Telangana" TargetMode="External"/><Relationship Id="rId30" Type="http://schemas.openxmlformats.org/officeDocument/2006/relationships/hyperlink" Target="https://en.wikipedia.org/wiki/Tamil_Nadu" TargetMode="External"/><Relationship Id="rId11" Type="http://schemas.openxmlformats.org/officeDocument/2006/relationships/hyperlink" Target="https://en.wikipedia.org/wiki/Goa" TargetMode="External"/><Relationship Id="rId33" Type="http://schemas.openxmlformats.org/officeDocument/2006/relationships/hyperlink" Target="https://en.wikipedia.org/wiki/Uttar_Pradesh" TargetMode="External"/><Relationship Id="rId10" Type="http://schemas.openxmlformats.org/officeDocument/2006/relationships/hyperlink" Target="https://en.wikipedia.org/wiki/Delhi" TargetMode="External"/><Relationship Id="rId32" Type="http://schemas.openxmlformats.org/officeDocument/2006/relationships/hyperlink" Target="https://en.wikipedia.org/wiki/Tripura" TargetMode="External"/><Relationship Id="rId13" Type="http://schemas.openxmlformats.org/officeDocument/2006/relationships/hyperlink" Target="https://en.wikipedia.org/wiki/Haryana" TargetMode="External"/><Relationship Id="rId35" Type="http://schemas.openxmlformats.org/officeDocument/2006/relationships/hyperlink" Target="https://en.wikipedia.org/wiki/West_Bengal" TargetMode="External"/><Relationship Id="rId12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Uttarakhand" TargetMode="External"/><Relationship Id="rId15" Type="http://schemas.openxmlformats.org/officeDocument/2006/relationships/hyperlink" Target="https://en.wikipedia.org/wiki/Jammu_and_Kashmir" TargetMode="External"/><Relationship Id="rId14" Type="http://schemas.openxmlformats.org/officeDocument/2006/relationships/hyperlink" Target="https://en.wikipedia.org/wiki/Himachal_Pradesh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en.wikipedia.org/wiki/Karnataka" TargetMode="External"/><Relationship Id="rId16" Type="http://schemas.openxmlformats.org/officeDocument/2006/relationships/hyperlink" Target="https://en.wikipedia.org/wiki/Jharkhand" TargetMode="External"/><Relationship Id="rId19" Type="http://schemas.openxmlformats.org/officeDocument/2006/relationships/hyperlink" Target="https://en.wikipedia.org/wiki/Lakshadweep" TargetMode="External"/><Relationship Id="rId18" Type="http://schemas.openxmlformats.org/officeDocument/2006/relationships/hyperlink" Target="https://en.wikipedia.org/wiki/Kerala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29"/>
  </cols>
  <sheetData>
    <row r="1">
      <c r="A1" s="1"/>
      <c r="B1" s="1" t="s">
        <v>1</v>
      </c>
      <c r="C1" s="1"/>
      <c r="D1" s="3"/>
      <c r="E1" s="5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2" t="s">
        <v>10</v>
      </c>
      <c r="C3" s="1"/>
      <c r="D3" s="3"/>
      <c r="E3" s="5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2" t="s">
        <v>20</v>
      </c>
      <c r="C4" s="1"/>
      <c r="D4" s="3"/>
      <c r="E4" s="5" t="s">
        <v>21</v>
      </c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2" t="s">
        <v>22</v>
      </c>
      <c r="C5" s="1"/>
      <c r="D5" s="3"/>
      <c r="E5" s="5" t="s">
        <v>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2" t="s">
        <v>23</v>
      </c>
      <c r="C6" s="1"/>
      <c r="D6" s="3"/>
      <c r="E6" s="5" t="s">
        <v>24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2" t="s">
        <v>25</v>
      </c>
      <c r="C7" s="1"/>
      <c r="D7" s="3"/>
      <c r="E7" s="5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2" t="s">
        <v>27</v>
      </c>
      <c r="C8" s="1"/>
      <c r="D8" s="3"/>
      <c r="E8" s="5" t="s">
        <v>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2" t="s">
        <v>29</v>
      </c>
      <c r="C9" s="1"/>
      <c r="D9" s="3"/>
      <c r="E9" s="5" t="s">
        <v>16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2" t="s">
        <v>30</v>
      </c>
      <c r="C10" s="1"/>
      <c r="D10" s="3"/>
      <c r="E10" s="5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2" t="s">
        <v>32</v>
      </c>
      <c r="C11" s="1"/>
      <c r="D11" s="3"/>
      <c r="E11" s="5" t="s">
        <v>16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2" t="s">
        <v>33</v>
      </c>
      <c r="C12" s="1"/>
      <c r="D12" s="3"/>
      <c r="E12" s="5" t="s">
        <v>26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2" t="s">
        <v>35</v>
      </c>
      <c r="C13" s="1"/>
      <c r="D13" s="3"/>
      <c r="E13" s="5" t="s">
        <v>16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2" t="s">
        <v>36</v>
      </c>
      <c r="C14" s="1"/>
      <c r="D14" s="3"/>
      <c r="E14" s="5" t="s">
        <v>16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2" t="s">
        <v>38</v>
      </c>
      <c r="C15" s="1"/>
      <c r="E15" s="5" t="s">
        <v>26</v>
      </c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2" t="s">
        <v>40</v>
      </c>
      <c r="C16" s="1"/>
      <c r="D16" s="3"/>
      <c r="E16" s="5" t="s">
        <v>16</v>
      </c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2" t="s">
        <v>42</v>
      </c>
      <c r="C17" s="1"/>
      <c r="D17" s="3"/>
      <c r="E17" s="5" t="s">
        <v>24</v>
      </c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2" t="s">
        <v>45</v>
      </c>
      <c r="C18" s="1"/>
      <c r="D18" s="1"/>
      <c r="E18" s="5" t="s">
        <v>26</v>
      </c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2" t="s">
        <v>46</v>
      </c>
      <c r="C19" s="1"/>
      <c r="D19" s="1"/>
      <c r="E19" s="5" t="s">
        <v>26</v>
      </c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2" t="s">
        <v>47</v>
      </c>
      <c r="C20" s="1"/>
      <c r="D20" s="1"/>
      <c r="E20" s="5" t="s">
        <v>26</v>
      </c>
      <c r="F20" s="13"/>
      <c r="G20" s="1"/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2" t="s">
        <v>49</v>
      </c>
      <c r="C21" s="1"/>
      <c r="D21" s="1"/>
      <c r="E21" s="5" t="s">
        <v>16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2" t="s">
        <v>52</v>
      </c>
      <c r="C22" s="1"/>
      <c r="D22" s="1"/>
      <c r="E22" s="5" t="s">
        <v>24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2" t="s">
        <v>54</v>
      </c>
      <c r="C23" s="1"/>
      <c r="D23" s="1"/>
      <c r="E23" s="5" t="s">
        <v>26</v>
      </c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 t="s">
        <v>57</v>
      </c>
      <c r="C24" s="1"/>
      <c r="D24" s="1"/>
      <c r="E24" s="5" t="s">
        <v>26</v>
      </c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2" t="s">
        <v>58</v>
      </c>
      <c r="C25" s="1"/>
      <c r="D25" s="1"/>
      <c r="E25" s="5" t="s">
        <v>26</v>
      </c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2" t="s">
        <v>59</v>
      </c>
      <c r="C26" s="1"/>
      <c r="D26" s="1"/>
      <c r="E26" s="5" t="s">
        <v>16</v>
      </c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2" t="s">
        <v>61</v>
      </c>
      <c r="C27" s="1"/>
      <c r="D27" s="1"/>
      <c r="E27" s="5" t="s">
        <v>16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2" t="s">
        <v>62</v>
      </c>
      <c r="C28" s="1"/>
      <c r="D28" s="1"/>
      <c r="E28" s="5" t="s">
        <v>26</v>
      </c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2" t="s">
        <v>64</v>
      </c>
      <c r="C29" s="1"/>
      <c r="D29" s="3"/>
      <c r="E29" s="5" t="s">
        <v>26</v>
      </c>
      <c r="F29" s="13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2" t="s">
        <v>66</v>
      </c>
      <c r="C30" s="1"/>
      <c r="D30" s="3"/>
      <c r="E30" s="5" t="s">
        <v>26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2" t="s">
        <v>68</v>
      </c>
      <c r="C31" s="1"/>
      <c r="D31" s="3"/>
      <c r="E31" s="5" t="s">
        <v>24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2" t="s">
        <v>71</v>
      </c>
      <c r="C32" s="1"/>
      <c r="D32" s="3"/>
      <c r="E32" s="5" t="s">
        <v>16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2" t="s">
        <v>73</v>
      </c>
      <c r="C33" s="1"/>
      <c r="D33" s="3"/>
      <c r="E33" s="5" t="s">
        <v>26</v>
      </c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2" t="s">
        <v>74</v>
      </c>
      <c r="C34" s="1"/>
      <c r="D34" s="3"/>
      <c r="E34" s="5" t="s">
        <v>21</v>
      </c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2" t="s">
        <v>75</v>
      </c>
      <c r="C35" s="1"/>
      <c r="D35" s="3"/>
      <c r="E35" s="5" t="s">
        <v>16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2" t="s">
        <v>76</v>
      </c>
      <c r="C36" s="1"/>
      <c r="D36" s="3"/>
      <c r="E36" s="5" t="s">
        <v>24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2" t="s">
        <v>77</v>
      </c>
      <c r="C37" s="1"/>
      <c r="D37" s="3"/>
      <c r="E37" s="5" t="s">
        <v>16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2" t="s">
        <v>78</v>
      </c>
      <c r="C38" s="1"/>
      <c r="D38" s="3"/>
      <c r="E38" s="5" t="s">
        <v>24</v>
      </c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</hyperlinks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8</v>
      </c>
      <c r="B3" s="2" t="s">
        <v>9</v>
      </c>
      <c r="C3" s="9">
        <v>1.0</v>
      </c>
      <c r="D3" s="10">
        <v>1.0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1" t="s">
        <v>13</v>
      </c>
      <c r="B7" s="1" t="s">
        <v>65</v>
      </c>
      <c r="C7" s="1"/>
      <c r="D7" s="1" t="s">
        <v>14</v>
      </c>
      <c r="E7" s="1"/>
      <c r="F7" s="1"/>
      <c r="G7" s="1"/>
      <c r="H7" s="1" t="s">
        <v>15</v>
      </c>
      <c r="I7" s="1"/>
      <c r="J7" s="1"/>
      <c r="O7" s="1"/>
    </row>
    <row r="8">
      <c r="A8" s="1"/>
      <c r="B8" s="1"/>
      <c r="C8" s="1"/>
      <c r="D8" s="1" t="s">
        <v>8</v>
      </c>
      <c r="E8" s="1" t="s">
        <v>11</v>
      </c>
      <c r="F8" s="1" t="s">
        <v>70</v>
      </c>
      <c r="G8" s="1"/>
      <c r="H8" s="1" t="s">
        <v>8</v>
      </c>
      <c r="I8" s="1" t="s">
        <v>11</v>
      </c>
      <c r="J8" s="1"/>
      <c r="K8" s="1"/>
      <c r="L8" s="1"/>
      <c r="M8" s="1"/>
      <c r="N8" s="1"/>
      <c r="O8" s="1"/>
    </row>
    <row r="9">
      <c r="A9" s="1" t="s">
        <v>192</v>
      </c>
      <c r="B9" s="11">
        <v>196597.0</v>
      </c>
      <c r="C9" s="1"/>
      <c r="D9" s="11">
        <v>48.87</v>
      </c>
      <c r="E9" s="11">
        <v>45.11</v>
      </c>
      <c r="F9" s="11">
        <f>D9+E9</f>
        <v>93.98</v>
      </c>
      <c r="G9" s="1"/>
      <c r="H9" s="14">
        <f>100*D9/F9</f>
        <v>52.00042562</v>
      </c>
      <c r="I9" s="11">
        <f>100*E9/F9</f>
        <v>47.99957438</v>
      </c>
      <c r="J9" s="1"/>
      <c r="K9" s="1"/>
      <c r="L9" s="1"/>
      <c r="M9" s="1"/>
      <c r="N9" s="1"/>
      <c r="O9" s="1"/>
    </row>
    <row r="10">
      <c r="A10" s="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</sheetData>
  <mergeCells count="1">
    <mergeCell ref="J7:N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</row>
    <row r="2">
      <c r="C2" s="8"/>
      <c r="D2" s="8"/>
      <c r="E2" s="1"/>
      <c r="F2" s="1"/>
      <c r="G2" s="1"/>
      <c r="H2" s="1"/>
      <c r="I2" s="1"/>
    </row>
    <row r="3">
      <c r="A3" s="2" t="s">
        <v>8</v>
      </c>
      <c r="B3" s="2" t="s">
        <v>9</v>
      </c>
      <c r="C3" s="9">
        <v>1.0</v>
      </c>
      <c r="D3" s="10">
        <v>1.0</v>
      </c>
      <c r="E3" s="1"/>
      <c r="F3" s="1"/>
      <c r="G3" s="1"/>
      <c r="H3" s="1"/>
      <c r="I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" t="s">
        <v>13</v>
      </c>
      <c r="B7" s="1" t="s">
        <v>65</v>
      </c>
      <c r="C7" s="1"/>
      <c r="D7" s="1" t="s">
        <v>14</v>
      </c>
      <c r="E7" s="1"/>
      <c r="F7" s="1"/>
      <c r="G7" s="1"/>
      <c r="H7" s="1" t="s">
        <v>15</v>
      </c>
      <c r="I7" s="1"/>
    </row>
    <row r="8">
      <c r="A8" s="1"/>
      <c r="B8" s="1"/>
      <c r="C8" s="1"/>
      <c r="D8" s="1" t="s">
        <v>8</v>
      </c>
      <c r="E8" s="1" t="s">
        <v>11</v>
      </c>
      <c r="F8" s="1" t="s">
        <v>70</v>
      </c>
      <c r="G8" s="1"/>
      <c r="H8" s="1" t="s">
        <v>8</v>
      </c>
      <c r="I8" s="1" t="s">
        <v>11</v>
      </c>
    </row>
    <row r="9">
      <c r="A9" s="1" t="s">
        <v>193</v>
      </c>
      <c r="B9" s="11">
        <v>111827.0</v>
      </c>
      <c r="C9" s="1"/>
      <c r="D9" s="11">
        <v>53.83</v>
      </c>
      <c r="E9" s="11">
        <v>43.26</v>
      </c>
      <c r="F9" s="11">
        <f>D9+E9</f>
        <v>97.09</v>
      </c>
      <c r="G9" s="1"/>
      <c r="H9" s="14">
        <f>100*D9/F9</f>
        <v>55.44340303</v>
      </c>
      <c r="I9" s="11">
        <f>100*E9/F9</f>
        <v>44.55659697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2" t="s">
        <v>8</v>
      </c>
      <c r="B3" s="2" t="s">
        <v>9</v>
      </c>
      <c r="C3" s="9">
        <v>7.0</v>
      </c>
      <c r="D3" s="9">
        <v>7.0</v>
      </c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2" t="s">
        <v>11</v>
      </c>
      <c r="B4" s="2" t="s">
        <v>12</v>
      </c>
      <c r="C4" s="9">
        <v>0.0</v>
      </c>
      <c r="D4" s="9">
        <v>0.0</v>
      </c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 t="s">
        <v>176</v>
      </c>
      <c r="B5" s="1"/>
      <c r="C5" s="9">
        <v>0.0</v>
      </c>
      <c r="D5" s="9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 t="s">
        <v>13</v>
      </c>
      <c r="B7" s="1" t="s">
        <v>65</v>
      </c>
      <c r="C7" s="1"/>
      <c r="D7" s="1" t="s">
        <v>14</v>
      </c>
      <c r="E7" s="1"/>
      <c r="F7" s="1"/>
      <c r="G7" s="1"/>
      <c r="H7" s="1"/>
      <c r="I7" s="1" t="s">
        <v>15</v>
      </c>
      <c r="J7" s="1"/>
      <c r="K7" s="1"/>
      <c r="L7" s="1"/>
      <c r="M7" s="1" t="s">
        <v>109</v>
      </c>
      <c r="R7" s="13" t="s">
        <v>194</v>
      </c>
      <c r="U7" s="29"/>
      <c r="V7" s="29"/>
      <c r="W7" s="29"/>
      <c r="X7" s="1"/>
      <c r="Y7" s="1"/>
      <c r="Z7" s="1"/>
      <c r="AA7" s="1"/>
      <c r="AB7" s="1"/>
      <c r="AC7" s="1"/>
      <c r="AD7" s="1"/>
    </row>
    <row r="8">
      <c r="A8" s="1"/>
      <c r="B8" s="1"/>
      <c r="C8" s="1"/>
      <c r="D8" s="1" t="s">
        <v>8</v>
      </c>
      <c r="E8" s="1" t="s">
        <v>11</v>
      </c>
      <c r="F8" s="1" t="s">
        <v>176</v>
      </c>
      <c r="G8" s="1" t="s">
        <v>70</v>
      </c>
      <c r="H8" s="1"/>
      <c r="I8" s="1" t="s">
        <v>8</v>
      </c>
      <c r="J8" s="1" t="s">
        <v>11</v>
      </c>
      <c r="K8" s="1" t="s">
        <v>176</v>
      </c>
      <c r="L8" s="1"/>
      <c r="M8" s="13" t="s">
        <v>112</v>
      </c>
      <c r="N8" s="13" t="s">
        <v>178</v>
      </c>
      <c r="O8" s="13" t="s">
        <v>179</v>
      </c>
      <c r="P8" s="13"/>
      <c r="Q8" s="1"/>
      <c r="R8" s="1" t="s">
        <v>8</v>
      </c>
      <c r="S8" s="1" t="s">
        <v>176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1"/>
      <c r="C9" s="1"/>
      <c r="D9" s="11"/>
      <c r="E9" s="11"/>
      <c r="F9" s="11"/>
      <c r="G9" s="11"/>
      <c r="H9" s="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 t="s">
        <v>195</v>
      </c>
      <c r="B10" s="11">
        <v>1447230.0</v>
      </c>
      <c r="C10" s="1"/>
      <c r="D10" s="11">
        <v>44.58</v>
      </c>
      <c r="E10" s="11">
        <v>17.94</v>
      </c>
      <c r="F10" s="11">
        <v>30.71</v>
      </c>
      <c r="G10" s="11">
        <f t="shared" ref="G10:G16" si="1">D10+E10+F10</f>
        <v>93.23</v>
      </c>
      <c r="H10" s="1"/>
      <c r="I10" s="11">
        <f t="shared" ref="I10:I16" si="2">100*D10/G10</f>
        <v>47.81722621</v>
      </c>
      <c r="J10" s="11">
        <f t="shared" ref="J10:J16" si="3">100*E10/G10</f>
        <v>19.24273303</v>
      </c>
      <c r="K10" s="11">
        <f t="shared" ref="K10:K16" si="4">100*F10/G10</f>
        <v>32.94004076</v>
      </c>
      <c r="L10" s="1"/>
      <c r="M10" s="13">
        <v>62.5</v>
      </c>
      <c r="N10" s="13">
        <v>33.4</v>
      </c>
      <c r="O10" s="13">
        <v>2.2</v>
      </c>
      <c r="P10" s="1"/>
      <c r="Q10" s="1"/>
      <c r="R10" s="28">
        <v>56.2</v>
      </c>
      <c r="S10" s="1">
        <f t="shared" ref="S10:S15" si="5">MINUS(100,R10)</f>
        <v>43.8</v>
      </c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4" t="s">
        <v>196</v>
      </c>
      <c r="B11" s="11">
        <v>1957708.0</v>
      </c>
      <c r="C11" s="1"/>
      <c r="D11" s="20">
        <v>45.23</v>
      </c>
      <c r="E11" s="11">
        <v>16.3</v>
      </c>
      <c r="F11" s="11">
        <v>34.3</v>
      </c>
      <c r="G11" s="11">
        <f t="shared" si="1"/>
        <v>95.83</v>
      </c>
      <c r="H11" s="1"/>
      <c r="I11" s="11">
        <f t="shared" si="2"/>
        <v>47.19816341</v>
      </c>
      <c r="J11" s="11">
        <f t="shared" si="3"/>
        <v>17.00928728</v>
      </c>
      <c r="K11" s="11">
        <f t="shared" si="4"/>
        <v>35.79254931</v>
      </c>
      <c r="L11" s="1"/>
      <c r="M11" s="13">
        <v>68.2</v>
      </c>
      <c r="N11" s="13">
        <v>29.3</v>
      </c>
      <c r="O11" s="13">
        <v>0.8</v>
      </c>
      <c r="P11" s="1"/>
      <c r="Q11" s="1"/>
      <c r="R11" s="28">
        <v>54.2</v>
      </c>
      <c r="S11" s="1">
        <f t="shared" si="5"/>
        <v>45.8</v>
      </c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 t="s">
        <v>197</v>
      </c>
      <c r="B12" s="11">
        <v>1829578.0</v>
      </c>
      <c r="C12" s="1"/>
      <c r="D12" s="20">
        <v>47.81</v>
      </c>
      <c r="E12" s="20">
        <v>16.98</v>
      </c>
      <c r="F12" s="11">
        <v>31.9</v>
      </c>
      <c r="G12" s="11">
        <f t="shared" si="1"/>
        <v>96.69</v>
      </c>
      <c r="H12" s="1"/>
      <c r="I12" s="11">
        <f t="shared" si="2"/>
        <v>49.44668528</v>
      </c>
      <c r="J12" s="11">
        <f t="shared" si="3"/>
        <v>17.56127831</v>
      </c>
      <c r="K12" s="11">
        <f t="shared" si="4"/>
        <v>32.99203641</v>
      </c>
      <c r="L12" s="1"/>
      <c r="M12" s="13">
        <v>82.5</v>
      </c>
      <c r="N12" s="13">
        <v>10.5</v>
      </c>
      <c r="O12" s="13">
        <v>3.1</v>
      </c>
      <c r="P12" s="1"/>
      <c r="Q12" s="1"/>
      <c r="R12" s="28">
        <v>59.0</v>
      </c>
      <c r="S12" s="1">
        <f t="shared" si="5"/>
        <v>41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 t="s">
        <v>198</v>
      </c>
      <c r="B13" s="11">
        <v>1490147.0</v>
      </c>
      <c r="C13" s="1"/>
      <c r="D13" s="20">
        <v>46.73</v>
      </c>
      <c r="E13" s="20">
        <v>18.85</v>
      </c>
      <c r="F13" s="11">
        <v>29.96</v>
      </c>
      <c r="G13" s="11">
        <f t="shared" si="1"/>
        <v>95.54</v>
      </c>
      <c r="H13" s="1"/>
      <c r="I13" s="11">
        <f t="shared" si="2"/>
        <v>48.9114507</v>
      </c>
      <c r="J13" s="11">
        <f t="shared" si="3"/>
        <v>19.72995604</v>
      </c>
      <c r="K13" s="11">
        <f t="shared" si="4"/>
        <v>31.35859326</v>
      </c>
      <c r="L13" s="1"/>
      <c r="M13" s="13">
        <v>87.7</v>
      </c>
      <c r="N13" s="13">
        <v>6.0</v>
      </c>
      <c r="O13" s="13">
        <v>2.1</v>
      </c>
      <c r="P13" s="1"/>
      <c r="Q13" s="1"/>
      <c r="R13" s="28">
        <v>60.5</v>
      </c>
      <c r="S13" s="1">
        <f t="shared" si="5"/>
        <v>39.5</v>
      </c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24" t="s">
        <v>199</v>
      </c>
      <c r="B14" s="11">
        <v>2194343.0</v>
      </c>
      <c r="C14" s="1"/>
      <c r="D14" s="20">
        <v>46.44</v>
      </c>
      <c r="E14" s="20">
        <v>11.61</v>
      </c>
      <c r="F14" s="11">
        <v>38.56</v>
      </c>
      <c r="G14" s="11">
        <f t="shared" si="1"/>
        <v>96.61</v>
      </c>
      <c r="H14" s="1"/>
      <c r="I14" s="11">
        <f t="shared" si="2"/>
        <v>48.06955802</v>
      </c>
      <c r="J14" s="11">
        <f t="shared" si="3"/>
        <v>12.0173895</v>
      </c>
      <c r="K14" s="11">
        <f t="shared" si="4"/>
        <v>39.91305248</v>
      </c>
      <c r="L14" s="1"/>
      <c r="M14" s="13">
        <v>87.8</v>
      </c>
      <c r="N14" s="13">
        <v>8.0</v>
      </c>
      <c r="O14" s="13">
        <v>2.5</v>
      </c>
      <c r="P14" s="1"/>
      <c r="Q14" s="1"/>
      <c r="R14" s="28">
        <v>53.8</v>
      </c>
      <c r="S14" s="1">
        <f t="shared" si="5"/>
        <v>46.2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24" t="s">
        <v>200</v>
      </c>
      <c r="B15" s="11">
        <v>1752748.0</v>
      </c>
      <c r="C15" s="1"/>
      <c r="D15" s="20">
        <v>45.15</v>
      </c>
      <c r="E15" s="20">
        <v>11.35</v>
      </c>
      <c r="F15" s="11">
        <v>35.45</v>
      </c>
      <c r="G15" s="11">
        <f t="shared" si="1"/>
        <v>91.95</v>
      </c>
      <c r="H15" s="1"/>
      <c r="I15" s="11">
        <f t="shared" si="2"/>
        <v>49.10277325</v>
      </c>
      <c r="J15" s="11">
        <f t="shared" si="3"/>
        <v>12.34366504</v>
      </c>
      <c r="K15" s="11">
        <f t="shared" si="4"/>
        <v>38.55356172</v>
      </c>
      <c r="L15" s="1"/>
      <c r="M15" s="6">
        <v>78.9</v>
      </c>
      <c r="N15" s="6">
        <v>16.3</v>
      </c>
      <c r="O15" s="13">
        <v>2.5</v>
      </c>
      <c r="P15" s="1"/>
      <c r="Q15" s="1"/>
      <c r="R15" s="28">
        <v>54.2</v>
      </c>
      <c r="S15" s="1">
        <f t="shared" si="5"/>
        <v>45.8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 t="s">
        <v>201</v>
      </c>
      <c r="B16" s="11">
        <v>2039410.0</v>
      </c>
      <c r="C16" s="1"/>
      <c r="D16" s="20">
        <v>48.3</v>
      </c>
      <c r="E16" s="20">
        <v>14.33</v>
      </c>
      <c r="F16" s="11">
        <v>28.38</v>
      </c>
      <c r="G16" s="11">
        <f t="shared" si="1"/>
        <v>91.01</v>
      </c>
      <c r="H16" s="1"/>
      <c r="I16" s="14">
        <f t="shared" si="2"/>
        <v>53.07109109</v>
      </c>
      <c r="J16" s="11">
        <f t="shared" si="3"/>
        <v>15.74552247</v>
      </c>
      <c r="K16" s="11">
        <f t="shared" si="4"/>
        <v>31.18338644</v>
      </c>
      <c r="L16" s="1"/>
      <c r="M16" s="13">
        <v>82.0</v>
      </c>
      <c r="N16" s="13">
        <v>5.9</v>
      </c>
      <c r="O16" s="13">
        <v>10.7</v>
      </c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2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2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</sheetData>
  <mergeCells count="2">
    <mergeCell ref="M7:Q7"/>
    <mergeCell ref="R7:T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8"/>
      <c r="F1" s="8"/>
      <c r="G1" s="8"/>
      <c r="H1" s="8"/>
      <c r="I1" s="8"/>
    </row>
    <row r="2">
      <c r="C2" s="8"/>
      <c r="D2" s="8"/>
      <c r="E2" s="8"/>
      <c r="F2" s="8"/>
      <c r="G2" s="8"/>
      <c r="H2" s="8"/>
      <c r="I2" s="8"/>
    </row>
    <row r="3">
      <c r="A3" s="2" t="s">
        <v>8</v>
      </c>
      <c r="B3" s="2" t="s">
        <v>9</v>
      </c>
      <c r="C3" s="9">
        <v>2.0</v>
      </c>
      <c r="D3" s="10">
        <v>2.0</v>
      </c>
      <c r="E3" s="8"/>
      <c r="F3" s="8"/>
      <c r="G3" s="8"/>
      <c r="H3" s="8"/>
      <c r="I3" s="8"/>
    </row>
    <row r="4">
      <c r="A4" s="2" t="s">
        <v>11</v>
      </c>
      <c r="B4" s="2" t="s">
        <v>12</v>
      </c>
      <c r="C4" s="9">
        <v>0.0</v>
      </c>
      <c r="D4" s="10">
        <v>0.0</v>
      </c>
      <c r="E4" s="8"/>
      <c r="F4" s="8"/>
      <c r="G4" s="8"/>
      <c r="H4" s="8"/>
      <c r="I4" s="8"/>
    </row>
    <row r="5">
      <c r="A5" s="8"/>
      <c r="B5" s="8"/>
      <c r="C5" s="8"/>
      <c r="D5" s="8"/>
      <c r="E5" s="8"/>
      <c r="F5" s="8"/>
      <c r="G5" s="8"/>
      <c r="H5" s="8"/>
      <c r="I5" s="8"/>
    </row>
    <row r="6">
      <c r="A6" s="8"/>
      <c r="B6" s="8"/>
      <c r="C6" s="8"/>
      <c r="D6" s="8"/>
      <c r="E6" s="8"/>
      <c r="F6" s="8"/>
      <c r="G6" s="8"/>
      <c r="H6" s="8"/>
      <c r="I6" s="8"/>
    </row>
    <row r="7">
      <c r="A7" s="2" t="s">
        <v>13</v>
      </c>
      <c r="B7" s="2" t="s">
        <v>65</v>
      </c>
      <c r="C7" s="8"/>
      <c r="D7" s="2" t="s">
        <v>14</v>
      </c>
      <c r="E7" s="8"/>
      <c r="F7" s="8"/>
      <c r="G7" s="8"/>
      <c r="H7" s="2" t="s">
        <v>15</v>
      </c>
      <c r="I7" s="8"/>
    </row>
    <row r="8">
      <c r="A8" s="8"/>
      <c r="B8" s="8"/>
      <c r="C8" s="8"/>
      <c r="D8" s="2" t="s">
        <v>8</v>
      </c>
      <c r="E8" s="2" t="s">
        <v>11</v>
      </c>
      <c r="F8" s="2" t="s">
        <v>70</v>
      </c>
      <c r="G8" s="8"/>
      <c r="H8" s="2" t="s">
        <v>8</v>
      </c>
      <c r="I8" s="2" t="s">
        <v>11</v>
      </c>
    </row>
    <row r="9">
      <c r="A9" s="2" t="s">
        <v>202</v>
      </c>
      <c r="B9" s="9">
        <v>515441.0</v>
      </c>
      <c r="C9" s="8"/>
      <c r="D9" s="9">
        <v>58.46</v>
      </c>
      <c r="E9" s="9">
        <v>32.51</v>
      </c>
      <c r="F9" s="10">
        <v>90.97</v>
      </c>
      <c r="G9" s="8"/>
      <c r="H9" s="30">
        <v>64.2629438276</v>
      </c>
      <c r="I9" s="10">
        <v>35.7370561724</v>
      </c>
    </row>
    <row r="10">
      <c r="A10" s="2" t="s">
        <v>203</v>
      </c>
      <c r="B10" s="9">
        <v>545336.0</v>
      </c>
      <c r="C10" s="8"/>
      <c r="D10" s="31">
        <v>48.42</v>
      </c>
      <c r="E10" s="31">
        <v>40.55</v>
      </c>
      <c r="F10" s="10">
        <v>88.97</v>
      </c>
      <c r="G10" s="8"/>
      <c r="H10" s="30">
        <v>54.4228391593</v>
      </c>
      <c r="I10" s="10">
        <v>45.5771608407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32" t="s">
        <v>3</v>
      </c>
      <c r="D1" s="32" t="s">
        <v>6</v>
      </c>
      <c r="E1" s="1"/>
      <c r="F1" s="1"/>
      <c r="G1" s="1"/>
      <c r="H1" s="1"/>
      <c r="I1" s="1"/>
      <c r="J1" s="1"/>
      <c r="K1" s="1"/>
    </row>
    <row r="2">
      <c r="C2" s="8"/>
      <c r="D2" s="8"/>
      <c r="E2" s="1"/>
      <c r="F2" s="1"/>
      <c r="G2" s="1"/>
      <c r="H2" s="1"/>
      <c r="I2" s="1"/>
      <c r="J2" s="1"/>
      <c r="K2" s="1"/>
    </row>
    <row r="3">
      <c r="A3" s="2" t="s">
        <v>8</v>
      </c>
      <c r="B3" s="2" t="s">
        <v>9</v>
      </c>
      <c r="C3" s="9">
        <v>26.0</v>
      </c>
      <c r="D3" s="9">
        <v>26.0</v>
      </c>
      <c r="E3" s="1"/>
      <c r="F3" s="1"/>
      <c r="G3" s="1"/>
      <c r="H3" s="1"/>
      <c r="I3" s="1"/>
      <c r="J3" s="1"/>
      <c r="K3" s="1"/>
    </row>
    <row r="4">
      <c r="A4" s="2" t="s">
        <v>11</v>
      </c>
      <c r="B4" s="2" t="s">
        <v>12</v>
      </c>
      <c r="C4" s="9">
        <v>0.0</v>
      </c>
      <c r="D4" s="9">
        <v>0.0</v>
      </c>
      <c r="E4" s="1"/>
      <c r="F4" s="1"/>
      <c r="G4" s="1"/>
      <c r="H4" s="1"/>
      <c r="I4" s="1"/>
      <c r="J4" s="1"/>
      <c r="K4" s="1"/>
    </row>
    <row r="5">
      <c r="A5" s="2" t="s">
        <v>50</v>
      </c>
      <c r="B5" s="2" t="s">
        <v>12</v>
      </c>
      <c r="C5" s="9">
        <v>0.0</v>
      </c>
      <c r="D5" s="9">
        <v>0.0</v>
      </c>
      <c r="E5" s="1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" t="s">
        <v>13</v>
      </c>
      <c r="B8" s="1" t="s">
        <v>65</v>
      </c>
      <c r="C8" s="1"/>
      <c r="D8" s="1" t="s">
        <v>14</v>
      </c>
      <c r="E8" s="1"/>
      <c r="F8" s="1"/>
      <c r="G8" s="1"/>
      <c r="H8" s="1"/>
      <c r="I8" s="1" t="s">
        <v>15</v>
      </c>
      <c r="J8" s="1"/>
      <c r="K8" s="1"/>
    </row>
    <row r="9">
      <c r="A9" s="1"/>
      <c r="B9" s="1"/>
      <c r="C9" s="1"/>
      <c r="D9" s="1" t="s">
        <v>8</v>
      </c>
      <c r="E9" s="1" t="s">
        <v>204</v>
      </c>
      <c r="F9" s="1" t="s">
        <v>133</v>
      </c>
      <c r="G9" s="1" t="s">
        <v>70</v>
      </c>
      <c r="H9" s="1"/>
      <c r="I9" s="1" t="s">
        <v>8</v>
      </c>
      <c r="J9" s="1" t="s">
        <v>204</v>
      </c>
      <c r="K9" s="1" t="s">
        <v>133</v>
      </c>
    </row>
    <row r="10">
      <c r="A10" s="1" t="s">
        <v>205</v>
      </c>
      <c r="B10" s="11">
        <v>1533782.0</v>
      </c>
      <c r="C10" s="1"/>
      <c r="D10" s="11">
        <v>59.4</v>
      </c>
      <c r="E10" s="11">
        <v>32.55</v>
      </c>
      <c r="F10" s="11">
        <v>0.0</v>
      </c>
      <c r="G10" s="11">
        <f t="shared" ref="G10:G35" si="1">D10+E10+F10</f>
        <v>91.95</v>
      </c>
      <c r="H10" s="1"/>
      <c r="I10" s="14">
        <f t="shared" ref="I10:I35" si="2">100*D10/G10</f>
        <v>64.60032626</v>
      </c>
      <c r="J10" s="11">
        <f t="shared" ref="J10:J35" si="3">100*E10/G10</f>
        <v>35.39967374</v>
      </c>
      <c r="K10" s="11">
        <f t="shared" ref="K10:K35" si="4">100*F10/G10</f>
        <v>0</v>
      </c>
    </row>
    <row r="11">
      <c r="A11" s="1" t="s">
        <v>206</v>
      </c>
      <c r="B11" s="11">
        <v>1515711.0</v>
      </c>
      <c r="C11" s="1"/>
      <c r="D11" s="20">
        <v>57.23</v>
      </c>
      <c r="E11" s="20">
        <v>34.43</v>
      </c>
      <c r="F11" s="20">
        <v>0.0</v>
      </c>
      <c r="G11" s="11">
        <f t="shared" si="1"/>
        <v>91.66</v>
      </c>
      <c r="H11" s="1"/>
      <c r="I11" s="14">
        <f t="shared" si="2"/>
        <v>62.43726816</v>
      </c>
      <c r="J11" s="11">
        <f t="shared" si="3"/>
        <v>37.56273184</v>
      </c>
      <c r="K11" s="11">
        <f t="shared" si="4"/>
        <v>0</v>
      </c>
    </row>
    <row r="12">
      <c r="A12" s="24" t="s">
        <v>207</v>
      </c>
      <c r="B12" s="11">
        <v>1628641.0</v>
      </c>
      <c r="C12" s="1"/>
      <c r="D12" s="20">
        <v>54.21</v>
      </c>
      <c r="E12" s="11">
        <v>39.7</v>
      </c>
      <c r="F12" s="11">
        <v>0.0</v>
      </c>
      <c r="G12" s="11">
        <f t="shared" si="1"/>
        <v>93.91</v>
      </c>
      <c r="H12" s="1"/>
      <c r="I12" s="14">
        <f t="shared" si="2"/>
        <v>57.72548184</v>
      </c>
      <c r="J12" s="11">
        <f t="shared" si="3"/>
        <v>42.27451816</v>
      </c>
      <c r="K12" s="11">
        <f t="shared" si="4"/>
        <v>0</v>
      </c>
    </row>
    <row r="13">
      <c r="A13" s="1" t="s">
        <v>208</v>
      </c>
      <c r="B13" s="11">
        <v>1498219.0</v>
      </c>
      <c r="C13" s="1"/>
      <c r="D13" s="20">
        <v>57.78</v>
      </c>
      <c r="E13" s="20">
        <v>36.98</v>
      </c>
      <c r="F13" s="20">
        <v>0.0</v>
      </c>
      <c r="G13" s="11">
        <f t="shared" si="1"/>
        <v>94.76</v>
      </c>
      <c r="H13" s="1"/>
      <c r="I13" s="14">
        <f t="shared" si="2"/>
        <v>60.97509498</v>
      </c>
      <c r="J13" s="11">
        <f t="shared" si="3"/>
        <v>39.02490502</v>
      </c>
      <c r="K13" s="11">
        <f t="shared" si="4"/>
        <v>0</v>
      </c>
    </row>
    <row r="14">
      <c r="A14" s="1" t="s">
        <v>209</v>
      </c>
      <c r="B14" s="11">
        <v>1615840.0</v>
      </c>
      <c r="C14" s="1"/>
      <c r="D14" s="20">
        <v>50.39</v>
      </c>
      <c r="E14" s="20">
        <v>42.68</v>
      </c>
      <c r="F14" s="20">
        <v>0.0</v>
      </c>
      <c r="G14" s="11">
        <f t="shared" si="1"/>
        <v>93.07</v>
      </c>
      <c r="H14" s="1"/>
      <c r="I14" s="14">
        <f t="shared" si="2"/>
        <v>54.14204362</v>
      </c>
      <c r="J14" s="11">
        <f t="shared" si="3"/>
        <v>45.85795638</v>
      </c>
      <c r="K14" s="11">
        <f t="shared" si="4"/>
        <v>0</v>
      </c>
    </row>
    <row r="15">
      <c r="A15" s="24" t="s">
        <v>210</v>
      </c>
      <c r="B15" s="11">
        <v>1733972.0</v>
      </c>
      <c r="C15" s="1"/>
      <c r="D15" s="20">
        <v>68.03</v>
      </c>
      <c r="E15" s="20">
        <v>25.54</v>
      </c>
      <c r="F15" s="20">
        <v>0.0</v>
      </c>
      <c r="G15" s="11">
        <f t="shared" si="1"/>
        <v>93.57</v>
      </c>
      <c r="H15" s="1"/>
      <c r="I15" s="14">
        <f t="shared" si="2"/>
        <v>72.70492679</v>
      </c>
      <c r="J15" s="11">
        <f t="shared" si="3"/>
        <v>27.29507321</v>
      </c>
      <c r="K15" s="11">
        <f t="shared" si="4"/>
        <v>0</v>
      </c>
    </row>
    <row r="16">
      <c r="A16" s="1" t="s">
        <v>211</v>
      </c>
      <c r="B16" s="11">
        <v>1601832.0</v>
      </c>
      <c r="C16" s="1"/>
      <c r="D16" s="20">
        <v>64.22</v>
      </c>
      <c r="E16" s="20">
        <v>31.11</v>
      </c>
      <c r="F16" s="20">
        <v>0.0</v>
      </c>
      <c r="G16" s="11">
        <f t="shared" si="1"/>
        <v>95.33</v>
      </c>
      <c r="H16" s="1"/>
      <c r="I16" s="14">
        <f t="shared" si="2"/>
        <v>67.36599182</v>
      </c>
      <c r="J16" s="11">
        <f t="shared" si="3"/>
        <v>32.63400818</v>
      </c>
      <c r="K16" s="11">
        <f t="shared" si="4"/>
        <v>0</v>
      </c>
    </row>
    <row r="17">
      <c r="A17" s="24" t="s">
        <v>212</v>
      </c>
      <c r="B17" s="11">
        <v>1534400.0</v>
      </c>
      <c r="C17" s="1"/>
      <c r="D17" s="20">
        <v>63.91</v>
      </c>
      <c r="E17" s="20">
        <v>30.74</v>
      </c>
      <c r="F17" s="20">
        <v>0.0</v>
      </c>
      <c r="G17" s="11">
        <f t="shared" si="1"/>
        <v>94.65</v>
      </c>
      <c r="H17" s="1"/>
      <c r="I17" s="14">
        <f t="shared" si="2"/>
        <v>67.52245114</v>
      </c>
      <c r="J17" s="11">
        <f t="shared" si="3"/>
        <v>32.47754886</v>
      </c>
      <c r="K17" s="11">
        <f t="shared" si="4"/>
        <v>0</v>
      </c>
    </row>
    <row r="18">
      <c r="A18" s="1" t="s">
        <v>213</v>
      </c>
      <c r="B18" s="11">
        <v>1656657.0</v>
      </c>
      <c r="C18" s="1"/>
      <c r="D18" s="20">
        <v>55.95</v>
      </c>
      <c r="E18" s="20">
        <v>34.49</v>
      </c>
      <c r="F18" s="20">
        <v>0.0</v>
      </c>
      <c r="G18" s="11">
        <f t="shared" si="1"/>
        <v>90.44</v>
      </c>
      <c r="H18" s="1"/>
      <c r="I18" s="14">
        <f t="shared" si="2"/>
        <v>61.86421937</v>
      </c>
      <c r="J18" s="11">
        <f t="shared" si="3"/>
        <v>38.13578063</v>
      </c>
      <c r="K18" s="11">
        <f t="shared" si="4"/>
        <v>0</v>
      </c>
    </row>
    <row r="19">
      <c r="A19" s="24" t="s">
        <v>214</v>
      </c>
      <c r="B19" s="11">
        <v>1655717.0</v>
      </c>
      <c r="C19" s="1"/>
      <c r="D19" s="20">
        <v>58.76</v>
      </c>
      <c r="E19" s="20">
        <v>35.46</v>
      </c>
      <c r="F19" s="20">
        <v>0.0</v>
      </c>
      <c r="G19" s="11">
        <f t="shared" si="1"/>
        <v>94.22</v>
      </c>
      <c r="H19" s="1"/>
      <c r="I19" s="14">
        <f t="shared" si="2"/>
        <v>62.36467841</v>
      </c>
      <c r="J19" s="11">
        <f t="shared" si="3"/>
        <v>37.63532159</v>
      </c>
      <c r="K19" s="11">
        <f t="shared" si="4"/>
        <v>0</v>
      </c>
    </row>
    <row r="20">
      <c r="A20" s="1" t="s">
        <v>215</v>
      </c>
      <c r="B20" s="11">
        <v>1539223.0</v>
      </c>
      <c r="C20" s="1"/>
      <c r="D20" s="20">
        <v>62.77</v>
      </c>
      <c r="E20" s="20">
        <v>26.69</v>
      </c>
      <c r="F20" s="20">
        <v>0.0</v>
      </c>
      <c r="G20" s="11">
        <f t="shared" si="1"/>
        <v>89.46</v>
      </c>
      <c r="H20" s="1"/>
      <c r="I20" s="14">
        <f t="shared" si="2"/>
        <v>70.16543707</v>
      </c>
      <c r="J20" s="11">
        <f t="shared" si="3"/>
        <v>29.83456293</v>
      </c>
      <c r="K20" s="11">
        <f t="shared" si="4"/>
        <v>0</v>
      </c>
    </row>
    <row r="21">
      <c r="A21" s="24" t="s">
        <v>216</v>
      </c>
      <c r="B21" s="11">
        <v>1470952.0</v>
      </c>
      <c r="C21" s="1"/>
      <c r="D21" s="20">
        <v>56.79</v>
      </c>
      <c r="E21" s="20">
        <v>36.24</v>
      </c>
      <c r="F21" s="20">
        <v>0.0</v>
      </c>
      <c r="G21" s="11">
        <f t="shared" si="1"/>
        <v>93.03</v>
      </c>
      <c r="H21" s="1"/>
      <c r="I21" s="14">
        <f t="shared" si="2"/>
        <v>61.04482425</v>
      </c>
      <c r="J21" s="11">
        <f t="shared" si="3"/>
        <v>38.95517575</v>
      </c>
      <c r="K21" s="11">
        <f t="shared" si="4"/>
        <v>0</v>
      </c>
    </row>
    <row r="22">
      <c r="A22" s="24" t="s">
        <v>217</v>
      </c>
      <c r="B22" s="11">
        <v>1485543.0</v>
      </c>
      <c r="C22" s="1"/>
      <c r="D22" s="20">
        <v>54.46</v>
      </c>
      <c r="E22" s="20">
        <v>40.05</v>
      </c>
      <c r="F22" s="20">
        <v>0.0</v>
      </c>
      <c r="G22" s="11">
        <f t="shared" si="1"/>
        <v>94.51</v>
      </c>
      <c r="H22" s="1"/>
      <c r="I22" s="14">
        <f t="shared" si="2"/>
        <v>57.6235319</v>
      </c>
      <c r="J22" s="11">
        <f t="shared" si="3"/>
        <v>42.3764681</v>
      </c>
      <c r="K22" s="11">
        <f t="shared" si="4"/>
        <v>0</v>
      </c>
    </row>
    <row r="23">
      <c r="A23" s="1" t="s">
        <v>218</v>
      </c>
      <c r="B23" s="11">
        <v>1486286.0</v>
      </c>
      <c r="C23" s="1"/>
      <c r="D23" s="20">
        <v>53.94</v>
      </c>
      <c r="E23" s="20">
        <v>34.64</v>
      </c>
      <c r="F23" s="20">
        <v>0.0</v>
      </c>
      <c r="G23" s="11">
        <f t="shared" si="1"/>
        <v>88.58</v>
      </c>
      <c r="H23" s="1"/>
      <c r="I23" s="14">
        <f t="shared" si="2"/>
        <v>60.89410702</v>
      </c>
      <c r="J23" s="11">
        <f t="shared" si="3"/>
        <v>39.10589298</v>
      </c>
      <c r="K23" s="11">
        <f t="shared" si="4"/>
        <v>0</v>
      </c>
    </row>
    <row r="24">
      <c r="A24" s="1" t="s">
        <v>219</v>
      </c>
      <c r="B24" s="11">
        <v>1594531.0</v>
      </c>
      <c r="C24" s="1"/>
      <c r="D24" s="11">
        <v>59.85</v>
      </c>
      <c r="E24" s="11">
        <v>27.67</v>
      </c>
      <c r="F24" s="20">
        <v>5.4</v>
      </c>
      <c r="G24" s="11">
        <f t="shared" si="1"/>
        <v>92.92</v>
      </c>
      <c r="H24" s="1"/>
      <c r="I24" s="14">
        <f t="shared" si="2"/>
        <v>64.41024537</v>
      </c>
      <c r="J24" s="11">
        <f t="shared" si="3"/>
        <v>29.77830392</v>
      </c>
      <c r="K24" s="11">
        <f t="shared" si="4"/>
        <v>5.81145071</v>
      </c>
    </row>
    <row r="25">
      <c r="A25" s="1" t="s">
        <v>220</v>
      </c>
      <c r="B25" s="11">
        <v>1496859.0</v>
      </c>
      <c r="C25" s="1"/>
      <c r="D25" s="11">
        <v>50.54</v>
      </c>
      <c r="E25" s="11">
        <v>44.0</v>
      </c>
      <c r="F25" s="20">
        <v>0.0</v>
      </c>
      <c r="G25" s="11">
        <f t="shared" si="1"/>
        <v>94.54</v>
      </c>
      <c r="H25" s="1"/>
      <c r="I25" s="14">
        <f t="shared" si="2"/>
        <v>53.4588534</v>
      </c>
      <c r="J25" s="11">
        <f t="shared" si="3"/>
        <v>46.5411466</v>
      </c>
      <c r="K25" s="11">
        <f t="shared" si="4"/>
        <v>0</v>
      </c>
    </row>
    <row r="26">
      <c r="A26" s="1" t="s">
        <v>221</v>
      </c>
      <c r="B26" s="11">
        <v>1599476.0</v>
      </c>
      <c r="C26" s="1"/>
      <c r="D26" s="11">
        <v>59.35</v>
      </c>
      <c r="E26" s="11">
        <v>35.02</v>
      </c>
      <c r="F26" s="20">
        <v>0.0</v>
      </c>
      <c r="G26" s="11">
        <f t="shared" si="1"/>
        <v>94.37</v>
      </c>
      <c r="H26" s="1"/>
      <c r="I26" s="14">
        <f t="shared" si="2"/>
        <v>62.89074918</v>
      </c>
      <c r="J26" s="11">
        <f t="shared" si="3"/>
        <v>37.10925082</v>
      </c>
      <c r="K26" s="11">
        <f t="shared" si="4"/>
        <v>0</v>
      </c>
    </row>
    <row r="27">
      <c r="A27" s="1" t="s">
        <v>222</v>
      </c>
      <c r="B27" s="11">
        <v>1576667.0</v>
      </c>
      <c r="C27" s="1"/>
      <c r="D27" s="11">
        <v>54.36</v>
      </c>
      <c r="E27" s="11">
        <v>36.11</v>
      </c>
      <c r="F27" s="20">
        <v>0.0</v>
      </c>
      <c r="G27" s="11">
        <f t="shared" si="1"/>
        <v>90.47</v>
      </c>
      <c r="H27" s="1"/>
      <c r="I27" s="14">
        <f t="shared" si="2"/>
        <v>60.08621643</v>
      </c>
      <c r="J27" s="11">
        <f t="shared" si="3"/>
        <v>39.91378357</v>
      </c>
      <c r="K27" s="11">
        <f t="shared" si="4"/>
        <v>0</v>
      </c>
    </row>
    <row r="28">
      <c r="A28" s="1" t="s">
        <v>223</v>
      </c>
      <c r="B28" s="11">
        <v>1411765.0</v>
      </c>
      <c r="C28" s="1"/>
      <c r="D28" s="11">
        <v>56.7</v>
      </c>
      <c r="E28" s="11">
        <v>31.15</v>
      </c>
      <c r="F28" s="20">
        <v>0.0</v>
      </c>
      <c r="G28" s="11">
        <f t="shared" si="1"/>
        <v>87.85</v>
      </c>
      <c r="H28" s="1"/>
      <c r="I28" s="14">
        <f t="shared" si="2"/>
        <v>64.54183267</v>
      </c>
      <c r="J28" s="11">
        <f t="shared" si="3"/>
        <v>35.45816733</v>
      </c>
      <c r="K28" s="11">
        <f t="shared" si="4"/>
        <v>0</v>
      </c>
    </row>
    <row r="29">
      <c r="A29" s="1" t="s">
        <v>224</v>
      </c>
      <c r="B29" s="11">
        <v>1638321.0</v>
      </c>
      <c r="C29" s="1"/>
      <c r="D29" s="11">
        <v>72.75</v>
      </c>
      <c r="E29" s="11">
        <v>23.69</v>
      </c>
      <c r="F29" s="20">
        <v>0.0</v>
      </c>
      <c r="G29" s="11">
        <f t="shared" si="1"/>
        <v>96.44</v>
      </c>
      <c r="H29" s="1"/>
      <c r="I29" s="14">
        <f t="shared" si="2"/>
        <v>75.43550394</v>
      </c>
      <c r="J29" s="11">
        <f t="shared" si="3"/>
        <v>24.56449606</v>
      </c>
      <c r="K29" s="11">
        <f t="shared" si="4"/>
        <v>0</v>
      </c>
    </row>
    <row r="30">
      <c r="A30" s="1" t="s">
        <v>225</v>
      </c>
      <c r="B30" s="11">
        <v>1536305.0</v>
      </c>
      <c r="C30" s="1"/>
      <c r="D30" s="11">
        <v>55.18</v>
      </c>
      <c r="E30" s="11">
        <v>38.87</v>
      </c>
      <c r="F30" s="20">
        <v>0.0</v>
      </c>
      <c r="G30" s="11">
        <f t="shared" si="1"/>
        <v>94.05</v>
      </c>
      <c r="H30" s="1"/>
      <c r="I30" s="14">
        <f t="shared" si="2"/>
        <v>58.67091972</v>
      </c>
      <c r="J30" s="11">
        <f t="shared" si="3"/>
        <v>41.32908028</v>
      </c>
      <c r="K30" s="11">
        <f t="shared" si="4"/>
        <v>0</v>
      </c>
    </row>
    <row r="31">
      <c r="A31" s="1" t="s">
        <v>226</v>
      </c>
      <c r="B31" s="11">
        <v>1417548.0</v>
      </c>
      <c r="C31" s="1"/>
      <c r="D31" s="11">
        <v>51.73</v>
      </c>
      <c r="E31" s="11">
        <v>37.29</v>
      </c>
      <c r="F31" s="20">
        <v>0.0</v>
      </c>
      <c r="G31" s="11">
        <f t="shared" si="1"/>
        <v>89.02</v>
      </c>
      <c r="H31" s="1"/>
      <c r="I31" s="14">
        <f t="shared" si="2"/>
        <v>58.11053696</v>
      </c>
      <c r="J31" s="11">
        <f t="shared" si="3"/>
        <v>41.88946304</v>
      </c>
      <c r="K31" s="11">
        <f t="shared" si="4"/>
        <v>0</v>
      </c>
    </row>
    <row r="32">
      <c r="A32" s="1" t="s">
        <v>227</v>
      </c>
      <c r="B32" s="11">
        <v>1614106.0</v>
      </c>
      <c r="C32" s="1"/>
      <c r="D32" s="11">
        <v>51.49</v>
      </c>
      <c r="E32" s="11">
        <v>41.24</v>
      </c>
      <c r="F32" s="20">
        <v>0.0</v>
      </c>
      <c r="G32" s="11">
        <f t="shared" si="1"/>
        <v>92.73</v>
      </c>
      <c r="H32" s="1"/>
      <c r="I32" s="14">
        <f t="shared" si="2"/>
        <v>55.52679823</v>
      </c>
      <c r="J32" s="11">
        <f t="shared" si="3"/>
        <v>44.47320177</v>
      </c>
      <c r="K32" s="11">
        <f t="shared" si="4"/>
        <v>0</v>
      </c>
    </row>
    <row r="33">
      <c r="A33" s="1" t="s">
        <v>228</v>
      </c>
      <c r="B33" s="11">
        <v>1484068.0</v>
      </c>
      <c r="C33" s="1"/>
      <c r="D33" s="11">
        <v>75.75</v>
      </c>
      <c r="E33" s="11">
        <v>19.53</v>
      </c>
      <c r="F33" s="20">
        <v>0.0</v>
      </c>
      <c r="G33" s="11">
        <f t="shared" si="1"/>
        <v>95.28</v>
      </c>
      <c r="H33" s="1"/>
      <c r="I33" s="14">
        <f t="shared" si="2"/>
        <v>79.50251889</v>
      </c>
      <c r="J33" s="11">
        <f t="shared" si="3"/>
        <v>20.49748111</v>
      </c>
      <c r="K33" s="11">
        <f t="shared" si="4"/>
        <v>0</v>
      </c>
    </row>
    <row r="34">
      <c r="A34" s="1" t="s">
        <v>229</v>
      </c>
      <c r="B34" s="11">
        <v>1764622.0</v>
      </c>
      <c r="C34" s="1"/>
      <c r="D34" s="11">
        <v>70.67</v>
      </c>
      <c r="E34" s="11">
        <v>22.62</v>
      </c>
      <c r="F34" s="11">
        <v>0.0</v>
      </c>
      <c r="G34" s="11">
        <f t="shared" si="1"/>
        <v>93.29</v>
      </c>
      <c r="H34" s="1"/>
      <c r="I34" s="14">
        <f t="shared" si="2"/>
        <v>75.75302819</v>
      </c>
      <c r="J34" s="11">
        <f t="shared" si="3"/>
        <v>24.24697181</v>
      </c>
      <c r="K34" s="11">
        <f t="shared" si="4"/>
        <v>0</v>
      </c>
    </row>
    <row r="35">
      <c r="A35" s="1" t="s">
        <v>230</v>
      </c>
      <c r="B35" s="11">
        <v>1512061.0</v>
      </c>
      <c r="C35" s="1"/>
      <c r="D35" s="11">
        <v>55.0</v>
      </c>
      <c r="E35" s="11">
        <v>36.48</v>
      </c>
      <c r="F35" s="11">
        <v>0.0</v>
      </c>
      <c r="G35" s="11">
        <f t="shared" si="1"/>
        <v>91.48</v>
      </c>
      <c r="H35" s="1"/>
      <c r="I35" s="14">
        <f t="shared" si="2"/>
        <v>60.12243113</v>
      </c>
      <c r="J35" s="11">
        <f t="shared" si="3"/>
        <v>39.87756887</v>
      </c>
      <c r="K35" s="11">
        <f t="shared" si="4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 t="s">
        <v>8</v>
      </c>
      <c r="B3" s="1" t="s">
        <v>9</v>
      </c>
      <c r="C3" s="13">
        <v>7.0</v>
      </c>
      <c r="D3" s="13">
        <v>7.0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 t="s">
        <v>11</v>
      </c>
      <c r="B4" s="1" t="s">
        <v>12</v>
      </c>
      <c r="C4" s="16">
        <v>1.0</v>
      </c>
      <c r="D4" s="16">
        <v>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 t="s">
        <v>231</v>
      </c>
      <c r="B5" s="1"/>
      <c r="C5" s="11">
        <v>0.0</v>
      </c>
      <c r="D5" s="11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 t="s">
        <v>177</v>
      </c>
      <c r="B6" s="1"/>
      <c r="C6" s="13">
        <v>0.0</v>
      </c>
      <c r="D6" s="13">
        <v>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 t="s">
        <v>232</v>
      </c>
      <c r="B7" s="1"/>
      <c r="C7" s="13">
        <v>2.0</v>
      </c>
      <c r="D7" s="13">
        <v>2.0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 t="s">
        <v>233</v>
      </c>
      <c r="B8" s="13" t="s">
        <v>9</v>
      </c>
      <c r="C8" s="13">
        <v>0.0</v>
      </c>
      <c r="D8" s="13">
        <v>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 t="s">
        <v>13</v>
      </c>
      <c r="B10" s="1" t="s">
        <v>234</v>
      </c>
      <c r="C10" s="1"/>
      <c r="D10" t="s">
        <v>14</v>
      </c>
      <c r="J10" t="s">
        <v>15</v>
      </c>
      <c r="N10" s="1"/>
      <c r="O10" s="13" t="s">
        <v>67</v>
      </c>
      <c r="R10" s="1"/>
      <c r="S10" s="1"/>
      <c r="T10" s="13" t="s">
        <v>110</v>
      </c>
      <c r="W10" s="13"/>
      <c r="X10" s="13"/>
    </row>
    <row r="11">
      <c r="A11" s="1"/>
      <c r="B11" s="1"/>
      <c r="C11" s="1"/>
      <c r="D11" s="27" t="s">
        <v>235</v>
      </c>
      <c r="E11" t="s">
        <v>17</v>
      </c>
      <c r="F11" s="27" t="s">
        <v>236</v>
      </c>
      <c r="G11" t="s">
        <v>232</v>
      </c>
      <c r="H11" t="s">
        <v>70</v>
      </c>
      <c r="J11" t="s">
        <v>8</v>
      </c>
      <c r="K11" t="s">
        <v>11</v>
      </c>
      <c r="L11" s="27" t="s">
        <v>236</v>
      </c>
      <c r="M11" s="27" t="s">
        <v>232</v>
      </c>
      <c r="N11" s="1"/>
      <c r="O11" s="1" t="s">
        <v>8</v>
      </c>
      <c r="P11" s="1" t="s">
        <v>11</v>
      </c>
      <c r="Q11" s="13" t="s">
        <v>236</v>
      </c>
      <c r="R11" s="13" t="s">
        <v>232</v>
      </c>
      <c r="S11" s="1"/>
      <c r="T11" s="1" t="s">
        <v>8</v>
      </c>
      <c r="U11" s="1" t="s">
        <v>11</v>
      </c>
      <c r="V11" s="13" t="s">
        <v>232</v>
      </c>
      <c r="W11" s="13"/>
      <c r="X11" s="13"/>
    </row>
    <row r="12">
      <c r="A12" s="1"/>
      <c r="B12" s="1"/>
      <c r="C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4">
      <c r="A14" s="1" t="s">
        <v>237</v>
      </c>
      <c r="B14" s="11">
        <v>1498459.0</v>
      </c>
      <c r="C14" s="1"/>
      <c r="D14">
        <v>36.8</v>
      </c>
      <c r="E14">
        <v>25.32</v>
      </c>
      <c r="F14" s="27">
        <v>6.07</v>
      </c>
      <c r="G14">
        <v>25.38</v>
      </c>
      <c r="H14">
        <v>93.57</v>
      </c>
      <c r="J14">
        <v>39.32884471518649</v>
      </c>
      <c r="K14">
        <v>27.059955113818532</v>
      </c>
      <c r="L14">
        <v>6.487121940792989</v>
      </c>
      <c r="M14">
        <v>27.124078230201988</v>
      </c>
      <c r="N14" s="1"/>
      <c r="O14" s="11">
        <v>42.05714285714285</v>
      </c>
      <c r="P14" s="11">
        <v>28.937142857142856</v>
      </c>
      <c r="Q14" s="11">
        <v>0.0</v>
      </c>
      <c r="R14" s="11">
        <v>29.005714285714287</v>
      </c>
      <c r="S14" s="1"/>
      <c r="T14" s="18">
        <v>51.3</v>
      </c>
      <c r="U14" s="16">
        <v>0.0</v>
      </c>
      <c r="V14" s="16">
        <v>48.7</v>
      </c>
      <c r="W14" s="11"/>
      <c r="X14" s="11"/>
    </row>
    <row r="15">
      <c r="A15" s="1" t="s">
        <v>238</v>
      </c>
      <c r="B15" s="11">
        <v>1660557.0</v>
      </c>
      <c r="C15" s="1"/>
      <c r="D15" s="27">
        <v>18.84</v>
      </c>
      <c r="E15">
        <v>30.54</v>
      </c>
      <c r="F15">
        <v>5.23</v>
      </c>
      <c r="G15">
        <v>39.58</v>
      </c>
      <c r="H15">
        <v>94.19</v>
      </c>
      <c r="J15">
        <v>20.00212336766111</v>
      </c>
      <c r="K15">
        <v>32.42382418515766</v>
      </c>
      <c r="L15">
        <v>5.552606433804013</v>
      </c>
      <c r="M15">
        <v>42.021446013377215</v>
      </c>
      <c r="N15" s="1"/>
      <c r="O15" s="11">
        <v>21.178057553956837</v>
      </c>
      <c r="P15" s="11">
        <v>34.330035971223026</v>
      </c>
      <c r="Q15" s="11">
        <v>0.0</v>
      </c>
      <c r="R15" s="11">
        <v>44.49190647482015</v>
      </c>
      <c r="S15" s="1"/>
      <c r="T15" s="16">
        <v>0.0</v>
      </c>
      <c r="U15" s="16">
        <v>39.5</v>
      </c>
      <c r="V15" s="18">
        <v>60.5</v>
      </c>
      <c r="W15" s="11"/>
      <c r="X15" s="11"/>
    </row>
    <row r="16">
      <c r="A16" s="1" t="s">
        <v>239</v>
      </c>
      <c r="B16" s="11">
        <v>1517606.0</v>
      </c>
      <c r="C16" s="1"/>
      <c r="D16" s="27">
        <v>39.99</v>
      </c>
      <c r="E16">
        <v>8.86</v>
      </c>
      <c r="F16" s="27">
        <v>2.63</v>
      </c>
      <c r="G16">
        <v>42.75</v>
      </c>
      <c r="H16">
        <v>94.23</v>
      </c>
      <c r="J16">
        <v>42.438713785418656</v>
      </c>
      <c r="K16">
        <v>9.402525734903959</v>
      </c>
      <c r="L16">
        <v>2.7910431921893237</v>
      </c>
      <c r="M16">
        <v>45.36771728748806</v>
      </c>
      <c r="N16" s="1"/>
      <c r="O16" s="11">
        <v>43.657205240174676</v>
      </c>
      <c r="P16" s="11">
        <v>9.672489082969433</v>
      </c>
      <c r="Q16" s="11">
        <v>0.0</v>
      </c>
      <c r="R16" s="11">
        <v>46.6703056768559</v>
      </c>
      <c r="S16" s="1"/>
      <c r="T16" s="16">
        <v>46.3</v>
      </c>
      <c r="U16" s="16">
        <v>0.0</v>
      </c>
      <c r="V16" s="18">
        <v>53.7</v>
      </c>
      <c r="W16" s="11"/>
      <c r="X16" s="11"/>
    </row>
    <row r="17">
      <c r="A17" s="1" t="s">
        <v>240</v>
      </c>
      <c r="B17" s="11">
        <v>1417188.0</v>
      </c>
      <c r="C17" s="1"/>
      <c r="D17">
        <v>35.19</v>
      </c>
      <c r="E17">
        <v>27.35</v>
      </c>
      <c r="F17">
        <v>4.93</v>
      </c>
      <c r="G17">
        <v>26.8</v>
      </c>
      <c r="H17">
        <v>94.27</v>
      </c>
      <c r="J17">
        <v>37.32894876418797</v>
      </c>
      <c r="K17">
        <v>29.012411159435665</v>
      </c>
      <c r="L17">
        <v>5.229659488702663</v>
      </c>
      <c r="M17">
        <v>28.428980587673703</v>
      </c>
      <c r="N17" s="1"/>
      <c r="O17" s="11">
        <v>39.38885157824043</v>
      </c>
      <c r="P17" s="11">
        <v>30.61338706066711</v>
      </c>
      <c r="Q17" s="11">
        <v>0.0</v>
      </c>
      <c r="R17" s="11">
        <v>29.997761361092454</v>
      </c>
      <c r="S17" s="1"/>
      <c r="T17" s="18">
        <v>61.4</v>
      </c>
      <c r="U17" s="16">
        <v>38.6</v>
      </c>
      <c r="V17" s="16">
        <v>0.0</v>
      </c>
      <c r="W17" s="11"/>
      <c r="X17" s="11"/>
    </row>
    <row r="18">
      <c r="A18" s="1" t="s">
        <v>241</v>
      </c>
      <c r="B18" s="11">
        <v>1473912.0</v>
      </c>
      <c r="C18" s="1"/>
      <c r="D18">
        <v>39.22</v>
      </c>
      <c r="E18">
        <v>26.0</v>
      </c>
      <c r="F18" s="27">
        <v>2.7</v>
      </c>
      <c r="G18">
        <v>26.68</v>
      </c>
      <c r="H18">
        <v>94.6</v>
      </c>
      <c r="J18">
        <v>41.45877378435518</v>
      </c>
      <c r="K18">
        <v>27.48414376321353</v>
      </c>
      <c r="L18">
        <v>2.8541226215644824</v>
      </c>
      <c r="M18">
        <v>28.20295983086681</v>
      </c>
      <c r="N18" s="1"/>
      <c r="O18" s="11">
        <v>42.67682263329706</v>
      </c>
      <c r="P18" s="11">
        <v>28.29162132752992</v>
      </c>
      <c r="Q18" s="11">
        <v>0.0</v>
      </c>
      <c r="R18" s="11">
        <v>29.03155603917301</v>
      </c>
      <c r="S18" s="1"/>
      <c r="T18" s="18">
        <v>50.7</v>
      </c>
      <c r="U18" s="16">
        <v>0.0</v>
      </c>
      <c r="V18" s="16">
        <v>49.3</v>
      </c>
      <c r="W18" s="11"/>
      <c r="X18" s="11"/>
    </row>
    <row r="19">
      <c r="A19" s="1" t="s">
        <v>242</v>
      </c>
      <c r="B19" s="11">
        <v>1567508.0</v>
      </c>
      <c r="C19" s="1"/>
      <c r="D19">
        <v>30.55</v>
      </c>
      <c r="E19">
        <v>46.86</v>
      </c>
      <c r="F19">
        <v>4.47</v>
      </c>
      <c r="G19">
        <v>14.45</v>
      </c>
      <c r="H19">
        <v>96.33</v>
      </c>
      <c r="J19">
        <v>31.713900134952766</v>
      </c>
      <c r="K19">
        <v>48.64528184366241</v>
      </c>
      <c r="L19">
        <v>4.640298972282778</v>
      </c>
      <c r="M19">
        <v>15.000519049102046</v>
      </c>
      <c r="N19" s="1"/>
      <c r="O19" s="11">
        <v>33.257130415850206</v>
      </c>
      <c r="P19" s="14">
        <v>51.01241018941868</v>
      </c>
      <c r="Q19" s="11">
        <v>0.0</v>
      </c>
      <c r="R19" s="11">
        <v>15.730459394731113</v>
      </c>
      <c r="S19" s="1"/>
      <c r="T19" s="11"/>
      <c r="U19" s="11"/>
      <c r="V19" s="11"/>
      <c r="W19" s="11"/>
      <c r="X19" s="11"/>
    </row>
    <row r="20">
      <c r="A20" s="1" t="s">
        <v>243</v>
      </c>
      <c r="B20" s="11">
        <v>1844906.0</v>
      </c>
      <c r="C20" s="1"/>
      <c r="D20">
        <v>48.82</v>
      </c>
      <c r="E20">
        <v>10.12</v>
      </c>
      <c r="F20">
        <v>6.02</v>
      </c>
      <c r="G20">
        <v>28.02</v>
      </c>
      <c r="H20">
        <v>92.97999999999999</v>
      </c>
      <c r="J20" s="25">
        <v>52.50591525059153</v>
      </c>
      <c r="K20">
        <v>10.884061088406108</v>
      </c>
      <c r="L20">
        <v>6.474510647451066</v>
      </c>
      <c r="M20">
        <v>30.135513013551304</v>
      </c>
      <c r="N20" s="1"/>
      <c r="O20" s="11"/>
      <c r="P20" s="11"/>
      <c r="Q20" s="11"/>
      <c r="R20" s="11"/>
      <c r="S20" s="1"/>
      <c r="T20" s="1"/>
      <c r="U20" s="1"/>
      <c r="V20" s="1"/>
      <c r="W20" s="1"/>
      <c r="X20" s="1"/>
    </row>
    <row r="21">
      <c r="A21" s="1" t="s">
        <v>244</v>
      </c>
      <c r="B21" s="11">
        <v>1740352.0</v>
      </c>
      <c r="C21" s="1"/>
      <c r="D21">
        <v>57.7</v>
      </c>
      <c r="E21">
        <v>16.42</v>
      </c>
      <c r="F21">
        <v>5.96</v>
      </c>
      <c r="G21">
        <v>11.71</v>
      </c>
      <c r="H21">
        <v>91.78999999999999</v>
      </c>
      <c r="J21" s="25">
        <v>62.860878091295355</v>
      </c>
      <c r="K21">
        <v>17.888658895304502</v>
      </c>
      <c r="L21">
        <v>6.493082035080075</v>
      </c>
      <c r="M21">
        <v>12.757380978320079</v>
      </c>
      <c r="N21" s="1"/>
      <c r="O21" s="11"/>
      <c r="P21" s="11"/>
      <c r="Q21" s="11"/>
      <c r="R21" s="11"/>
      <c r="S21" s="1"/>
      <c r="T21" s="1"/>
      <c r="U21" s="1"/>
      <c r="V21" s="1"/>
      <c r="W21" s="1"/>
      <c r="X21" s="1"/>
    </row>
    <row r="22">
      <c r="A22" s="1" t="s">
        <v>245</v>
      </c>
      <c r="B22" s="11">
        <v>1684321.0</v>
      </c>
      <c r="C22" s="1"/>
      <c r="D22">
        <v>49.83</v>
      </c>
      <c r="E22">
        <v>19.66</v>
      </c>
      <c r="F22" s="27">
        <v>8.6</v>
      </c>
      <c r="G22">
        <v>15.74</v>
      </c>
      <c r="H22">
        <v>93.82999999999998</v>
      </c>
      <c r="J22" s="25">
        <v>53.10668229777258</v>
      </c>
      <c r="K22">
        <v>20.952786955131625</v>
      </c>
      <c r="L22">
        <v>9.165512096344454</v>
      </c>
      <c r="M22">
        <v>16.775018650751363</v>
      </c>
      <c r="N22" s="1"/>
      <c r="O22" s="11"/>
      <c r="P22" s="11"/>
      <c r="Q22" s="11"/>
      <c r="R22" s="11"/>
      <c r="S22" s="1"/>
      <c r="T22" s="1"/>
      <c r="U22" s="1"/>
      <c r="V22" s="1"/>
      <c r="W22" s="1"/>
      <c r="X22" s="1"/>
    </row>
    <row r="23">
      <c r="A23" s="1" t="s">
        <v>246</v>
      </c>
      <c r="B23" s="11">
        <v>1692424.0</v>
      </c>
      <c r="C23" s="1"/>
      <c r="D23">
        <v>50.17</v>
      </c>
      <c r="E23">
        <v>22.3</v>
      </c>
      <c r="F23" s="27">
        <v>8.41</v>
      </c>
      <c r="G23">
        <v>10.62</v>
      </c>
      <c r="H23">
        <v>91.5</v>
      </c>
      <c r="J23" s="25">
        <v>54.830601092896174</v>
      </c>
      <c r="K23">
        <v>24.371584699453553</v>
      </c>
      <c r="L23">
        <v>9.191256830601093</v>
      </c>
      <c r="M23">
        <v>11.60655737704918</v>
      </c>
      <c r="N23" s="1"/>
      <c r="O23" s="11"/>
      <c r="P23" s="11"/>
      <c r="Q23" s="11"/>
      <c r="R23" s="11"/>
      <c r="S23" s="1"/>
      <c r="T23" s="1"/>
      <c r="U23" s="1"/>
      <c r="V23" s="1"/>
      <c r="W23" s="1"/>
      <c r="X23" s="1"/>
    </row>
  </sheetData>
  <mergeCells count="2">
    <mergeCell ref="O10:Q10"/>
    <mergeCell ref="T10:V1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 t="s">
        <v>175</v>
      </c>
      <c r="B3" s="1" t="s">
        <v>9</v>
      </c>
      <c r="C3" s="16">
        <v>4.0</v>
      </c>
      <c r="D3" s="13">
        <v>4.0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">
        <v>11</v>
      </c>
      <c r="B4" s="1" t="s">
        <v>12</v>
      </c>
      <c r="C4" s="11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" t="s">
        <v>13</v>
      </c>
      <c r="B7" s="1" t="s">
        <v>65</v>
      </c>
      <c r="C7" s="1"/>
      <c r="D7" s="1" t="s">
        <v>14</v>
      </c>
      <c r="E7" s="1"/>
      <c r="F7" s="1"/>
      <c r="G7" s="1"/>
      <c r="H7" s="1" t="s">
        <v>247</v>
      </c>
      <c r="I7" s="1"/>
      <c r="J7" s="1"/>
      <c r="K7" s="1" t="s">
        <v>15</v>
      </c>
      <c r="L7" s="1"/>
      <c r="M7" s="1"/>
      <c r="N7" s="1"/>
      <c r="O7" s="1"/>
      <c r="P7" s="1"/>
      <c r="Q7" s="1"/>
    </row>
    <row r="8">
      <c r="A8" s="1"/>
      <c r="B8" s="1"/>
      <c r="C8" s="1"/>
      <c r="D8" s="1" t="s">
        <v>8</v>
      </c>
      <c r="E8" s="1" t="s">
        <v>11</v>
      </c>
      <c r="F8" s="1" t="s">
        <v>70</v>
      </c>
      <c r="G8" s="1"/>
      <c r="H8" s="1" t="s">
        <v>8</v>
      </c>
      <c r="I8" s="1" t="s">
        <v>11</v>
      </c>
      <c r="J8" s="1"/>
      <c r="K8" s="1" t="s">
        <v>8</v>
      </c>
      <c r="L8" s="1" t="s">
        <v>11</v>
      </c>
      <c r="M8" s="1"/>
      <c r="N8" s="1"/>
      <c r="O8" s="1"/>
      <c r="P8" s="1"/>
      <c r="Q8" s="1"/>
    </row>
    <row r="9">
      <c r="A9" s="1" t="s">
        <v>248</v>
      </c>
      <c r="B9" s="11">
        <v>1258601.0</v>
      </c>
      <c r="C9" s="1"/>
      <c r="D9" s="11">
        <v>57.03</v>
      </c>
      <c r="E9" s="11">
        <v>35.76</v>
      </c>
      <c r="F9" s="11">
        <f t="shared" ref="F9:F12" si="1">D9+E9</f>
        <v>92.79</v>
      </c>
      <c r="G9" s="1"/>
      <c r="H9" s="20">
        <f t="shared" ref="H9:H12" si="2">B9*D9/100</f>
        <v>717780.1503</v>
      </c>
      <c r="I9" s="20">
        <f t="shared" ref="I9:I12" si="3">B9*E9/100</f>
        <v>450075.7176</v>
      </c>
      <c r="J9" s="1"/>
      <c r="K9" s="14">
        <f t="shared" ref="K9:K12" si="4">100*D9/F9</f>
        <v>61.46136437</v>
      </c>
      <c r="L9" s="11">
        <f t="shared" ref="L9:L12" si="5">100*E9/F9</f>
        <v>38.53863563</v>
      </c>
      <c r="M9" s="1"/>
      <c r="N9" s="1"/>
      <c r="O9" s="1"/>
      <c r="P9" s="1"/>
      <c r="Q9" s="1"/>
    </row>
    <row r="10">
      <c r="A10" s="1" t="s">
        <v>249</v>
      </c>
      <c r="B10" s="11">
        <v>1150408.0</v>
      </c>
      <c r="C10" s="1"/>
      <c r="D10" s="20">
        <v>49.94</v>
      </c>
      <c r="E10" s="20">
        <v>44.46</v>
      </c>
      <c r="F10" s="11">
        <f t="shared" si="1"/>
        <v>94.4</v>
      </c>
      <c r="G10" s="1"/>
      <c r="H10" s="20">
        <f t="shared" si="2"/>
        <v>574513.7552</v>
      </c>
      <c r="I10" s="20">
        <f t="shared" si="3"/>
        <v>511471.3968</v>
      </c>
      <c r="J10" s="1"/>
      <c r="K10" s="14">
        <f t="shared" si="4"/>
        <v>52.90254237</v>
      </c>
      <c r="L10" s="11">
        <f t="shared" si="5"/>
        <v>47.09745763</v>
      </c>
      <c r="M10" s="1"/>
      <c r="N10" s="1"/>
      <c r="O10" s="1"/>
      <c r="P10" s="1"/>
      <c r="Q10" s="1"/>
    </row>
    <row r="11">
      <c r="A11" s="24" t="s">
        <v>250</v>
      </c>
      <c r="B11" s="11">
        <v>1247699.0</v>
      </c>
      <c r="C11" s="1"/>
      <c r="D11" s="20">
        <v>53.61</v>
      </c>
      <c r="E11" s="11">
        <v>41.83</v>
      </c>
      <c r="F11" s="11">
        <f t="shared" si="1"/>
        <v>95.44</v>
      </c>
      <c r="G11" s="1"/>
      <c r="H11" s="20">
        <f t="shared" si="2"/>
        <v>668891.4339</v>
      </c>
      <c r="I11" s="20">
        <f t="shared" si="3"/>
        <v>521912.4917</v>
      </c>
      <c r="J11" s="1"/>
      <c r="K11" s="14">
        <f t="shared" si="4"/>
        <v>56.1714166</v>
      </c>
      <c r="L11" s="11">
        <f t="shared" si="5"/>
        <v>43.8285834</v>
      </c>
      <c r="M11" s="1"/>
      <c r="N11" s="1"/>
      <c r="O11" s="1"/>
      <c r="P11" s="1"/>
      <c r="Q11" s="1"/>
    </row>
    <row r="12">
      <c r="A12" s="1" t="s">
        <v>251</v>
      </c>
      <c r="B12" s="11">
        <v>1153363.0</v>
      </c>
      <c r="C12" s="1"/>
      <c r="D12" s="20">
        <v>52.3</v>
      </c>
      <c r="E12" s="20">
        <v>40.89</v>
      </c>
      <c r="F12" s="11">
        <f t="shared" si="1"/>
        <v>93.19</v>
      </c>
      <c r="G12" s="1"/>
      <c r="H12" s="20">
        <f t="shared" si="2"/>
        <v>603208.849</v>
      </c>
      <c r="I12" s="20">
        <f t="shared" si="3"/>
        <v>471610.1307</v>
      </c>
      <c r="J12" s="1"/>
      <c r="K12" s="14">
        <f t="shared" si="4"/>
        <v>56.12190149</v>
      </c>
      <c r="L12" s="11">
        <f t="shared" si="5"/>
        <v>43.87809851</v>
      </c>
      <c r="M12" s="1"/>
      <c r="N12" s="1"/>
      <c r="O12" s="1"/>
      <c r="P12" s="1"/>
      <c r="Q12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32" t="s">
        <v>3</v>
      </c>
      <c r="D1" s="32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 t="s">
        <v>252</v>
      </c>
      <c r="B3" s="1"/>
      <c r="C3" s="16">
        <v>3.0</v>
      </c>
      <c r="D3" s="13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 t="s">
        <v>253</v>
      </c>
      <c r="B4" s="1" t="s">
        <v>12</v>
      </c>
      <c r="C4" s="16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3" t="s">
        <v>11</v>
      </c>
      <c r="B5" s="13" t="s">
        <v>12</v>
      </c>
      <c r="C5" s="13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 t="s">
        <v>8</v>
      </c>
      <c r="B6" s="1" t="s">
        <v>9</v>
      </c>
      <c r="C6" s="13">
        <v>3.0</v>
      </c>
      <c r="D6" s="13">
        <v>2.0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3" t="s">
        <v>254</v>
      </c>
      <c r="B7" s="1"/>
      <c r="C7" s="13">
        <v>0.0</v>
      </c>
      <c r="D7" s="13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 t="s">
        <v>13</v>
      </c>
      <c r="B9" s="1" t="s">
        <v>65</v>
      </c>
      <c r="C9" s="1"/>
      <c r="D9" s="1" t="s">
        <v>14</v>
      </c>
      <c r="E9" s="1"/>
      <c r="F9" s="1"/>
      <c r="G9" s="1"/>
      <c r="H9" s="1"/>
      <c r="I9" s="1"/>
      <c r="J9" s="1"/>
      <c r="K9" s="1" t="s">
        <v>247</v>
      </c>
      <c r="L9" s="1"/>
      <c r="M9" s="1"/>
      <c r="N9" s="1"/>
      <c r="O9" s="1"/>
      <c r="P9" s="1" t="s">
        <v>15</v>
      </c>
      <c r="Q9" s="1"/>
      <c r="R9" s="1"/>
      <c r="S9" s="1"/>
      <c r="T9" s="1"/>
      <c r="U9" s="1"/>
      <c r="V9" s="13" t="s">
        <v>67</v>
      </c>
      <c r="W9" s="1"/>
      <c r="X9" s="1"/>
      <c r="Y9" s="1"/>
      <c r="AB9" s="13" t="s">
        <v>110</v>
      </c>
      <c r="AC9" s="1"/>
      <c r="AD9" s="1"/>
      <c r="AE9" s="1"/>
    </row>
    <row r="10">
      <c r="A10" s="1"/>
      <c r="B10" s="1"/>
      <c r="C10" s="1"/>
      <c r="D10" s="1" t="s">
        <v>252</v>
      </c>
      <c r="E10" s="1" t="s">
        <v>8</v>
      </c>
      <c r="F10" s="13" t="s">
        <v>255</v>
      </c>
      <c r="G10" s="13" t="s">
        <v>254</v>
      </c>
      <c r="H10" s="1"/>
      <c r="I10" s="1" t="s">
        <v>70</v>
      </c>
      <c r="J10" s="1"/>
      <c r="K10" s="1" t="s">
        <v>252</v>
      </c>
      <c r="L10" s="1" t="s">
        <v>8</v>
      </c>
      <c r="M10" s="13" t="s">
        <v>255</v>
      </c>
      <c r="N10" s="13" t="s">
        <v>254</v>
      </c>
      <c r="O10" s="1"/>
      <c r="P10" s="1" t="s">
        <v>252</v>
      </c>
      <c r="Q10" s="1" t="s">
        <v>8</v>
      </c>
      <c r="R10" s="13" t="s">
        <v>255</v>
      </c>
      <c r="S10" s="13" t="s">
        <v>254</v>
      </c>
      <c r="T10" s="1"/>
      <c r="U10" s="1"/>
      <c r="V10" s="1" t="s">
        <v>252</v>
      </c>
      <c r="W10" s="1" t="s">
        <v>8</v>
      </c>
      <c r="X10" s="13" t="s">
        <v>255</v>
      </c>
      <c r="Y10" s="13" t="s">
        <v>254</v>
      </c>
      <c r="Z10" s="1"/>
      <c r="AB10" s="1" t="s">
        <v>252</v>
      </c>
      <c r="AC10" s="1" t="s">
        <v>8</v>
      </c>
      <c r="AD10" s="13" t="s">
        <v>255</v>
      </c>
      <c r="AE10" s="13" t="s">
        <v>254</v>
      </c>
      <c r="AF10" s="1"/>
    </row>
    <row r="11">
      <c r="A11" s="1" t="s">
        <v>256</v>
      </c>
      <c r="B11" s="11">
        <v>1190766.0</v>
      </c>
      <c r="C11" s="1"/>
      <c r="D11" s="11">
        <v>37.61</v>
      </c>
      <c r="E11" s="11">
        <v>1.41</v>
      </c>
      <c r="F11" s="11">
        <v>31.34</v>
      </c>
      <c r="G11" s="11">
        <v>15.27</v>
      </c>
      <c r="H11" s="11"/>
      <c r="I11" s="11">
        <f>D11+F11+G11+E11</f>
        <v>85.63</v>
      </c>
      <c r="J11" s="1"/>
      <c r="K11" s="20">
        <f t="shared" ref="K11:K16" si="1">B11*D11/100</f>
        <v>447847.0926</v>
      </c>
      <c r="L11" s="20">
        <f t="shared" ref="L11:L16" si="2">B11*E11/100</f>
        <v>16789.8006</v>
      </c>
      <c r="M11" s="20">
        <f t="shared" ref="M11:M16" si="3">B11*F11/100</f>
        <v>373186.0644</v>
      </c>
      <c r="N11" s="20">
        <f t="shared" ref="N11:N16" si="4">B11*G11/100</f>
        <v>181829.9682</v>
      </c>
      <c r="O11" s="1"/>
      <c r="P11" s="11">
        <f t="shared" ref="P11:P16" si="5">100*D11/I11</f>
        <v>43.92152283</v>
      </c>
      <c r="Q11" s="11">
        <f t="shared" ref="Q11:Q16" si="6">100*E11/I11</f>
        <v>1.646619176</v>
      </c>
      <c r="R11" s="11">
        <f t="shared" ref="R11:R16" si="7">100*F11/I11</f>
        <v>36.59932267</v>
      </c>
      <c r="S11" s="11">
        <f t="shared" ref="S11:S16" si="8">100*G11/I11</f>
        <v>17.83253533</v>
      </c>
      <c r="T11" s="1"/>
      <c r="U11" s="1"/>
      <c r="V11" s="16">
        <v>44.4</v>
      </c>
      <c r="W11" s="16">
        <v>0.0</v>
      </c>
      <c r="X11" s="16">
        <v>37.1</v>
      </c>
      <c r="Y11" s="16">
        <v>18.4</v>
      </c>
      <c r="Z11" s="1"/>
      <c r="AB11" s="18">
        <v>53.6</v>
      </c>
      <c r="AC11" s="16">
        <v>0.0</v>
      </c>
      <c r="AD11" s="16">
        <v>46.4</v>
      </c>
      <c r="AE11" s="16">
        <v>0.0</v>
      </c>
      <c r="AF11" s="1"/>
    </row>
    <row r="12">
      <c r="A12" s="1" t="s">
        <v>257</v>
      </c>
      <c r="B12" s="11">
        <v>166763.0</v>
      </c>
      <c r="C12" s="1"/>
      <c r="D12" s="20">
        <v>0.0</v>
      </c>
      <c r="E12" s="20">
        <v>26.13</v>
      </c>
      <c r="F12" s="20">
        <v>22.17</v>
      </c>
      <c r="G12" s="16">
        <v>26.1</v>
      </c>
      <c r="H12" s="16">
        <v>23.71</v>
      </c>
      <c r="I12" s="11">
        <f>D12+F12+G12+E12+H12</f>
        <v>98.11</v>
      </c>
      <c r="J12" s="1"/>
      <c r="K12" s="20">
        <f t="shared" si="1"/>
        <v>0</v>
      </c>
      <c r="L12" s="20">
        <f t="shared" si="2"/>
        <v>43575.1719</v>
      </c>
      <c r="M12" s="20">
        <f t="shared" si="3"/>
        <v>36971.3571</v>
      </c>
      <c r="N12" s="20">
        <f t="shared" si="4"/>
        <v>43525.143</v>
      </c>
      <c r="O12" s="20">
        <f>B12*H12/100</f>
        <v>39539.5073</v>
      </c>
      <c r="P12" s="11">
        <f t="shared" si="5"/>
        <v>0</v>
      </c>
      <c r="Q12" s="11">
        <f t="shared" si="6"/>
        <v>26.63337071</v>
      </c>
      <c r="R12" s="11">
        <f t="shared" si="7"/>
        <v>22.5970849</v>
      </c>
      <c r="S12" s="11">
        <f t="shared" si="8"/>
        <v>26.60279278</v>
      </c>
      <c r="T12" s="11">
        <f>100*H12/I12</f>
        <v>24.16675161</v>
      </c>
      <c r="U12" s="1"/>
      <c r="V12" s="11">
        <v>0.0</v>
      </c>
      <c r="W12" s="16">
        <v>46.7</v>
      </c>
      <c r="X12" s="16">
        <v>0.0</v>
      </c>
      <c r="Y12" s="16">
        <v>27.8</v>
      </c>
      <c r="Z12" s="16">
        <v>25.5</v>
      </c>
      <c r="AB12" s="11">
        <v>0.0</v>
      </c>
      <c r="AC12" s="16">
        <v>49.3</v>
      </c>
      <c r="AD12" s="16">
        <v>0.0</v>
      </c>
      <c r="AE12" s="18">
        <v>50.7</v>
      </c>
      <c r="AF12" s="16"/>
    </row>
    <row r="13">
      <c r="A13" s="24" t="s">
        <v>258</v>
      </c>
      <c r="B13" s="11">
        <v>1207230.0</v>
      </c>
      <c r="C13" s="1"/>
      <c r="D13" s="20">
        <v>50.58</v>
      </c>
      <c r="E13" s="20">
        <v>1.43</v>
      </c>
      <c r="F13" s="11">
        <v>37.04</v>
      </c>
      <c r="G13" s="11">
        <v>5.14</v>
      </c>
      <c r="H13" s="11"/>
      <c r="I13" s="11">
        <f t="shared" ref="I13:I16" si="9">D13+F13+G13+E13</f>
        <v>94.19</v>
      </c>
      <c r="J13" s="1"/>
      <c r="K13" s="20">
        <f t="shared" si="1"/>
        <v>610616.934</v>
      </c>
      <c r="L13" s="20">
        <f t="shared" si="2"/>
        <v>17263.389</v>
      </c>
      <c r="M13" s="20">
        <f t="shared" si="3"/>
        <v>447157.992</v>
      </c>
      <c r="N13" s="20">
        <f t="shared" si="4"/>
        <v>62051.622</v>
      </c>
      <c r="O13" s="1"/>
      <c r="P13" s="14">
        <f t="shared" si="5"/>
        <v>53.69996815</v>
      </c>
      <c r="Q13" s="11">
        <f t="shared" si="6"/>
        <v>1.518207878</v>
      </c>
      <c r="R13" s="11">
        <f t="shared" si="7"/>
        <v>39.32476908</v>
      </c>
      <c r="S13" s="11">
        <f t="shared" si="8"/>
        <v>5.457054889</v>
      </c>
      <c r="T13" s="1"/>
      <c r="U13" s="1"/>
      <c r="V13" s="1"/>
      <c r="W13" s="1"/>
      <c r="X13" s="1"/>
      <c r="Y13" s="1"/>
    </row>
    <row r="14">
      <c r="A14" s="1" t="s">
        <v>259</v>
      </c>
      <c r="B14" s="11">
        <v>1301143.0</v>
      </c>
      <c r="C14" s="1"/>
      <c r="D14" s="20">
        <v>53.41</v>
      </c>
      <c r="E14" s="20">
        <v>1.26</v>
      </c>
      <c r="F14" s="20">
        <v>35.98</v>
      </c>
      <c r="G14" s="11">
        <v>0.0</v>
      </c>
      <c r="H14" s="11"/>
      <c r="I14" s="11">
        <f t="shared" si="9"/>
        <v>90.65</v>
      </c>
      <c r="J14" s="1"/>
      <c r="K14" s="20">
        <f t="shared" si="1"/>
        <v>694940.4763</v>
      </c>
      <c r="L14" s="20">
        <f t="shared" si="2"/>
        <v>16394.4018</v>
      </c>
      <c r="M14" s="20">
        <f t="shared" si="3"/>
        <v>468151.2514</v>
      </c>
      <c r="N14" s="20">
        <f t="shared" si="4"/>
        <v>0</v>
      </c>
      <c r="O14" s="1"/>
      <c r="P14" s="14">
        <f t="shared" si="5"/>
        <v>58.91891892</v>
      </c>
      <c r="Q14" s="11">
        <f t="shared" si="6"/>
        <v>1.38996139</v>
      </c>
      <c r="R14" s="11">
        <f t="shared" si="7"/>
        <v>39.69111969</v>
      </c>
      <c r="S14" s="11">
        <f t="shared" si="8"/>
        <v>0</v>
      </c>
      <c r="T14" s="1"/>
      <c r="U14" s="1"/>
      <c r="V14" s="1"/>
      <c r="W14" s="1"/>
      <c r="X14" s="1"/>
      <c r="Y14" s="1"/>
    </row>
    <row r="15">
      <c r="A15" s="24" t="s">
        <v>260</v>
      </c>
      <c r="B15" s="11">
        <v>1469072.0</v>
      </c>
      <c r="C15" s="1"/>
      <c r="D15" s="20">
        <v>2.92</v>
      </c>
      <c r="E15" s="20">
        <v>46.76</v>
      </c>
      <c r="F15" s="20">
        <v>40.91</v>
      </c>
      <c r="G15" s="11">
        <v>0.0</v>
      </c>
      <c r="H15" s="11"/>
      <c r="I15" s="11">
        <f t="shared" si="9"/>
        <v>90.59</v>
      </c>
      <c r="J15" s="1"/>
      <c r="K15" s="20">
        <f t="shared" si="1"/>
        <v>42896.9024</v>
      </c>
      <c r="L15" s="20">
        <f t="shared" si="2"/>
        <v>686938.0672</v>
      </c>
      <c r="M15" s="20">
        <f t="shared" si="3"/>
        <v>600997.3552</v>
      </c>
      <c r="N15" s="20">
        <f t="shared" si="4"/>
        <v>0</v>
      </c>
      <c r="O15" s="1"/>
      <c r="P15" s="11">
        <f t="shared" si="5"/>
        <v>3.223313832</v>
      </c>
      <c r="Q15" s="14">
        <f t="shared" si="6"/>
        <v>51.61717629</v>
      </c>
      <c r="R15" s="11">
        <f t="shared" si="7"/>
        <v>45.15950988</v>
      </c>
      <c r="S15" s="11">
        <f t="shared" si="8"/>
        <v>0</v>
      </c>
      <c r="T15" s="1"/>
      <c r="U15" s="1"/>
      <c r="V15" s="1"/>
      <c r="W15" s="1"/>
      <c r="X15" s="1"/>
      <c r="Y15" s="1"/>
    </row>
    <row r="16">
      <c r="A16" s="1" t="s">
        <v>261</v>
      </c>
      <c r="B16" s="11">
        <v>1848155.0</v>
      </c>
      <c r="C16" s="1"/>
      <c r="D16" s="11">
        <v>13.41</v>
      </c>
      <c r="E16" s="20">
        <v>49.34</v>
      </c>
      <c r="F16" s="20">
        <v>28.87</v>
      </c>
      <c r="G16" s="11">
        <v>0.0</v>
      </c>
      <c r="H16" s="11"/>
      <c r="I16" s="11">
        <f t="shared" si="9"/>
        <v>91.62</v>
      </c>
      <c r="J16" s="1"/>
      <c r="K16" s="20">
        <f t="shared" si="1"/>
        <v>247837.5855</v>
      </c>
      <c r="L16" s="20">
        <f t="shared" si="2"/>
        <v>911879.677</v>
      </c>
      <c r="M16" s="20">
        <f t="shared" si="3"/>
        <v>533562.3485</v>
      </c>
      <c r="N16" s="20">
        <f t="shared" si="4"/>
        <v>0</v>
      </c>
      <c r="O16" s="1"/>
      <c r="P16" s="11">
        <f t="shared" si="5"/>
        <v>14.63654224</v>
      </c>
      <c r="Q16" s="14">
        <f t="shared" si="6"/>
        <v>53.85287055</v>
      </c>
      <c r="R16" s="11">
        <f t="shared" si="7"/>
        <v>31.51058721</v>
      </c>
      <c r="S16" s="11">
        <f t="shared" si="8"/>
        <v>0</v>
      </c>
      <c r="T16" s="1"/>
      <c r="U16" s="1"/>
      <c r="V16" s="1"/>
      <c r="W16" s="1"/>
      <c r="X16" s="1"/>
      <c r="Y16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32" t="s">
        <v>3</v>
      </c>
      <c r="D1" s="32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 t="s">
        <v>262</v>
      </c>
      <c r="B3" s="1" t="s">
        <v>12</v>
      </c>
      <c r="C3" s="16">
        <v>2.0</v>
      </c>
      <c r="D3" s="13">
        <v>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 t="s">
        <v>263</v>
      </c>
      <c r="B4" s="1"/>
      <c r="C4" s="16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 t="s">
        <v>11</v>
      </c>
      <c r="B5" s="1" t="s">
        <v>12</v>
      </c>
      <c r="C5" s="16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 t="s">
        <v>8</v>
      </c>
      <c r="B6" s="1" t="s">
        <v>9</v>
      </c>
      <c r="C6" s="16">
        <v>12.0</v>
      </c>
      <c r="D6" s="13">
        <v>14.0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3" t="s">
        <v>51</v>
      </c>
      <c r="B7" s="13" t="s">
        <v>12</v>
      </c>
      <c r="C7" s="11">
        <v>0.0</v>
      </c>
      <c r="D7" s="13">
        <v>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3" t="s">
        <v>56</v>
      </c>
      <c r="B8" s="1"/>
      <c r="C8" s="13">
        <v>0.0</v>
      </c>
      <c r="D8" s="13">
        <v>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1"/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"/>
      <c r="C11" s="1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 t="s">
        <v>13</v>
      </c>
      <c r="B12" s="1"/>
      <c r="C12" s="1"/>
      <c r="D12" s="1" t="s">
        <v>14</v>
      </c>
      <c r="E12" s="1"/>
      <c r="F12" s="1"/>
      <c r="G12" s="1"/>
      <c r="H12" s="1"/>
      <c r="I12" s="1"/>
      <c r="J12" s="1" t="s">
        <v>15</v>
      </c>
      <c r="M12" s="1"/>
      <c r="N12" s="1"/>
      <c r="O12" s="13" t="s">
        <v>67</v>
      </c>
      <c r="R12" s="1"/>
      <c r="S12" s="1"/>
      <c r="T12" s="13" t="s">
        <v>110</v>
      </c>
      <c r="W12" s="1"/>
      <c r="X12" s="1"/>
    </row>
    <row r="13">
      <c r="A13" s="1"/>
      <c r="B13" s="1"/>
      <c r="C13" s="1"/>
      <c r="D13" s="1" t="s">
        <v>263</v>
      </c>
      <c r="E13" s="13" t="s">
        <v>265</v>
      </c>
      <c r="F13" s="1" t="s">
        <v>8</v>
      </c>
      <c r="G13" s="13" t="s">
        <v>266</v>
      </c>
      <c r="H13" s="13" t="s">
        <v>18</v>
      </c>
      <c r="I13" s="1"/>
      <c r="J13" s="1" t="s">
        <v>263</v>
      </c>
      <c r="K13" s="13" t="s">
        <v>265</v>
      </c>
      <c r="L13" s="1" t="s">
        <v>8</v>
      </c>
      <c r="M13" s="13" t="s">
        <v>266</v>
      </c>
      <c r="N13" s="1"/>
      <c r="O13" s="1" t="s">
        <v>263</v>
      </c>
      <c r="P13" s="13" t="s">
        <v>265</v>
      </c>
      <c r="Q13" s="1" t="s">
        <v>8</v>
      </c>
      <c r="R13" s="13" t="s">
        <v>266</v>
      </c>
      <c r="S13" s="1"/>
      <c r="T13" s="1" t="s">
        <v>263</v>
      </c>
      <c r="U13" s="13" t="s">
        <v>265</v>
      </c>
      <c r="V13" s="1" t="s">
        <v>8</v>
      </c>
      <c r="W13" s="13" t="s">
        <v>266</v>
      </c>
      <c r="X13" s="1"/>
    </row>
    <row r="15">
      <c r="A15" s="1" t="s">
        <v>267</v>
      </c>
      <c r="B15" s="1"/>
      <c r="C15" s="1"/>
      <c r="D15" s="11">
        <v>15.67</v>
      </c>
      <c r="E15" s="11">
        <v>5.89</v>
      </c>
      <c r="F15" s="11">
        <v>35.65</v>
      </c>
      <c r="G15" s="11">
        <v>26.03</v>
      </c>
      <c r="H15" s="1">
        <f t="shared" ref="H15:H28" si="1">SUM(D15:G15)</f>
        <v>83.24</v>
      </c>
      <c r="I15" s="1"/>
      <c r="J15" s="1">
        <f t="shared" ref="J15:J28" si="2">DIVIDE(100*D15,H15)</f>
        <v>18.82508409</v>
      </c>
      <c r="K15" s="1">
        <f t="shared" ref="K15:K28" si="3">DIVIDE(100*E15,H15)</f>
        <v>7.075925036</v>
      </c>
      <c r="L15" s="1">
        <f t="shared" ref="L15:L28" si="4">DIVIDE(100*F15,H15)</f>
        <v>42.82796732</v>
      </c>
      <c r="M15" s="1">
        <f t="shared" ref="M15:M28" si="5">DIVIDE(100*G15,H15)</f>
        <v>31.27102355</v>
      </c>
      <c r="N15" s="1"/>
      <c r="O15" s="13">
        <v>18.9</v>
      </c>
      <c r="P15" s="13">
        <v>0.0</v>
      </c>
      <c r="Q15" s="13">
        <v>44.8</v>
      </c>
      <c r="R15" s="13">
        <v>36.3</v>
      </c>
      <c r="S15" s="1"/>
      <c r="T15" s="13">
        <v>0.0</v>
      </c>
      <c r="U15" s="13">
        <v>0.0</v>
      </c>
      <c r="V15" s="28">
        <v>58.8</v>
      </c>
      <c r="W15" s="13">
        <v>41.2</v>
      </c>
      <c r="X15" s="1"/>
    </row>
    <row r="16">
      <c r="A16" s="1" t="s">
        <v>269</v>
      </c>
      <c r="B16" s="1"/>
      <c r="C16" s="1"/>
      <c r="D16" s="11">
        <v>5.91</v>
      </c>
      <c r="E16" s="11">
        <v>36.2</v>
      </c>
      <c r="F16" s="11">
        <v>40.35</v>
      </c>
      <c r="G16" s="11">
        <v>5.72</v>
      </c>
      <c r="H16" s="1">
        <f t="shared" si="1"/>
        <v>88.18</v>
      </c>
      <c r="I16" s="1"/>
      <c r="J16" s="1">
        <f t="shared" si="2"/>
        <v>6.702200045</v>
      </c>
      <c r="K16" s="1">
        <f t="shared" si="3"/>
        <v>41.05239283</v>
      </c>
      <c r="L16" s="1">
        <f t="shared" si="4"/>
        <v>45.75867544</v>
      </c>
      <c r="M16" s="1">
        <f t="shared" si="5"/>
        <v>6.486731685</v>
      </c>
      <c r="N16" s="1"/>
      <c r="O16" s="13">
        <v>9.0</v>
      </c>
      <c r="P16" s="13">
        <v>43.0</v>
      </c>
      <c r="Q16" s="13">
        <v>48.0</v>
      </c>
      <c r="R16" s="13">
        <v>0.0</v>
      </c>
      <c r="S16" s="1"/>
      <c r="T16" s="13">
        <v>0.0</v>
      </c>
      <c r="U16" s="13">
        <v>45.4</v>
      </c>
      <c r="V16" s="28">
        <v>54.6</v>
      </c>
      <c r="W16" s="13">
        <v>0.0</v>
      </c>
      <c r="X16" s="1"/>
    </row>
    <row r="17">
      <c r="A17" s="1" t="s">
        <v>270</v>
      </c>
      <c r="B17" s="1"/>
      <c r="C17" s="1"/>
      <c r="D17" s="11">
        <v>4.49</v>
      </c>
      <c r="E17" s="11">
        <v>14.06</v>
      </c>
      <c r="F17" s="11">
        <v>38.11</v>
      </c>
      <c r="G17" s="11">
        <v>27.11</v>
      </c>
      <c r="H17" s="1">
        <f t="shared" si="1"/>
        <v>83.77</v>
      </c>
      <c r="I17" s="1"/>
      <c r="J17" s="1">
        <f t="shared" si="2"/>
        <v>5.35991405</v>
      </c>
      <c r="K17" s="1">
        <f t="shared" si="3"/>
        <v>16.78405157</v>
      </c>
      <c r="L17" s="1">
        <f t="shared" si="4"/>
        <v>45.49361347</v>
      </c>
      <c r="M17" s="1">
        <f t="shared" si="5"/>
        <v>32.36242091</v>
      </c>
      <c r="N17" s="1"/>
      <c r="O17" s="13">
        <v>0.0</v>
      </c>
      <c r="P17" s="13">
        <v>17.8</v>
      </c>
      <c r="Q17" s="13">
        <v>49.5</v>
      </c>
      <c r="R17" s="13">
        <v>32.7</v>
      </c>
      <c r="S17" s="1"/>
      <c r="T17" s="13">
        <v>0.0</v>
      </c>
      <c r="U17" s="13">
        <v>0.0</v>
      </c>
      <c r="V17" s="28">
        <v>57.5</v>
      </c>
      <c r="W17" s="13">
        <v>42.5</v>
      </c>
      <c r="X17" s="1"/>
    </row>
    <row r="18">
      <c r="A18" s="1" t="s">
        <v>271</v>
      </c>
      <c r="B18" s="1"/>
      <c r="C18" s="1"/>
      <c r="D18" s="11">
        <v>3.32</v>
      </c>
      <c r="E18" s="11">
        <v>19.93</v>
      </c>
      <c r="F18" s="11">
        <v>36.49</v>
      </c>
      <c r="G18" s="11">
        <v>23.99</v>
      </c>
      <c r="H18" s="1">
        <f t="shared" si="1"/>
        <v>83.73</v>
      </c>
      <c r="I18" s="1"/>
      <c r="J18" s="1">
        <f t="shared" si="2"/>
        <v>3.965126</v>
      </c>
      <c r="K18" s="1">
        <f t="shared" si="3"/>
        <v>23.80269915</v>
      </c>
      <c r="L18" s="1">
        <f t="shared" si="4"/>
        <v>43.58055655</v>
      </c>
      <c r="M18" s="1">
        <f t="shared" si="5"/>
        <v>28.6516183</v>
      </c>
      <c r="N18" s="1"/>
      <c r="O18" s="13">
        <v>0.0</v>
      </c>
      <c r="P18" s="13">
        <v>24.8</v>
      </c>
      <c r="Q18" s="13">
        <v>45.6</v>
      </c>
      <c r="R18" s="13">
        <v>29.6</v>
      </c>
      <c r="S18" s="1"/>
      <c r="T18" s="13">
        <v>0.0</v>
      </c>
      <c r="U18" s="13">
        <v>0.0</v>
      </c>
      <c r="V18" s="28">
        <v>57.6</v>
      </c>
      <c r="W18" s="13">
        <v>42.4</v>
      </c>
      <c r="X18" s="1"/>
    </row>
    <row r="19">
      <c r="A19" s="1" t="s">
        <v>272</v>
      </c>
      <c r="B19" s="1"/>
      <c r="C19" s="1"/>
      <c r="D19" s="11">
        <v>4.01</v>
      </c>
      <c r="E19" s="11">
        <v>33.79</v>
      </c>
      <c r="F19" s="11">
        <v>34.78</v>
      </c>
      <c r="G19" s="11">
        <v>18.16</v>
      </c>
      <c r="H19" s="1">
        <f t="shared" si="1"/>
        <v>90.74</v>
      </c>
      <c r="I19" s="1"/>
      <c r="J19" s="1">
        <f t="shared" si="2"/>
        <v>4.419219749</v>
      </c>
      <c r="K19" s="1">
        <f t="shared" si="3"/>
        <v>37.23826317</v>
      </c>
      <c r="L19" s="1">
        <f t="shared" si="4"/>
        <v>38.32929248</v>
      </c>
      <c r="M19" s="1">
        <f t="shared" si="5"/>
        <v>20.0132246</v>
      </c>
      <c r="N19" s="1"/>
      <c r="O19" s="13">
        <v>0.0</v>
      </c>
      <c r="P19" s="13">
        <v>38.7</v>
      </c>
      <c r="Q19" s="13">
        <v>41.1</v>
      </c>
      <c r="R19" s="13">
        <v>20.1</v>
      </c>
      <c r="S19" s="1"/>
      <c r="T19" s="13">
        <v>0.0</v>
      </c>
      <c r="U19" s="13">
        <v>47.9</v>
      </c>
      <c r="V19" s="28">
        <v>52.1</v>
      </c>
      <c r="W19" s="13">
        <v>0.0</v>
      </c>
      <c r="X19" s="1"/>
    </row>
    <row r="20">
      <c r="A20" s="24" t="s">
        <v>273</v>
      </c>
      <c r="B20" s="11"/>
      <c r="C20" s="1"/>
      <c r="D20" s="20">
        <v>17.51</v>
      </c>
      <c r="E20" s="20">
        <v>37.19</v>
      </c>
      <c r="F20" s="20">
        <v>32.86</v>
      </c>
      <c r="G20" s="13">
        <v>0.0</v>
      </c>
      <c r="H20" s="1">
        <f t="shared" si="1"/>
        <v>87.56</v>
      </c>
      <c r="I20" s="1"/>
      <c r="J20" s="1">
        <f t="shared" si="2"/>
        <v>19.99771585</v>
      </c>
      <c r="K20" s="1">
        <f t="shared" si="3"/>
        <v>42.4737323</v>
      </c>
      <c r="L20" s="1">
        <f t="shared" si="4"/>
        <v>37.52855185</v>
      </c>
      <c r="M20" s="1">
        <f t="shared" si="5"/>
        <v>0</v>
      </c>
      <c r="N20" s="1"/>
      <c r="O20" s="13">
        <v>0.0</v>
      </c>
      <c r="P20" s="13">
        <v>44.5</v>
      </c>
      <c r="Q20" s="28">
        <v>55.5</v>
      </c>
      <c r="R20" s="1">
        <v>0.0</v>
      </c>
      <c r="S20" s="1"/>
      <c r="T20" s="1"/>
      <c r="U20" s="1"/>
      <c r="V20" s="1"/>
      <c r="W20" s="1"/>
      <c r="X20" s="1"/>
    </row>
    <row r="21">
      <c r="A21" s="1" t="s">
        <v>274</v>
      </c>
      <c r="B21" s="11"/>
      <c r="C21" s="1"/>
      <c r="D21" s="20">
        <v>18.44</v>
      </c>
      <c r="E21" s="20">
        <v>30.47</v>
      </c>
      <c r="F21" s="20">
        <v>36.25</v>
      </c>
      <c r="G21" s="13">
        <v>0.0</v>
      </c>
      <c r="H21" s="1">
        <f t="shared" si="1"/>
        <v>85.16</v>
      </c>
      <c r="I21" s="1"/>
      <c r="J21" s="1">
        <f t="shared" si="2"/>
        <v>21.65335838</v>
      </c>
      <c r="K21" s="1">
        <f t="shared" si="3"/>
        <v>35.77970878</v>
      </c>
      <c r="L21" s="1">
        <f t="shared" si="4"/>
        <v>42.56693283</v>
      </c>
      <c r="M21" s="1">
        <f t="shared" si="5"/>
        <v>0</v>
      </c>
      <c r="N21" s="1"/>
      <c r="O21" s="13">
        <v>0.0</v>
      </c>
      <c r="P21" s="13">
        <v>38.2</v>
      </c>
      <c r="Q21" s="28">
        <v>61.8</v>
      </c>
      <c r="R21" s="1">
        <v>0.0</v>
      </c>
      <c r="S21" s="1"/>
      <c r="T21" s="1"/>
      <c r="U21" s="1"/>
      <c r="V21" s="1"/>
      <c r="W21" s="1"/>
      <c r="X21" s="1"/>
    </row>
    <row r="22">
      <c r="A22" s="1" t="s">
        <v>276</v>
      </c>
      <c r="B22" s="1"/>
      <c r="C22" s="1"/>
      <c r="D22" s="11">
        <v>7.95</v>
      </c>
      <c r="E22" s="11">
        <v>21.9</v>
      </c>
      <c r="F22" s="11">
        <v>28.76</v>
      </c>
      <c r="G22" s="11">
        <v>9.63</v>
      </c>
      <c r="H22" s="1">
        <f t="shared" si="1"/>
        <v>68.24</v>
      </c>
      <c r="J22" s="1">
        <f t="shared" si="2"/>
        <v>11.65005862</v>
      </c>
      <c r="K22" s="1">
        <f t="shared" si="3"/>
        <v>32.0926143</v>
      </c>
      <c r="L22" s="1">
        <f t="shared" si="4"/>
        <v>42.14536928</v>
      </c>
      <c r="M22" s="1">
        <f t="shared" si="5"/>
        <v>14.1119578</v>
      </c>
      <c r="N22" s="1"/>
      <c r="O22" s="13">
        <v>0.0</v>
      </c>
      <c r="P22" s="13">
        <v>34.1</v>
      </c>
      <c r="Q22" s="28">
        <v>50.1</v>
      </c>
      <c r="R22" s="13">
        <v>15.8</v>
      </c>
      <c r="S22" s="11"/>
      <c r="T22" s="1"/>
      <c r="U22" s="1"/>
      <c r="V22" s="1"/>
      <c r="W22" s="1"/>
      <c r="X22" s="1"/>
    </row>
    <row r="23">
      <c r="A23" s="1" t="s">
        <v>278</v>
      </c>
      <c r="B23" s="1"/>
      <c r="C23" s="1"/>
      <c r="D23" s="11">
        <v>6.45</v>
      </c>
      <c r="E23" s="11">
        <v>23.76</v>
      </c>
      <c r="F23" s="11">
        <v>42.74</v>
      </c>
      <c r="G23" s="11">
        <v>13.58</v>
      </c>
      <c r="H23" s="1">
        <f t="shared" si="1"/>
        <v>86.53</v>
      </c>
      <c r="I23" s="1"/>
      <c r="J23" s="1">
        <f t="shared" si="2"/>
        <v>7.454062175</v>
      </c>
      <c r="K23" s="1">
        <f t="shared" si="3"/>
        <v>27.45868485</v>
      </c>
      <c r="L23" s="1">
        <f t="shared" si="4"/>
        <v>49.39327401</v>
      </c>
      <c r="M23" s="1">
        <f t="shared" si="5"/>
        <v>15.69397897</v>
      </c>
      <c r="N23" s="1"/>
      <c r="O23" s="13">
        <v>0.0</v>
      </c>
      <c r="P23" s="13">
        <v>30.1</v>
      </c>
      <c r="Q23" s="28">
        <v>53.6</v>
      </c>
      <c r="R23" s="13">
        <v>16.3</v>
      </c>
      <c r="S23" s="1"/>
      <c r="T23" s="1"/>
      <c r="U23" s="1"/>
      <c r="V23" s="1"/>
      <c r="W23" s="1"/>
      <c r="X23" s="1"/>
    </row>
    <row r="24">
      <c r="A24" s="1" t="s">
        <v>280</v>
      </c>
      <c r="B24" s="1"/>
      <c r="C24" s="1"/>
      <c r="D24" s="11">
        <v>34.72</v>
      </c>
      <c r="E24" s="11">
        <v>13.16</v>
      </c>
      <c r="F24" s="11">
        <v>44.24</v>
      </c>
      <c r="G24" s="13">
        <v>0.0</v>
      </c>
      <c r="H24" s="1">
        <f t="shared" si="1"/>
        <v>92.12</v>
      </c>
      <c r="I24" s="1"/>
      <c r="J24" s="1">
        <f t="shared" si="2"/>
        <v>37.6899696</v>
      </c>
      <c r="K24" s="1">
        <f t="shared" si="3"/>
        <v>14.28571429</v>
      </c>
      <c r="L24" s="1">
        <f t="shared" si="4"/>
        <v>48.02431611</v>
      </c>
      <c r="M24" s="1">
        <f t="shared" si="5"/>
        <v>0</v>
      </c>
      <c r="N24" s="1"/>
      <c r="O24" s="13">
        <v>47.7</v>
      </c>
      <c r="P24" s="13">
        <v>0.0</v>
      </c>
      <c r="Q24" s="28">
        <v>52.3</v>
      </c>
      <c r="R24" s="13">
        <v>0.0</v>
      </c>
      <c r="S24" s="1"/>
      <c r="T24" s="1"/>
      <c r="U24" s="1"/>
      <c r="V24" s="1"/>
      <c r="W24" s="1"/>
      <c r="X24" s="1"/>
    </row>
    <row r="25">
      <c r="A25" s="1" t="s">
        <v>282</v>
      </c>
      <c r="B25" s="1"/>
      <c r="C25" s="1"/>
      <c r="D25" s="11">
        <v>3.14</v>
      </c>
      <c r="E25" s="11">
        <v>25.62</v>
      </c>
      <c r="F25" s="11">
        <v>42.07</v>
      </c>
      <c r="G25" s="11">
        <v>16.15</v>
      </c>
      <c r="H25" s="1">
        <f t="shared" si="1"/>
        <v>86.98</v>
      </c>
      <c r="I25" s="1"/>
      <c r="J25" s="1">
        <f t="shared" si="2"/>
        <v>3.610025293</v>
      </c>
      <c r="K25" s="1">
        <f t="shared" si="3"/>
        <v>29.45504714</v>
      </c>
      <c r="L25" s="1">
        <f t="shared" si="4"/>
        <v>48.36744079</v>
      </c>
      <c r="M25" s="1">
        <f t="shared" si="5"/>
        <v>18.56748678</v>
      </c>
      <c r="N25" s="1"/>
      <c r="O25" s="13">
        <v>0.0</v>
      </c>
      <c r="P25" s="13">
        <v>30.5</v>
      </c>
      <c r="Q25" s="28">
        <v>50.8</v>
      </c>
      <c r="R25" s="13">
        <v>18.7</v>
      </c>
      <c r="S25" s="1"/>
      <c r="T25" s="11"/>
      <c r="U25" s="1"/>
      <c r="V25" s="1"/>
      <c r="W25" s="1"/>
      <c r="X25" s="1"/>
    </row>
    <row r="26">
      <c r="A26" s="33" t="s">
        <v>284</v>
      </c>
      <c r="B26" s="11"/>
      <c r="C26" s="1"/>
      <c r="D26" s="20">
        <v>10.23</v>
      </c>
      <c r="E26" s="20">
        <v>39.87</v>
      </c>
      <c r="F26" s="20">
        <v>35.53</v>
      </c>
      <c r="G26" s="13">
        <v>0.0</v>
      </c>
      <c r="H26" s="1">
        <f t="shared" si="1"/>
        <v>85.63</v>
      </c>
      <c r="I26" s="1"/>
      <c r="J26" s="1">
        <f t="shared" si="2"/>
        <v>11.94674764</v>
      </c>
      <c r="K26" s="1">
        <f t="shared" si="3"/>
        <v>46.56078477</v>
      </c>
      <c r="L26" s="1">
        <f t="shared" si="4"/>
        <v>41.49246759</v>
      </c>
      <c r="M26" s="1">
        <f t="shared" si="5"/>
        <v>0</v>
      </c>
      <c r="N26" s="1"/>
      <c r="O26" s="13">
        <v>0.0</v>
      </c>
      <c r="P26" s="13">
        <v>47.9</v>
      </c>
      <c r="Q26" s="28">
        <v>52.1</v>
      </c>
      <c r="R26" s="1">
        <v>0.0</v>
      </c>
      <c r="S26" s="1"/>
      <c r="T26" s="1"/>
      <c r="U26" s="1"/>
      <c r="V26" s="1"/>
      <c r="W26" s="1"/>
      <c r="X26" s="1"/>
    </row>
    <row r="27">
      <c r="A27" s="1" t="s">
        <v>286</v>
      </c>
      <c r="B27" s="1"/>
      <c r="C27" s="1"/>
      <c r="D27" s="11">
        <v>16.03</v>
      </c>
      <c r="E27" s="11">
        <v>21.73</v>
      </c>
      <c r="F27" s="11">
        <v>48.72</v>
      </c>
      <c r="G27" s="16">
        <v>0.0</v>
      </c>
      <c r="H27" s="1">
        <f t="shared" si="1"/>
        <v>86.48</v>
      </c>
      <c r="I27" s="1"/>
      <c r="J27" s="1">
        <f t="shared" si="2"/>
        <v>18.53607771</v>
      </c>
      <c r="K27" s="1">
        <f t="shared" si="3"/>
        <v>25.12719704</v>
      </c>
      <c r="L27" s="37">
        <f t="shared" si="4"/>
        <v>56.33672525</v>
      </c>
      <c r="M27" s="1">
        <f t="shared" si="5"/>
        <v>0</v>
      </c>
      <c r="N27" s="1"/>
      <c r="O27" s="11"/>
      <c r="P27" s="1"/>
      <c r="Q27" s="11"/>
      <c r="R27" s="1"/>
      <c r="S27" s="1"/>
      <c r="T27" s="1"/>
      <c r="U27" s="1"/>
      <c r="V27" s="1"/>
      <c r="W27" s="11"/>
      <c r="X27" s="11"/>
    </row>
    <row r="28">
      <c r="A28" s="1" t="s">
        <v>289</v>
      </c>
      <c r="B28" s="11"/>
      <c r="C28" s="1"/>
      <c r="D28" s="11">
        <v>14.61</v>
      </c>
      <c r="E28" s="11">
        <v>16.53</v>
      </c>
      <c r="F28" s="11">
        <v>41.5</v>
      </c>
      <c r="G28" s="13">
        <v>0.0</v>
      </c>
      <c r="H28" s="1">
        <f t="shared" si="1"/>
        <v>72.64</v>
      </c>
      <c r="I28" s="1"/>
      <c r="J28" s="1">
        <f t="shared" si="2"/>
        <v>20.11288546</v>
      </c>
      <c r="K28" s="1">
        <f t="shared" si="3"/>
        <v>22.75605727</v>
      </c>
      <c r="L28" s="37">
        <f t="shared" si="4"/>
        <v>57.13105727</v>
      </c>
      <c r="M28" s="1">
        <f t="shared" si="5"/>
        <v>0</v>
      </c>
      <c r="N28" s="1"/>
      <c r="O28" s="11"/>
      <c r="P28" s="11"/>
      <c r="Q28" s="1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</sheetData>
  <mergeCells count="3">
    <mergeCell ref="J12:L12"/>
    <mergeCell ref="O12:Q12"/>
    <mergeCell ref="T12:V1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 t="s">
        <v>11</v>
      </c>
      <c r="B3" s="1" t="s">
        <v>12</v>
      </c>
      <c r="C3" s="16">
        <v>9.0</v>
      </c>
      <c r="D3" s="13">
        <v>4.0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">
        <v>8</v>
      </c>
      <c r="B4" s="1" t="s">
        <v>9</v>
      </c>
      <c r="C4" s="16">
        <v>17.0</v>
      </c>
      <c r="D4" s="13">
        <v>21.0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 t="s">
        <v>264</v>
      </c>
      <c r="B5" s="1"/>
      <c r="C5" s="16">
        <v>2.0</v>
      </c>
      <c r="D5" s="13">
        <v>3.0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 t="s">
        <v>13</v>
      </c>
      <c r="B8" s="1"/>
      <c r="C8" s="1"/>
      <c r="D8" s="1" t="s">
        <v>14</v>
      </c>
      <c r="E8" s="1"/>
      <c r="F8" s="1"/>
      <c r="G8" s="1"/>
      <c r="H8" s="1"/>
      <c r="I8" s="1" t="s">
        <v>15</v>
      </c>
      <c r="L8" s="1"/>
      <c r="M8" s="13" t="s">
        <v>67</v>
      </c>
      <c r="P8" s="1"/>
      <c r="Q8" s="1"/>
    </row>
    <row r="9">
      <c r="A9" s="1"/>
      <c r="B9" s="1"/>
      <c r="C9" s="1"/>
      <c r="D9" s="1" t="s">
        <v>11</v>
      </c>
      <c r="E9" s="1" t="s">
        <v>8</v>
      </c>
      <c r="F9" s="1" t="s">
        <v>264</v>
      </c>
      <c r="G9" s="1" t="s">
        <v>18</v>
      </c>
      <c r="H9" s="1"/>
      <c r="I9" s="1" t="s">
        <v>11</v>
      </c>
      <c r="J9" s="1" t="s">
        <v>8</v>
      </c>
      <c r="K9" s="1" t="s">
        <v>264</v>
      </c>
      <c r="L9" s="1"/>
      <c r="M9" s="1" t="s">
        <v>11</v>
      </c>
      <c r="N9" s="1" t="s">
        <v>8</v>
      </c>
      <c r="O9" s="1" t="s">
        <v>264</v>
      </c>
      <c r="P9" s="1"/>
      <c r="Q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33" t="s">
        <v>268</v>
      </c>
      <c r="B11" s="1"/>
      <c r="C11" s="1"/>
      <c r="D11" s="20">
        <v>44.27</v>
      </c>
      <c r="E11" s="20">
        <v>43.99</v>
      </c>
      <c r="F11" s="20">
        <v>3.73</v>
      </c>
      <c r="G11" s="20">
        <f t="shared" ref="G11:G38" si="1">SUM(F11,D11,E11)</f>
        <v>91.99</v>
      </c>
      <c r="H11" s="1"/>
      <c r="I11" s="11">
        <f t="shared" ref="I11:I38" si="2">DIVIDE(100*D11,G11)</f>
        <v>48.12479617</v>
      </c>
      <c r="J11" s="34">
        <f t="shared" ref="J11:J38" si="3">DIVIDE(100*E11,G11)</f>
        <v>47.82041526</v>
      </c>
      <c r="K11" s="34">
        <f t="shared" ref="K11:K38" si="4">DIVIDE(100*F11,G11)</f>
        <v>4.054788564</v>
      </c>
      <c r="L11" s="1"/>
      <c r="M11" s="16">
        <v>49.3</v>
      </c>
      <c r="N11" s="35">
        <v>50.7</v>
      </c>
      <c r="O11" s="36">
        <v>0.0</v>
      </c>
      <c r="P11" s="1"/>
      <c r="Q11" s="1"/>
    </row>
    <row r="12">
      <c r="A12" s="1" t="s">
        <v>275</v>
      </c>
      <c r="B12" s="1"/>
      <c r="C12" s="1"/>
      <c r="D12" s="11">
        <v>45.78</v>
      </c>
      <c r="E12" s="11">
        <v>45.63</v>
      </c>
      <c r="F12" s="11">
        <v>2.24</v>
      </c>
      <c r="G12" s="20">
        <f t="shared" si="1"/>
        <v>93.65</v>
      </c>
      <c r="H12" s="1"/>
      <c r="I12" s="11">
        <f t="shared" si="2"/>
        <v>48.88414309</v>
      </c>
      <c r="J12" s="34">
        <f t="shared" si="3"/>
        <v>48.72397224</v>
      </c>
      <c r="K12" s="34">
        <f t="shared" si="4"/>
        <v>2.391884677</v>
      </c>
      <c r="L12" s="1"/>
      <c r="M12" s="16">
        <v>49.5</v>
      </c>
      <c r="N12" s="35">
        <v>50.5</v>
      </c>
      <c r="O12" s="36">
        <v>0.0</v>
      </c>
      <c r="P12" s="1"/>
      <c r="Q12" s="1"/>
    </row>
    <row r="13">
      <c r="A13" s="1" t="s">
        <v>277</v>
      </c>
      <c r="B13" s="1"/>
      <c r="C13" s="1"/>
      <c r="D13" s="11">
        <v>44.95</v>
      </c>
      <c r="E13" s="11">
        <v>46.53</v>
      </c>
      <c r="F13" s="11">
        <v>4.21</v>
      </c>
      <c r="G13" s="20">
        <f t="shared" si="1"/>
        <v>95.69</v>
      </c>
      <c r="H13" s="1"/>
      <c r="I13" s="11">
        <f t="shared" si="2"/>
        <v>46.9746055</v>
      </c>
      <c r="J13" s="34">
        <f t="shared" si="3"/>
        <v>48.62577072</v>
      </c>
      <c r="K13" s="34">
        <f t="shared" si="4"/>
        <v>4.399623785</v>
      </c>
      <c r="L13" s="1"/>
      <c r="M13" s="16">
        <v>48.1</v>
      </c>
      <c r="N13" s="35">
        <v>51.9</v>
      </c>
      <c r="O13" s="36">
        <v>0.0</v>
      </c>
      <c r="P13" s="1"/>
      <c r="Q13" s="1"/>
    </row>
    <row r="14">
      <c r="A14" s="1" t="s">
        <v>279</v>
      </c>
      <c r="B14" s="1"/>
      <c r="C14" s="1"/>
      <c r="D14" s="11">
        <v>35.67</v>
      </c>
      <c r="E14" s="11">
        <v>14.44</v>
      </c>
      <c r="F14" s="11">
        <v>44.43</v>
      </c>
      <c r="G14" s="20">
        <f t="shared" si="1"/>
        <v>94.54</v>
      </c>
      <c r="H14" s="1"/>
      <c r="I14" s="11">
        <f t="shared" si="2"/>
        <v>37.73006135</v>
      </c>
      <c r="J14" s="34">
        <f t="shared" si="3"/>
        <v>15.27395811</v>
      </c>
      <c r="K14" s="34">
        <f t="shared" si="4"/>
        <v>46.99598054</v>
      </c>
      <c r="L14" s="1"/>
      <c r="M14" s="16">
        <v>43.1</v>
      </c>
      <c r="N14" s="36">
        <v>0.0</v>
      </c>
      <c r="O14" s="35">
        <v>56.9</v>
      </c>
      <c r="P14" s="1"/>
      <c r="Q14" s="1"/>
    </row>
    <row r="15">
      <c r="A15" s="1" t="s">
        <v>281</v>
      </c>
      <c r="B15" s="1"/>
      <c r="C15" s="1"/>
      <c r="D15" s="11">
        <v>42.59</v>
      </c>
      <c r="E15" s="11">
        <v>33.36</v>
      </c>
      <c r="F15" s="11">
        <v>18.41</v>
      </c>
      <c r="G15" s="20">
        <f t="shared" si="1"/>
        <v>94.36</v>
      </c>
      <c r="H15" s="1"/>
      <c r="I15" s="11">
        <f t="shared" si="2"/>
        <v>45.1356507</v>
      </c>
      <c r="J15" s="34">
        <f t="shared" si="3"/>
        <v>35.35396354</v>
      </c>
      <c r="K15" s="34">
        <f t="shared" si="4"/>
        <v>19.51038576</v>
      </c>
      <c r="L15" s="1"/>
      <c r="M15" s="18">
        <v>50.2</v>
      </c>
      <c r="N15" s="36">
        <v>49.8</v>
      </c>
      <c r="O15" s="36">
        <v>0.0</v>
      </c>
      <c r="P15" s="1"/>
      <c r="Q15" s="1"/>
    </row>
    <row r="16">
      <c r="A16" s="1" t="s">
        <v>283</v>
      </c>
      <c r="B16" s="1"/>
      <c r="C16" s="1"/>
      <c r="D16" s="11">
        <v>39.01</v>
      </c>
      <c r="E16" s="11">
        <v>32.29</v>
      </c>
      <c r="F16" s="11">
        <v>23.47</v>
      </c>
      <c r="G16" s="20">
        <f t="shared" si="1"/>
        <v>94.77</v>
      </c>
      <c r="H16" s="1"/>
      <c r="I16" s="11">
        <f t="shared" si="2"/>
        <v>41.16281524</v>
      </c>
      <c r="J16" s="34">
        <f t="shared" si="3"/>
        <v>34.0719637</v>
      </c>
      <c r="K16" s="34">
        <f t="shared" si="4"/>
        <v>24.76522106</v>
      </c>
      <c r="L16" s="1"/>
      <c r="M16" s="16">
        <v>48.9</v>
      </c>
      <c r="N16" s="35">
        <v>51.1</v>
      </c>
      <c r="O16" s="36">
        <v>0.0</v>
      </c>
      <c r="P16" s="1"/>
      <c r="Q16" s="1"/>
    </row>
    <row r="17">
      <c r="A17" s="1" t="s">
        <v>285</v>
      </c>
      <c r="B17" s="1"/>
      <c r="C17" s="1"/>
      <c r="D17" s="11">
        <v>43.49</v>
      </c>
      <c r="E17" s="11">
        <v>7.29</v>
      </c>
      <c r="F17" s="11">
        <v>43.95</v>
      </c>
      <c r="G17" s="20">
        <f t="shared" si="1"/>
        <v>94.73</v>
      </c>
      <c r="H17" s="1"/>
      <c r="I17" s="11">
        <f t="shared" si="2"/>
        <v>45.90942679</v>
      </c>
      <c r="J17" s="34">
        <f t="shared" si="3"/>
        <v>7.69555579</v>
      </c>
      <c r="K17" s="34">
        <f t="shared" si="4"/>
        <v>46.39501742</v>
      </c>
      <c r="L17" s="1"/>
      <c r="M17" s="16">
        <v>49.2</v>
      </c>
      <c r="N17" s="36">
        <v>0.0</v>
      </c>
      <c r="O17" s="35">
        <v>50.8</v>
      </c>
      <c r="P17" s="1"/>
      <c r="Q17" s="1"/>
    </row>
    <row r="18">
      <c r="A18" s="1" t="s">
        <v>287</v>
      </c>
      <c r="B18" s="1"/>
      <c r="C18" s="1"/>
      <c r="D18" s="11">
        <v>40.73</v>
      </c>
      <c r="E18" s="11">
        <v>43.45</v>
      </c>
      <c r="F18" s="11">
        <v>11.95</v>
      </c>
      <c r="G18" s="20">
        <f t="shared" si="1"/>
        <v>96.13</v>
      </c>
      <c r="H18" s="1"/>
      <c r="I18" s="11">
        <f t="shared" si="2"/>
        <v>42.36970769</v>
      </c>
      <c r="J18" s="34">
        <f t="shared" si="3"/>
        <v>45.1992094</v>
      </c>
      <c r="K18" s="34">
        <f t="shared" si="4"/>
        <v>12.43108291</v>
      </c>
      <c r="L18" s="1"/>
      <c r="M18" s="16">
        <v>46.0</v>
      </c>
      <c r="N18" s="35">
        <v>54.0</v>
      </c>
      <c r="O18" s="36">
        <v>0.0</v>
      </c>
      <c r="P18" s="1"/>
      <c r="Q18" s="1"/>
    </row>
    <row r="19">
      <c r="A19" s="1" t="s">
        <v>288</v>
      </c>
      <c r="B19" s="1"/>
      <c r="C19" s="1"/>
      <c r="D19" s="11">
        <v>44.84</v>
      </c>
      <c r="E19" s="11">
        <v>28.94</v>
      </c>
      <c r="F19" s="11">
        <v>21.84</v>
      </c>
      <c r="G19" s="20">
        <f t="shared" si="1"/>
        <v>95.62</v>
      </c>
      <c r="H19" s="1"/>
      <c r="I19" s="11">
        <f t="shared" si="2"/>
        <v>46.89395524</v>
      </c>
      <c r="J19" s="34">
        <f t="shared" si="3"/>
        <v>30.2656348</v>
      </c>
      <c r="K19" s="34">
        <f t="shared" si="4"/>
        <v>22.84040996</v>
      </c>
      <c r="L19" s="1"/>
      <c r="M19" s="18">
        <v>53.1</v>
      </c>
      <c r="N19" s="36">
        <v>46.9</v>
      </c>
      <c r="O19" s="36">
        <v>0.0</v>
      </c>
      <c r="P19" s="1"/>
      <c r="Q19" s="1"/>
    </row>
    <row r="20">
      <c r="A20" s="1" t="s">
        <v>290</v>
      </c>
      <c r="B20" s="1"/>
      <c r="C20" s="1"/>
      <c r="D20" s="11">
        <v>33.61</v>
      </c>
      <c r="E20" s="11">
        <v>32.86</v>
      </c>
      <c r="F20" s="11">
        <v>27.4</v>
      </c>
      <c r="G20" s="20">
        <f t="shared" si="1"/>
        <v>93.87</v>
      </c>
      <c r="H20" s="1"/>
      <c r="I20" s="11">
        <f t="shared" si="2"/>
        <v>35.80483648</v>
      </c>
      <c r="J20" s="34">
        <f t="shared" si="3"/>
        <v>35.00585917</v>
      </c>
      <c r="K20" s="34">
        <f t="shared" si="4"/>
        <v>29.18930436</v>
      </c>
      <c r="L20" s="1"/>
      <c r="M20" s="16">
        <v>42.8</v>
      </c>
      <c r="N20" s="35">
        <v>57.2</v>
      </c>
      <c r="O20" s="36">
        <v>0.0</v>
      </c>
      <c r="P20" s="1"/>
      <c r="Q20" s="1"/>
    </row>
    <row r="21">
      <c r="A21" s="1" t="s">
        <v>291</v>
      </c>
      <c r="B21" s="1"/>
      <c r="C21" s="1"/>
      <c r="D21" s="11">
        <v>37.16</v>
      </c>
      <c r="E21" s="11">
        <v>23.71</v>
      </c>
      <c r="F21" s="11">
        <v>32.92</v>
      </c>
      <c r="G21" s="20">
        <f t="shared" si="1"/>
        <v>93.79</v>
      </c>
      <c r="H21" s="1"/>
      <c r="I21" s="11">
        <f t="shared" si="2"/>
        <v>39.62042862</v>
      </c>
      <c r="J21" s="34">
        <f t="shared" si="3"/>
        <v>25.27988058</v>
      </c>
      <c r="K21" s="34">
        <f t="shared" si="4"/>
        <v>35.0996908</v>
      </c>
      <c r="L21" s="1"/>
      <c r="M21" s="16">
        <v>48.6</v>
      </c>
      <c r="N21" s="36">
        <v>0.0</v>
      </c>
      <c r="O21" s="35">
        <v>51.4</v>
      </c>
      <c r="P21" s="1"/>
      <c r="Q21" s="1"/>
    </row>
    <row r="22">
      <c r="A22" s="24" t="s">
        <v>292</v>
      </c>
      <c r="B22" s="1"/>
      <c r="C22" s="1"/>
      <c r="D22" s="20">
        <v>44.35</v>
      </c>
      <c r="E22" s="20">
        <v>51.38</v>
      </c>
      <c r="F22" s="20">
        <v>0.53</v>
      </c>
      <c r="G22" s="20">
        <f t="shared" si="1"/>
        <v>96.26</v>
      </c>
      <c r="H22" s="1"/>
      <c r="I22" s="11">
        <f t="shared" si="2"/>
        <v>46.07313526</v>
      </c>
      <c r="J22" s="38">
        <f t="shared" si="3"/>
        <v>53.3762726</v>
      </c>
      <c r="K22" s="34">
        <f t="shared" si="4"/>
        <v>0.5505921463</v>
      </c>
      <c r="L22" s="1"/>
      <c r="M22" s="1"/>
      <c r="N22" s="1"/>
      <c r="O22" s="1"/>
      <c r="P22" s="1"/>
      <c r="Q22" s="1"/>
    </row>
    <row r="23">
      <c r="A23" s="1" t="s">
        <v>293</v>
      </c>
      <c r="B23" s="1"/>
      <c r="C23" s="1"/>
      <c r="D23" s="20">
        <v>42.15</v>
      </c>
      <c r="E23" s="20">
        <v>52.95</v>
      </c>
      <c r="F23" s="20">
        <v>0.67</v>
      </c>
      <c r="G23" s="20">
        <f t="shared" si="1"/>
        <v>95.77</v>
      </c>
      <c r="H23" s="1"/>
      <c r="I23" s="11">
        <f t="shared" si="2"/>
        <v>44.01169469</v>
      </c>
      <c r="J23" s="38">
        <f t="shared" si="3"/>
        <v>55.28871254</v>
      </c>
      <c r="K23" s="34">
        <f t="shared" si="4"/>
        <v>0.6995927744</v>
      </c>
      <c r="L23" s="1"/>
      <c r="M23" s="1"/>
      <c r="N23" s="1"/>
      <c r="O23" s="1"/>
      <c r="P23" s="1"/>
      <c r="Q23" s="1"/>
    </row>
    <row r="24">
      <c r="A24" s="1" t="s">
        <v>294</v>
      </c>
      <c r="B24" s="1"/>
      <c r="C24" s="1"/>
      <c r="D24" s="11">
        <v>41.57</v>
      </c>
      <c r="E24" s="11">
        <v>48.8</v>
      </c>
      <c r="F24" s="11">
        <v>5.95</v>
      </c>
      <c r="G24" s="20">
        <f t="shared" si="1"/>
        <v>96.32</v>
      </c>
      <c r="H24" s="1"/>
      <c r="I24" s="11">
        <f t="shared" si="2"/>
        <v>43.15822259</v>
      </c>
      <c r="J24" s="38">
        <f t="shared" si="3"/>
        <v>50.66445183</v>
      </c>
      <c r="K24" s="34">
        <f t="shared" si="4"/>
        <v>6.177325581</v>
      </c>
      <c r="L24" s="1"/>
      <c r="M24" s="1"/>
      <c r="N24" s="1"/>
      <c r="O24" s="1"/>
      <c r="P24" s="1"/>
      <c r="Q24" s="1"/>
    </row>
    <row r="25">
      <c r="A25" s="1" t="s">
        <v>295</v>
      </c>
      <c r="B25" s="1"/>
      <c r="C25" s="1"/>
      <c r="D25" s="11">
        <v>50.82</v>
      </c>
      <c r="E25" s="11">
        <v>43.33</v>
      </c>
      <c r="F25" s="11">
        <v>1.57</v>
      </c>
      <c r="G25" s="20">
        <f t="shared" si="1"/>
        <v>95.72</v>
      </c>
      <c r="H25" s="1"/>
      <c r="I25" s="14">
        <f t="shared" si="2"/>
        <v>53.0923527</v>
      </c>
      <c r="J25" s="34">
        <f t="shared" si="3"/>
        <v>45.26744672</v>
      </c>
      <c r="K25" s="34">
        <f t="shared" si="4"/>
        <v>1.640200585</v>
      </c>
      <c r="L25" s="1"/>
      <c r="M25" s="1"/>
      <c r="N25" s="1"/>
      <c r="O25" s="1"/>
      <c r="P25" s="1"/>
      <c r="Q25" s="1"/>
    </row>
    <row r="26">
      <c r="A26" s="1" t="s">
        <v>299</v>
      </c>
      <c r="B26" s="1"/>
      <c r="C26" s="1"/>
      <c r="D26" s="11">
        <v>38.11</v>
      </c>
      <c r="E26" s="11">
        <v>47.68</v>
      </c>
      <c r="F26" s="11">
        <v>6.1</v>
      </c>
      <c r="G26" s="20">
        <f t="shared" si="1"/>
        <v>91.89</v>
      </c>
      <c r="H26" s="1"/>
      <c r="I26" s="11">
        <f t="shared" si="2"/>
        <v>41.47350093</v>
      </c>
      <c r="J26" s="38">
        <f t="shared" si="3"/>
        <v>51.88812711</v>
      </c>
      <c r="K26" s="34">
        <f t="shared" si="4"/>
        <v>6.638371966</v>
      </c>
      <c r="L26" s="1"/>
      <c r="M26" s="1"/>
      <c r="N26" s="1"/>
      <c r="O26" s="1"/>
      <c r="P26" s="1"/>
      <c r="Q26" s="1"/>
    </row>
    <row r="27">
      <c r="A27" s="1" t="s">
        <v>305</v>
      </c>
      <c r="B27" s="1"/>
      <c r="C27" s="1"/>
      <c r="D27" s="11">
        <v>45.06</v>
      </c>
      <c r="E27" s="11">
        <v>48.28</v>
      </c>
      <c r="F27" s="11">
        <v>0.0</v>
      </c>
      <c r="G27" s="20">
        <f t="shared" si="1"/>
        <v>93.34</v>
      </c>
      <c r="H27" s="1"/>
      <c r="I27" s="11">
        <f t="shared" si="2"/>
        <v>48.27512321</v>
      </c>
      <c r="J27" s="38">
        <f t="shared" si="3"/>
        <v>51.72487679</v>
      </c>
      <c r="K27" s="34">
        <f t="shared" si="4"/>
        <v>0</v>
      </c>
      <c r="L27" s="1"/>
      <c r="M27" s="1"/>
      <c r="N27" s="1"/>
      <c r="O27" s="1"/>
      <c r="P27" s="1"/>
      <c r="Q27" s="1"/>
    </row>
    <row r="28">
      <c r="A28" s="1" t="s">
        <v>307</v>
      </c>
      <c r="B28" s="1"/>
      <c r="C28" s="1"/>
      <c r="D28" s="11">
        <v>42.95</v>
      </c>
      <c r="E28" s="11">
        <v>51.09</v>
      </c>
      <c r="F28" s="11">
        <v>1.21</v>
      </c>
      <c r="G28" s="20">
        <f t="shared" si="1"/>
        <v>95.25</v>
      </c>
      <c r="H28" s="1"/>
      <c r="I28" s="11">
        <f t="shared" si="2"/>
        <v>45.09186352</v>
      </c>
      <c r="J28" s="38">
        <f t="shared" si="3"/>
        <v>53.63779528</v>
      </c>
      <c r="K28" s="34">
        <f t="shared" si="4"/>
        <v>1.270341207</v>
      </c>
      <c r="L28" s="1"/>
      <c r="M28" s="1"/>
      <c r="N28" s="1"/>
      <c r="O28" s="1"/>
      <c r="P28" s="1"/>
      <c r="Q28" s="1"/>
    </row>
    <row r="29">
      <c r="A29" s="1" t="s">
        <v>312</v>
      </c>
      <c r="B29" s="1"/>
      <c r="C29" s="1"/>
      <c r="D29" s="11">
        <v>42.93</v>
      </c>
      <c r="E29" s="11">
        <v>50.77</v>
      </c>
      <c r="F29" s="11">
        <v>0.88</v>
      </c>
      <c r="G29" s="20">
        <f t="shared" si="1"/>
        <v>94.58</v>
      </c>
      <c r="H29" s="1"/>
      <c r="I29" s="11">
        <f t="shared" si="2"/>
        <v>45.39014591</v>
      </c>
      <c r="J29" s="38">
        <f t="shared" si="3"/>
        <v>53.67942483</v>
      </c>
      <c r="K29" s="34">
        <f t="shared" si="4"/>
        <v>0.9304292662</v>
      </c>
      <c r="L29" s="1"/>
      <c r="M29" s="1"/>
      <c r="N29" s="1"/>
      <c r="O29" s="1"/>
      <c r="P29" s="1"/>
      <c r="Q29" s="1"/>
    </row>
    <row r="30">
      <c r="A30" s="1" t="s">
        <v>313</v>
      </c>
      <c r="B30" s="1"/>
      <c r="C30" s="1"/>
      <c r="D30" s="11">
        <v>41.45</v>
      </c>
      <c r="E30" s="11">
        <v>52.37</v>
      </c>
      <c r="F30" s="11">
        <v>0.85</v>
      </c>
      <c r="G30" s="20">
        <f t="shared" si="1"/>
        <v>94.67</v>
      </c>
      <c r="H30" s="1"/>
      <c r="I30" s="11">
        <f t="shared" si="2"/>
        <v>43.78366959</v>
      </c>
      <c r="J30" s="38">
        <f t="shared" si="3"/>
        <v>55.3184747</v>
      </c>
      <c r="K30" s="34">
        <f t="shared" si="4"/>
        <v>0.8978557093</v>
      </c>
      <c r="L30" s="1"/>
      <c r="M30" s="1"/>
      <c r="N30" s="1"/>
      <c r="O30" s="1"/>
      <c r="P30" s="1"/>
      <c r="Q30" s="1"/>
    </row>
    <row r="31">
      <c r="A31" s="1" t="s">
        <v>315</v>
      </c>
      <c r="B31" s="1"/>
      <c r="C31" s="1"/>
      <c r="D31" s="11">
        <v>40.56</v>
      </c>
      <c r="E31" s="11">
        <v>54.61</v>
      </c>
      <c r="F31" s="11">
        <v>0.0</v>
      </c>
      <c r="G31" s="20">
        <f t="shared" si="1"/>
        <v>95.17</v>
      </c>
      <c r="H31" s="1"/>
      <c r="I31" s="11">
        <f t="shared" si="2"/>
        <v>42.61847221</v>
      </c>
      <c r="J31" s="38">
        <f t="shared" si="3"/>
        <v>57.38152779</v>
      </c>
      <c r="K31" s="34">
        <f t="shared" si="4"/>
        <v>0</v>
      </c>
      <c r="L31" s="1"/>
      <c r="M31" s="1"/>
      <c r="N31" s="1"/>
      <c r="O31" s="1"/>
      <c r="P31" s="1"/>
      <c r="Q31" s="1"/>
    </row>
    <row r="32">
      <c r="A32" s="1" t="s">
        <v>317</v>
      </c>
      <c r="B32" s="1"/>
      <c r="C32" s="1"/>
      <c r="D32" s="11">
        <v>21.49</v>
      </c>
      <c r="E32" s="11">
        <v>53.63</v>
      </c>
      <c r="F32" s="11">
        <v>21.29</v>
      </c>
      <c r="G32" s="20">
        <f t="shared" si="1"/>
        <v>96.41</v>
      </c>
      <c r="H32" s="1"/>
      <c r="I32" s="11">
        <f t="shared" si="2"/>
        <v>22.29021886</v>
      </c>
      <c r="J32" s="38">
        <f t="shared" si="3"/>
        <v>55.62700965</v>
      </c>
      <c r="K32" s="34">
        <f t="shared" si="4"/>
        <v>22.0827715</v>
      </c>
      <c r="L32" s="1"/>
      <c r="M32" s="1"/>
      <c r="N32" s="1"/>
      <c r="O32" s="1"/>
      <c r="P32" s="1"/>
      <c r="Q32" s="1"/>
    </row>
    <row r="33">
      <c r="A33" s="1" t="s">
        <v>319</v>
      </c>
      <c r="B33" s="1"/>
      <c r="C33" s="1"/>
      <c r="D33" s="11">
        <v>38.63</v>
      </c>
      <c r="E33" s="11">
        <v>56.19</v>
      </c>
      <c r="F33" s="11">
        <v>1.44</v>
      </c>
      <c r="G33" s="20">
        <f t="shared" si="1"/>
        <v>96.26</v>
      </c>
      <c r="H33" s="1"/>
      <c r="I33" s="11">
        <f t="shared" si="2"/>
        <v>40.13089549</v>
      </c>
      <c r="J33" s="38">
        <f t="shared" si="3"/>
        <v>58.37315604</v>
      </c>
      <c r="K33" s="34">
        <f t="shared" si="4"/>
        <v>1.495948473</v>
      </c>
      <c r="L33" s="1"/>
      <c r="M33" s="1"/>
      <c r="N33" s="1"/>
      <c r="O33" s="1"/>
      <c r="P33" s="1"/>
      <c r="Q33" s="1"/>
    </row>
    <row r="34">
      <c r="A34" s="1" t="s">
        <v>321</v>
      </c>
      <c r="B34" s="1"/>
      <c r="C34" s="1"/>
      <c r="D34" s="11">
        <v>41.32</v>
      </c>
      <c r="E34" s="11">
        <v>53.23</v>
      </c>
      <c r="F34" s="11">
        <v>0.0</v>
      </c>
      <c r="G34" s="20">
        <f t="shared" si="1"/>
        <v>94.55</v>
      </c>
      <c r="H34" s="1"/>
      <c r="I34" s="11">
        <f t="shared" si="2"/>
        <v>43.70174511</v>
      </c>
      <c r="J34" s="38">
        <f t="shared" si="3"/>
        <v>56.29825489</v>
      </c>
      <c r="K34" s="34">
        <f t="shared" si="4"/>
        <v>0</v>
      </c>
      <c r="L34" s="1"/>
      <c r="M34" s="1"/>
      <c r="N34" s="1"/>
      <c r="O34" s="1"/>
      <c r="P34" s="1"/>
      <c r="Q34" s="1"/>
    </row>
    <row r="35">
      <c r="A35" s="1" t="s">
        <v>323</v>
      </c>
      <c r="B35" s="1"/>
      <c r="C35" s="1"/>
      <c r="D35" s="11">
        <v>50.1</v>
      </c>
      <c r="E35" s="11">
        <v>37.64</v>
      </c>
      <c r="F35" s="11">
        <v>5.18</v>
      </c>
      <c r="G35" s="20">
        <f t="shared" si="1"/>
        <v>92.92</v>
      </c>
      <c r="H35" s="1"/>
      <c r="I35" s="14">
        <f t="shared" si="2"/>
        <v>53.91734826</v>
      </c>
      <c r="J35" s="34">
        <f t="shared" si="3"/>
        <v>40.50796384</v>
      </c>
      <c r="K35" s="34">
        <f t="shared" si="4"/>
        <v>5.574687904</v>
      </c>
      <c r="L35" s="1"/>
      <c r="M35" s="1"/>
      <c r="N35" s="1"/>
      <c r="O35" s="1"/>
      <c r="P35" s="1"/>
      <c r="Q35" s="1"/>
    </row>
    <row r="36">
      <c r="A36" s="1" t="s">
        <v>326</v>
      </c>
      <c r="B36" s="1"/>
      <c r="C36" s="1"/>
      <c r="D36" s="11">
        <v>35.99</v>
      </c>
      <c r="E36" s="11">
        <v>52.91</v>
      </c>
      <c r="F36" s="11">
        <v>6.83</v>
      </c>
      <c r="G36" s="20">
        <f t="shared" si="1"/>
        <v>95.73</v>
      </c>
      <c r="H36" s="1"/>
      <c r="I36" s="11">
        <f t="shared" si="2"/>
        <v>37.59532017</v>
      </c>
      <c r="J36" s="38">
        <f t="shared" si="3"/>
        <v>55.27003029</v>
      </c>
      <c r="K36" s="34">
        <f t="shared" si="4"/>
        <v>7.134649535</v>
      </c>
      <c r="L36" s="1"/>
      <c r="M36" s="1"/>
      <c r="N36" s="1"/>
      <c r="O36" s="1"/>
      <c r="P36" s="1"/>
      <c r="Q36" s="1"/>
    </row>
    <row r="37">
      <c r="A37" s="1" t="s">
        <v>329</v>
      </c>
      <c r="B37" s="1"/>
      <c r="C37" s="1"/>
      <c r="D37" s="11">
        <v>39.05</v>
      </c>
      <c r="E37" s="11">
        <v>51.85</v>
      </c>
      <c r="F37" s="11">
        <v>1.9</v>
      </c>
      <c r="G37" s="20">
        <f t="shared" si="1"/>
        <v>92.8</v>
      </c>
      <c r="H37" s="1"/>
      <c r="I37" s="11">
        <f t="shared" si="2"/>
        <v>42.07974138</v>
      </c>
      <c r="J37" s="38">
        <f t="shared" si="3"/>
        <v>55.87284483</v>
      </c>
      <c r="K37" s="34">
        <f t="shared" si="4"/>
        <v>2.047413793</v>
      </c>
      <c r="L37" s="1"/>
      <c r="M37" s="1"/>
      <c r="N37" s="1"/>
      <c r="O37" s="1"/>
      <c r="P37" s="1"/>
      <c r="Q37" s="1"/>
    </row>
    <row r="38">
      <c r="A38" s="1" t="s">
        <v>331</v>
      </c>
      <c r="B38" s="1"/>
      <c r="C38" s="1"/>
      <c r="D38" s="11">
        <v>36.37</v>
      </c>
      <c r="E38" s="11">
        <v>56.88</v>
      </c>
      <c r="F38" s="11">
        <v>2.3</v>
      </c>
      <c r="G38" s="20">
        <f t="shared" si="1"/>
        <v>95.55</v>
      </c>
      <c r="H38" s="1"/>
      <c r="I38" s="11">
        <f t="shared" si="2"/>
        <v>38.06384092</v>
      </c>
      <c r="J38" s="38">
        <f t="shared" si="3"/>
        <v>59.52904239</v>
      </c>
      <c r="K38" s="34">
        <f t="shared" si="4"/>
        <v>2.407116693</v>
      </c>
      <c r="L38" s="1"/>
      <c r="M38" s="1"/>
      <c r="N38" s="1"/>
      <c r="O38" s="1"/>
      <c r="P38" s="1"/>
      <c r="Q38" s="1"/>
    </row>
  </sheetData>
  <mergeCells count="2">
    <mergeCell ref="I8:K8"/>
    <mergeCell ref="M8:O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E1" s="6" t="s">
        <v>5</v>
      </c>
      <c r="G1" s="4" t="s">
        <v>7</v>
      </c>
    </row>
    <row r="2">
      <c r="C2" s="8"/>
      <c r="D2" s="8"/>
    </row>
    <row r="3">
      <c r="A3" s="2" t="s">
        <v>8</v>
      </c>
      <c r="B3" s="2" t="s">
        <v>9</v>
      </c>
      <c r="C3" s="9">
        <v>282.0</v>
      </c>
      <c r="D3" s="10"/>
      <c r="E3">
        <f>-2+1-1+2+4-1-3-7-1</f>
        <v>-8</v>
      </c>
      <c r="G3">
        <f>C3+E3</f>
        <v>274</v>
      </c>
    </row>
    <row r="4">
      <c r="A4" s="2" t="s">
        <v>11</v>
      </c>
      <c r="B4" s="2" t="s">
        <v>12</v>
      </c>
      <c r="C4" s="9">
        <v>44.0</v>
      </c>
      <c r="D4" s="10"/>
      <c r="E4" s="6">
        <v>5.0</v>
      </c>
      <c r="G4" s="6">
        <v>49.0</v>
      </c>
    </row>
    <row r="5">
      <c r="A5" s="2" t="s">
        <v>28</v>
      </c>
      <c r="B5" s="2"/>
      <c r="C5" s="6">
        <v>37.0</v>
      </c>
      <c r="E5" s="6">
        <v>0.0</v>
      </c>
      <c r="G5">
        <f t="shared" ref="G5:G17" si="1">C5+E5</f>
        <v>37</v>
      </c>
    </row>
    <row r="6">
      <c r="A6" s="2" t="s">
        <v>31</v>
      </c>
      <c r="B6" s="2"/>
      <c r="C6" s="6">
        <v>34.0</v>
      </c>
      <c r="E6">
        <f t="shared" ref="E6:E7" si="2">+1</f>
        <v>1</v>
      </c>
      <c r="G6">
        <f t="shared" si="1"/>
        <v>35</v>
      </c>
    </row>
    <row r="7">
      <c r="A7" s="2" t="s">
        <v>34</v>
      </c>
      <c r="B7" s="2"/>
      <c r="C7" s="6">
        <v>20.0</v>
      </c>
      <c r="E7">
        <f t="shared" si="2"/>
        <v>1</v>
      </c>
      <c r="G7">
        <f t="shared" si="1"/>
        <v>21</v>
      </c>
    </row>
    <row r="8">
      <c r="A8" s="2" t="s">
        <v>37</v>
      </c>
      <c r="B8" s="2" t="s">
        <v>9</v>
      </c>
      <c r="C8" s="6">
        <v>18.0</v>
      </c>
      <c r="E8" s="6">
        <v>0.0</v>
      </c>
      <c r="G8">
        <f t="shared" si="1"/>
        <v>18</v>
      </c>
    </row>
    <row r="9">
      <c r="A9" s="2" t="s">
        <v>39</v>
      </c>
      <c r="B9" s="2" t="s">
        <v>9</v>
      </c>
      <c r="C9" s="6">
        <v>10.0</v>
      </c>
      <c r="E9" s="6">
        <v>-1.0</v>
      </c>
      <c r="G9">
        <f t="shared" si="1"/>
        <v>9</v>
      </c>
    </row>
    <row r="10">
      <c r="A10" s="2" t="s">
        <v>41</v>
      </c>
      <c r="B10" s="2"/>
      <c r="C10" s="6">
        <v>11.0</v>
      </c>
      <c r="E10" s="6">
        <v>-4.0</v>
      </c>
      <c r="G10">
        <f t="shared" si="1"/>
        <v>7</v>
      </c>
    </row>
    <row r="11">
      <c r="A11" s="2" t="s">
        <v>43</v>
      </c>
      <c r="B11" s="2" t="s">
        <v>44</v>
      </c>
      <c r="C11" s="6">
        <v>9.0</v>
      </c>
      <c r="E11">
        <f>-2-2</f>
        <v>-4</v>
      </c>
      <c r="G11">
        <f t="shared" si="1"/>
        <v>5</v>
      </c>
    </row>
    <row r="12">
      <c r="A12" s="2" t="s">
        <v>48</v>
      </c>
      <c r="B12" s="2" t="s">
        <v>9</v>
      </c>
      <c r="C12" s="6">
        <v>20.0</v>
      </c>
      <c r="E12" s="6">
        <f>+1+1</f>
        <v>2</v>
      </c>
      <c r="G12">
        <f t="shared" si="1"/>
        <v>22</v>
      </c>
    </row>
    <row r="13">
      <c r="A13" s="2" t="s">
        <v>50</v>
      </c>
      <c r="B13" s="2" t="s">
        <v>12</v>
      </c>
      <c r="C13" s="6">
        <v>6.0</v>
      </c>
      <c r="E13" s="6">
        <v>-1.0</v>
      </c>
      <c r="G13">
        <f t="shared" si="1"/>
        <v>5</v>
      </c>
    </row>
    <row r="14">
      <c r="A14" s="2" t="s">
        <v>51</v>
      </c>
      <c r="B14" s="2" t="s">
        <v>12</v>
      </c>
      <c r="C14" s="6">
        <v>4.0</v>
      </c>
      <c r="E14" s="6">
        <v>-1.0</v>
      </c>
      <c r="G14">
        <f t="shared" si="1"/>
        <v>3</v>
      </c>
    </row>
    <row r="15">
      <c r="A15" s="2" t="s">
        <v>53</v>
      </c>
      <c r="B15" s="2" t="s">
        <v>12</v>
      </c>
      <c r="C15" s="6">
        <v>6.0</v>
      </c>
      <c r="E15" s="6">
        <v>-1.0</v>
      </c>
      <c r="G15">
        <f t="shared" si="1"/>
        <v>5</v>
      </c>
    </row>
    <row r="16">
      <c r="A16" s="2" t="s">
        <v>55</v>
      </c>
      <c r="B16" s="2" t="s">
        <v>44</v>
      </c>
      <c r="C16" s="6">
        <v>3.0</v>
      </c>
      <c r="E16">
        <f>+1-1</f>
        <v>0</v>
      </c>
      <c r="G16">
        <f t="shared" si="1"/>
        <v>3</v>
      </c>
    </row>
    <row r="17">
      <c r="A17" s="2" t="s">
        <v>56</v>
      </c>
      <c r="B17" s="2"/>
      <c r="C17" s="6">
        <f>543-SUM(C3:C16)</f>
        <v>39</v>
      </c>
      <c r="E17" s="6">
        <v>11.0</v>
      </c>
      <c r="G17">
        <f t="shared" si="1"/>
        <v>50</v>
      </c>
    </row>
    <row r="18">
      <c r="A18" s="2"/>
      <c r="B18" s="2"/>
      <c r="C18" s="6"/>
    </row>
    <row r="19">
      <c r="A19" s="2"/>
      <c r="B19" s="2"/>
      <c r="C19" s="6"/>
      <c r="D19" s="6"/>
    </row>
    <row r="20">
      <c r="A20" s="17" t="s">
        <v>60</v>
      </c>
    </row>
    <row r="21">
      <c r="A21" s="2"/>
      <c r="B21" s="2"/>
    </row>
    <row r="22">
      <c r="A22" s="2"/>
      <c r="B22" s="2"/>
    </row>
  </sheetData>
  <mergeCells count="1">
    <mergeCell ref="A20:G2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43"/>
    <col customWidth="1" min="5" max="5" width="19.0"/>
    <col customWidth="1" min="10" max="10" width="19.29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3" t="s">
        <v>43</v>
      </c>
      <c r="B3" s="13" t="s">
        <v>296</v>
      </c>
      <c r="C3" s="16">
        <v>5.0</v>
      </c>
      <c r="D3" s="13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">
        <v>8</v>
      </c>
      <c r="B4" s="1" t="s">
        <v>9</v>
      </c>
      <c r="C4" s="11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 t="s">
        <v>11</v>
      </c>
      <c r="B5" s="13" t="s">
        <v>297</v>
      </c>
      <c r="C5" s="16">
        <v>8.0</v>
      </c>
      <c r="D5" s="13">
        <v>11.0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3" t="s">
        <v>298</v>
      </c>
      <c r="B6" s="13" t="s">
        <v>297</v>
      </c>
      <c r="C6" s="16">
        <v>2.0</v>
      </c>
      <c r="D6" s="13">
        <v>2.0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3" t="s">
        <v>300</v>
      </c>
      <c r="B7" s="13" t="s">
        <v>297</v>
      </c>
      <c r="C7" s="13">
        <v>1.0</v>
      </c>
      <c r="D7" s="13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3" t="s">
        <v>301</v>
      </c>
      <c r="B8" s="13" t="s">
        <v>297</v>
      </c>
      <c r="C8" s="13">
        <v>0.0</v>
      </c>
      <c r="D8" s="13">
        <v>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3" t="s">
        <v>302</v>
      </c>
      <c r="B9" s="13" t="s">
        <v>297</v>
      </c>
      <c r="C9" s="13">
        <v>1.0</v>
      </c>
      <c r="D9" s="13">
        <v>1.0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3" t="s">
        <v>303</v>
      </c>
      <c r="B10" s="13" t="s">
        <v>296</v>
      </c>
      <c r="C10" s="13">
        <v>1.0</v>
      </c>
      <c r="D10" s="13">
        <v>1.0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3" t="s">
        <v>304</v>
      </c>
      <c r="B11" s="13" t="s">
        <v>296</v>
      </c>
      <c r="C11" s="13">
        <v>2.0</v>
      </c>
      <c r="D11" s="13">
        <v>1.0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3" t="s">
        <v>264</v>
      </c>
      <c r="B12" s="13" t="s">
        <v>296</v>
      </c>
      <c r="C12" s="13">
        <v>0.0</v>
      </c>
      <c r="D12" s="13">
        <v>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3" t="s">
        <v>306</v>
      </c>
      <c r="B13" s="13" t="s">
        <v>9</v>
      </c>
      <c r="C13" s="13">
        <v>0.0</v>
      </c>
      <c r="D13" s="13">
        <v>0.0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 t="s">
        <v>13</v>
      </c>
      <c r="B15" s="1" t="s">
        <v>65</v>
      </c>
      <c r="C15" s="1"/>
      <c r="D15" s="1" t="s">
        <v>14</v>
      </c>
      <c r="G15" s="1"/>
      <c r="H15" s="1"/>
      <c r="I15" s="1" t="s">
        <v>15</v>
      </c>
      <c r="L15" s="1"/>
      <c r="M15" s="13" t="s">
        <v>67</v>
      </c>
      <c r="P15" s="1"/>
      <c r="Q15" s="1"/>
      <c r="R15" s="1"/>
      <c r="S15" s="1"/>
      <c r="T15" s="1"/>
    </row>
    <row r="16">
      <c r="A16" s="1"/>
      <c r="B16" s="1"/>
      <c r="C16" s="1"/>
      <c r="D16" s="13" t="s">
        <v>308</v>
      </c>
      <c r="E16" s="13" t="s">
        <v>309</v>
      </c>
      <c r="F16" s="13" t="s">
        <v>310</v>
      </c>
      <c r="G16" s="1" t="s">
        <v>70</v>
      </c>
      <c r="H16" s="1"/>
      <c r="I16" s="13" t="s">
        <v>308</v>
      </c>
      <c r="J16" s="13" t="s">
        <v>309</v>
      </c>
      <c r="K16" s="13" t="s">
        <v>310</v>
      </c>
      <c r="L16" s="1"/>
      <c r="M16" s="13" t="s">
        <v>308</v>
      </c>
      <c r="N16" s="13" t="s">
        <v>309</v>
      </c>
      <c r="O16" s="13" t="s">
        <v>310</v>
      </c>
      <c r="P16" s="1"/>
      <c r="Q16" s="1"/>
      <c r="R16" s="1"/>
      <c r="S16" s="1"/>
      <c r="T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" t="s">
        <v>311</v>
      </c>
      <c r="B18" s="11">
        <v>1243730.0</v>
      </c>
      <c r="C18" s="1"/>
      <c r="D18" s="20">
        <v>38.77</v>
      </c>
      <c r="E18" s="20">
        <v>17.72</v>
      </c>
      <c r="F18" s="20">
        <v>39.48</v>
      </c>
      <c r="G18" s="11">
        <f t="shared" ref="G18:G37" si="1">SUM(D18,E18,F18)</f>
        <v>95.97</v>
      </c>
      <c r="H18" s="1"/>
      <c r="I18" s="11">
        <f t="shared" ref="I18:I37" si="2">DIVIDE(100*D18,G18)</f>
        <v>40.39804105</v>
      </c>
      <c r="J18" s="11">
        <f t="shared" ref="J18:J37" si="3">DIVIDE(100*E18,G18)</f>
        <v>18.46410337</v>
      </c>
      <c r="K18" s="11">
        <f t="shared" ref="K18:K37" si="4">DIVIDE(100*F18,G18)</f>
        <v>41.13785558</v>
      </c>
      <c r="L18" s="1"/>
      <c r="M18" s="18">
        <v>51.4</v>
      </c>
      <c r="N18" s="16">
        <v>0.0</v>
      </c>
      <c r="O18" s="16">
        <v>48.6</v>
      </c>
      <c r="P18" s="1"/>
      <c r="Q18" s="1"/>
      <c r="R18" s="1"/>
      <c r="S18" s="1"/>
      <c r="T18" s="1"/>
    </row>
    <row r="19">
      <c r="A19" s="1" t="s">
        <v>314</v>
      </c>
      <c r="B19" s="11">
        <v>1170266.0</v>
      </c>
      <c r="C19" s="1"/>
      <c r="D19" s="11">
        <v>44.39</v>
      </c>
      <c r="E19" s="11">
        <v>5.44</v>
      </c>
      <c r="F19" s="11">
        <v>45.08</v>
      </c>
      <c r="G19" s="11">
        <f t="shared" si="1"/>
        <v>94.91</v>
      </c>
      <c r="H19" s="1"/>
      <c r="I19" s="11">
        <f t="shared" si="2"/>
        <v>46.7706248</v>
      </c>
      <c r="J19" s="11">
        <f t="shared" si="3"/>
        <v>5.731745865</v>
      </c>
      <c r="K19" s="11">
        <f t="shared" si="4"/>
        <v>47.49762933</v>
      </c>
      <c r="L19" s="1"/>
      <c r="M19" s="18">
        <v>50.1</v>
      </c>
      <c r="N19" s="16">
        <v>0.0</v>
      </c>
      <c r="O19" s="16">
        <v>49.9</v>
      </c>
      <c r="P19" s="1"/>
      <c r="Q19" s="1"/>
      <c r="R19" s="1"/>
      <c r="S19" s="1"/>
      <c r="T19" s="1"/>
    </row>
    <row r="20">
      <c r="A20" s="1" t="s">
        <v>316</v>
      </c>
      <c r="B20" s="11">
        <v>1182504.0</v>
      </c>
      <c r="C20" s="1"/>
      <c r="D20" s="11">
        <v>43.37</v>
      </c>
      <c r="E20" s="11">
        <v>7.95</v>
      </c>
      <c r="F20" s="11">
        <v>43.03</v>
      </c>
      <c r="G20" s="11">
        <f t="shared" si="1"/>
        <v>94.35</v>
      </c>
      <c r="H20" s="1"/>
      <c r="I20" s="11">
        <f t="shared" si="2"/>
        <v>45.96714361</v>
      </c>
      <c r="J20" s="11">
        <f t="shared" si="3"/>
        <v>8.426073132</v>
      </c>
      <c r="K20" s="11">
        <f t="shared" si="4"/>
        <v>45.60678325</v>
      </c>
      <c r="L20" s="1"/>
      <c r="M20" s="18">
        <v>51.0</v>
      </c>
      <c r="N20" s="16">
        <v>0.0</v>
      </c>
      <c r="O20" s="16">
        <v>49.0</v>
      </c>
      <c r="P20" s="1"/>
      <c r="Q20" s="1"/>
      <c r="R20" s="1"/>
      <c r="S20" s="1"/>
      <c r="T20" s="1"/>
    </row>
    <row r="21">
      <c r="A21" s="1" t="s">
        <v>318</v>
      </c>
      <c r="B21" s="11">
        <v>1249420.0</v>
      </c>
      <c r="C21" s="1"/>
      <c r="D21" s="11">
        <v>41.2</v>
      </c>
      <c r="E21" s="11">
        <v>8.82</v>
      </c>
      <c r="F21" s="11">
        <v>38.92</v>
      </c>
      <c r="G21" s="11">
        <f t="shared" si="1"/>
        <v>88.94</v>
      </c>
      <c r="H21" s="1"/>
      <c r="I21" s="11">
        <f t="shared" si="2"/>
        <v>46.32336407</v>
      </c>
      <c r="J21" s="11">
        <f t="shared" si="3"/>
        <v>9.916797841</v>
      </c>
      <c r="K21" s="11">
        <f t="shared" si="4"/>
        <v>43.75983809</v>
      </c>
      <c r="L21" s="1"/>
      <c r="M21" s="18">
        <v>52.9</v>
      </c>
      <c r="N21" s="16">
        <v>0.0</v>
      </c>
      <c r="O21" s="11">
        <f t="shared" ref="O21:O33" si="5">100-M21</f>
        <v>47.1</v>
      </c>
      <c r="P21" s="1"/>
      <c r="Q21" s="1"/>
      <c r="R21" s="1"/>
      <c r="S21" s="1"/>
      <c r="T21" s="1"/>
    </row>
    <row r="22">
      <c r="A22" s="1" t="s">
        <v>320</v>
      </c>
      <c r="B22" s="11">
        <v>1182484.0</v>
      </c>
      <c r="C22" s="1"/>
      <c r="D22" s="11">
        <v>42.15</v>
      </c>
      <c r="E22" s="11">
        <v>12.27</v>
      </c>
      <c r="F22" s="11">
        <v>40.36</v>
      </c>
      <c r="G22" s="11">
        <f t="shared" si="1"/>
        <v>94.78</v>
      </c>
      <c r="H22" s="1"/>
      <c r="I22" s="11">
        <f t="shared" si="2"/>
        <v>44.47140747</v>
      </c>
      <c r="J22" s="11">
        <f t="shared" si="3"/>
        <v>12.94576915</v>
      </c>
      <c r="K22" s="11">
        <f t="shared" si="4"/>
        <v>42.58282338</v>
      </c>
      <c r="L22" s="1"/>
      <c r="M22" s="18">
        <v>52.5</v>
      </c>
      <c r="N22" s="16">
        <v>0.0</v>
      </c>
      <c r="O22" s="11">
        <f t="shared" si="5"/>
        <v>47.5</v>
      </c>
      <c r="P22" s="1"/>
      <c r="Q22" s="1"/>
      <c r="R22" s="1"/>
      <c r="S22" s="1"/>
      <c r="T22" s="1"/>
    </row>
    <row r="23">
      <c r="A23" s="1" t="s">
        <v>322</v>
      </c>
      <c r="B23" s="11">
        <v>1180789.0</v>
      </c>
      <c r="C23" s="1"/>
      <c r="D23" s="11">
        <v>43.43</v>
      </c>
      <c r="E23" s="11">
        <v>8.63</v>
      </c>
      <c r="F23" s="13">
        <v>40.51</v>
      </c>
      <c r="G23" s="11">
        <f t="shared" si="1"/>
        <v>92.57</v>
      </c>
      <c r="H23" s="1"/>
      <c r="I23" s="11">
        <f t="shared" si="2"/>
        <v>46.91584747</v>
      </c>
      <c r="J23" s="11">
        <f t="shared" si="3"/>
        <v>9.322674733</v>
      </c>
      <c r="K23" s="11">
        <f t="shared" si="4"/>
        <v>43.7614778</v>
      </c>
      <c r="L23" s="1"/>
      <c r="M23" s="18">
        <v>52.5</v>
      </c>
      <c r="N23" s="16">
        <v>0.0</v>
      </c>
      <c r="O23" s="11">
        <f t="shared" si="5"/>
        <v>47.5</v>
      </c>
      <c r="P23" s="1"/>
      <c r="Q23" s="1"/>
      <c r="R23" s="1"/>
      <c r="S23" s="1"/>
      <c r="T23" s="1"/>
    </row>
    <row r="24">
      <c r="A24" s="1" t="s">
        <v>324</v>
      </c>
      <c r="B24" s="11">
        <v>1208726.0</v>
      </c>
      <c r="C24" s="1"/>
      <c r="D24" s="11">
        <v>33.78</v>
      </c>
      <c r="E24" s="11">
        <v>15.0</v>
      </c>
      <c r="F24" s="11">
        <v>45.35</v>
      </c>
      <c r="G24" s="11">
        <f t="shared" si="1"/>
        <v>94.13</v>
      </c>
      <c r="H24" s="1"/>
      <c r="I24" s="11">
        <f t="shared" si="2"/>
        <v>35.88653989</v>
      </c>
      <c r="J24" s="11">
        <f t="shared" si="3"/>
        <v>15.93540848</v>
      </c>
      <c r="K24" s="11">
        <f t="shared" si="4"/>
        <v>48.17805163</v>
      </c>
      <c r="L24" s="1"/>
      <c r="M24" s="16">
        <v>45.7</v>
      </c>
      <c r="N24" s="16">
        <v>0.0</v>
      </c>
      <c r="O24" s="14">
        <f t="shared" si="5"/>
        <v>54.3</v>
      </c>
      <c r="P24" s="1"/>
      <c r="Q24" s="1"/>
      <c r="R24" s="1"/>
      <c r="S24" s="1"/>
      <c r="T24" s="1"/>
    </row>
    <row r="25">
      <c r="A25" s="1" t="s">
        <v>325</v>
      </c>
      <c r="B25" s="11">
        <v>1216351.0</v>
      </c>
      <c r="C25" s="1"/>
      <c r="D25" s="11">
        <v>40.33</v>
      </c>
      <c r="E25" s="11">
        <v>9.45</v>
      </c>
      <c r="F25" s="11">
        <v>44.34</v>
      </c>
      <c r="G25" s="11">
        <f t="shared" si="1"/>
        <v>94.12</v>
      </c>
      <c r="H25" s="1"/>
      <c r="I25" s="11">
        <f t="shared" si="2"/>
        <v>42.84955376</v>
      </c>
      <c r="J25" s="11">
        <f t="shared" si="3"/>
        <v>10.04037399</v>
      </c>
      <c r="K25" s="11">
        <f t="shared" si="4"/>
        <v>47.11007225</v>
      </c>
      <c r="L25" s="1"/>
      <c r="M25" s="16">
        <v>48.8</v>
      </c>
      <c r="N25" s="16">
        <v>0.0</v>
      </c>
      <c r="O25" s="14">
        <f t="shared" si="5"/>
        <v>51.2</v>
      </c>
      <c r="P25" s="1"/>
      <c r="Q25" s="1"/>
      <c r="R25" s="1"/>
      <c r="S25" s="1"/>
      <c r="T25" s="1"/>
    </row>
    <row r="26">
      <c r="A26" s="1" t="s">
        <v>327</v>
      </c>
      <c r="B26" s="11">
        <v>1275288.0</v>
      </c>
      <c r="C26" s="1"/>
      <c r="D26" s="11">
        <v>38.12</v>
      </c>
      <c r="E26" s="11">
        <v>11.15</v>
      </c>
      <c r="F26" s="11">
        <v>42.27</v>
      </c>
      <c r="G26" s="11">
        <f t="shared" si="1"/>
        <v>91.54</v>
      </c>
      <c r="H26" s="1"/>
      <c r="I26" s="11">
        <f t="shared" si="2"/>
        <v>41.6429976</v>
      </c>
      <c r="J26" s="11">
        <f t="shared" si="3"/>
        <v>12.18046756</v>
      </c>
      <c r="K26" s="11">
        <f t="shared" si="4"/>
        <v>46.17653485</v>
      </c>
      <c r="L26" s="1"/>
      <c r="M26" s="16">
        <v>49.1</v>
      </c>
      <c r="N26" s="16">
        <v>0.0</v>
      </c>
      <c r="O26" s="14">
        <f t="shared" si="5"/>
        <v>50.9</v>
      </c>
      <c r="P26" s="1"/>
      <c r="Q26" s="1"/>
      <c r="R26" s="1"/>
      <c r="S26" s="1"/>
      <c r="T26" s="1"/>
    </row>
    <row r="27">
      <c r="A27" s="1" t="s">
        <v>328</v>
      </c>
      <c r="B27" s="11">
        <v>1150497.0</v>
      </c>
      <c r="C27" s="1"/>
      <c r="D27" s="11">
        <v>38.93</v>
      </c>
      <c r="E27" s="11">
        <v>10.49</v>
      </c>
      <c r="F27" s="16">
        <v>40.5</v>
      </c>
      <c r="G27" s="11">
        <f t="shared" si="1"/>
        <v>89.92</v>
      </c>
      <c r="H27" s="1"/>
      <c r="I27" s="11">
        <f t="shared" si="2"/>
        <v>43.29403915</v>
      </c>
      <c r="J27" s="11">
        <f t="shared" si="3"/>
        <v>11.66592527</v>
      </c>
      <c r="K27" s="11">
        <f t="shared" si="4"/>
        <v>45.04003559</v>
      </c>
      <c r="L27" s="1"/>
      <c r="M27" s="18">
        <v>50.3</v>
      </c>
      <c r="N27" s="16">
        <v>0.0</v>
      </c>
      <c r="O27" s="11">
        <f t="shared" si="5"/>
        <v>49.7</v>
      </c>
      <c r="P27" s="1"/>
      <c r="Q27" s="1"/>
      <c r="R27" s="1"/>
      <c r="S27" s="1"/>
      <c r="T27" s="1"/>
    </row>
    <row r="28">
      <c r="A28" s="1" t="s">
        <v>330</v>
      </c>
      <c r="B28" s="11">
        <v>1156492.0</v>
      </c>
      <c r="C28" s="1"/>
      <c r="D28" s="11">
        <v>41.58</v>
      </c>
      <c r="E28" s="11">
        <v>11.63</v>
      </c>
      <c r="F28" s="13">
        <v>31.35</v>
      </c>
      <c r="G28" s="11">
        <f t="shared" si="1"/>
        <v>84.56</v>
      </c>
      <c r="H28" s="1"/>
      <c r="I28" s="11">
        <f t="shared" si="2"/>
        <v>49.17218543</v>
      </c>
      <c r="J28" s="11">
        <f t="shared" si="3"/>
        <v>13.75354778</v>
      </c>
      <c r="K28" s="11">
        <f t="shared" si="4"/>
        <v>37.07426679</v>
      </c>
      <c r="L28" s="1"/>
      <c r="M28" s="18">
        <v>57.4</v>
      </c>
      <c r="N28" s="16">
        <v>0.0</v>
      </c>
      <c r="O28" s="11">
        <f t="shared" si="5"/>
        <v>42.6</v>
      </c>
      <c r="P28" s="1"/>
      <c r="Q28" s="1"/>
      <c r="R28" s="1"/>
      <c r="S28" s="1"/>
      <c r="T28" s="1"/>
    </row>
    <row r="29">
      <c r="A29" s="1" t="s">
        <v>332</v>
      </c>
      <c r="B29" s="11">
        <v>1271324.0</v>
      </c>
      <c r="C29" s="1"/>
      <c r="D29" s="11">
        <v>46.31</v>
      </c>
      <c r="E29" s="11">
        <v>4.9</v>
      </c>
      <c r="F29" s="11">
        <v>44.37</v>
      </c>
      <c r="G29" s="11">
        <f t="shared" si="1"/>
        <v>95.58</v>
      </c>
      <c r="H29" s="1"/>
      <c r="I29" s="11">
        <f t="shared" si="2"/>
        <v>48.4515589</v>
      </c>
      <c r="J29" s="11">
        <f t="shared" si="3"/>
        <v>5.126595522</v>
      </c>
      <c r="K29" s="11">
        <f t="shared" si="4"/>
        <v>46.42184557</v>
      </c>
      <c r="L29" s="1"/>
      <c r="M29" s="18">
        <v>51.5</v>
      </c>
      <c r="N29" s="16">
        <v>0.0</v>
      </c>
      <c r="O29" s="11">
        <f t="shared" si="5"/>
        <v>48.5</v>
      </c>
      <c r="P29" s="1"/>
      <c r="Q29" s="1"/>
      <c r="R29" s="1"/>
      <c r="S29" s="1"/>
      <c r="T29" s="1"/>
    </row>
    <row r="30">
      <c r="A30" s="1" t="s">
        <v>333</v>
      </c>
      <c r="B30" s="11">
        <v>1252668.0</v>
      </c>
      <c r="C30" s="1"/>
      <c r="D30" s="11">
        <v>45.25</v>
      </c>
      <c r="E30" s="11">
        <v>8.97</v>
      </c>
      <c r="F30" s="11">
        <v>41.57</v>
      </c>
      <c r="G30" s="11">
        <f t="shared" si="1"/>
        <v>95.79</v>
      </c>
      <c r="H30" s="1"/>
      <c r="I30" s="11">
        <f t="shared" si="2"/>
        <v>47.23875144</v>
      </c>
      <c r="J30" s="11">
        <f t="shared" si="3"/>
        <v>9.364234262</v>
      </c>
      <c r="K30" s="11">
        <f t="shared" si="4"/>
        <v>43.3970143</v>
      </c>
      <c r="L30" s="1"/>
      <c r="M30" s="18">
        <v>52.8</v>
      </c>
      <c r="N30" s="16">
        <v>0.0</v>
      </c>
      <c r="O30" s="11">
        <f t="shared" si="5"/>
        <v>47.2</v>
      </c>
      <c r="P30" s="1"/>
      <c r="Q30" s="1"/>
      <c r="R30" s="1"/>
      <c r="S30" s="1"/>
      <c r="T30" s="1"/>
    </row>
    <row r="31">
      <c r="A31" s="1" t="s">
        <v>334</v>
      </c>
      <c r="B31" s="11">
        <v>1323906.0</v>
      </c>
      <c r="C31" s="1"/>
      <c r="D31" s="11">
        <v>41.19</v>
      </c>
      <c r="E31" s="11">
        <v>15.95</v>
      </c>
      <c r="F31" s="13">
        <v>34.74</v>
      </c>
      <c r="G31" s="11">
        <f t="shared" si="1"/>
        <v>91.88</v>
      </c>
      <c r="H31" s="1"/>
      <c r="I31" s="11">
        <f t="shared" si="2"/>
        <v>44.83021332</v>
      </c>
      <c r="J31" s="11">
        <f t="shared" si="3"/>
        <v>17.35959948</v>
      </c>
      <c r="K31" s="11">
        <f t="shared" si="4"/>
        <v>37.8101872</v>
      </c>
      <c r="L31" s="1"/>
      <c r="M31" s="18">
        <v>54.8</v>
      </c>
      <c r="N31" s="16">
        <v>0.0</v>
      </c>
      <c r="O31" s="11">
        <f t="shared" si="5"/>
        <v>45.2</v>
      </c>
      <c r="P31" s="1"/>
      <c r="Q31" s="1"/>
      <c r="R31" s="1"/>
      <c r="S31" s="1"/>
      <c r="T31" s="1"/>
    </row>
    <row r="32">
      <c r="A32" s="1" t="s">
        <v>335</v>
      </c>
      <c r="B32" s="11">
        <v>1219415.0</v>
      </c>
      <c r="C32" s="1"/>
      <c r="D32" s="11">
        <v>46.46</v>
      </c>
      <c r="E32" s="11">
        <v>6.67</v>
      </c>
      <c r="F32" s="11">
        <v>42.18</v>
      </c>
      <c r="G32" s="11">
        <f t="shared" si="1"/>
        <v>95.31</v>
      </c>
      <c r="H32" s="1"/>
      <c r="I32" s="11">
        <f t="shared" si="2"/>
        <v>48.74619662</v>
      </c>
      <c r="J32" s="11">
        <f t="shared" si="3"/>
        <v>6.998216347</v>
      </c>
      <c r="K32" s="11">
        <f t="shared" si="4"/>
        <v>44.25558703</v>
      </c>
      <c r="L32" s="1"/>
      <c r="M32" s="18">
        <v>52.9</v>
      </c>
      <c r="N32" s="16">
        <v>0.0</v>
      </c>
      <c r="O32" s="11">
        <f t="shared" si="5"/>
        <v>47.1</v>
      </c>
      <c r="P32" s="1"/>
      <c r="Q32" s="1"/>
      <c r="R32" s="1"/>
      <c r="S32" s="1"/>
      <c r="T32" s="1"/>
    </row>
    <row r="33">
      <c r="A33" s="1" t="s">
        <v>336</v>
      </c>
      <c r="B33" s="11">
        <v>1251398.0</v>
      </c>
      <c r="C33" s="1"/>
      <c r="D33" s="11">
        <v>37.6</v>
      </c>
      <c r="E33" s="11">
        <v>10.53</v>
      </c>
      <c r="F33" s="11">
        <v>45.67</v>
      </c>
      <c r="G33" s="11">
        <f t="shared" si="1"/>
        <v>93.8</v>
      </c>
      <c r="H33" s="1"/>
      <c r="I33" s="11">
        <f t="shared" si="2"/>
        <v>40.08528785</v>
      </c>
      <c r="J33" s="11">
        <f t="shared" si="3"/>
        <v>11.22601279</v>
      </c>
      <c r="K33" s="11">
        <f t="shared" si="4"/>
        <v>48.68869936</v>
      </c>
      <c r="L33" s="1"/>
      <c r="M33" s="16">
        <v>46.7</v>
      </c>
      <c r="N33" s="16">
        <v>0.0</v>
      </c>
      <c r="O33" s="14">
        <f t="shared" si="5"/>
        <v>53.3</v>
      </c>
      <c r="P33" s="1"/>
      <c r="Q33" s="1"/>
      <c r="R33" s="1"/>
      <c r="S33" s="1"/>
      <c r="T33" s="1"/>
    </row>
    <row r="34">
      <c r="A34" s="1" t="s">
        <v>337</v>
      </c>
      <c r="B34" s="11">
        <v>1272748.0</v>
      </c>
      <c r="C34" s="1"/>
      <c r="D34" s="11">
        <v>34.09</v>
      </c>
      <c r="E34" s="11">
        <v>32.32</v>
      </c>
      <c r="F34" s="11">
        <v>28.5</v>
      </c>
      <c r="G34" s="11">
        <f t="shared" si="1"/>
        <v>94.91</v>
      </c>
      <c r="H34" s="1"/>
      <c r="I34" s="11">
        <f t="shared" si="2"/>
        <v>35.91823833</v>
      </c>
      <c r="J34" s="11">
        <f t="shared" si="3"/>
        <v>34.05331367</v>
      </c>
      <c r="K34" s="11">
        <f t="shared" si="4"/>
        <v>30.028448</v>
      </c>
      <c r="L34" s="1"/>
      <c r="M34" s="18">
        <v>58.6</v>
      </c>
      <c r="N34" s="16">
        <v>42.4</v>
      </c>
      <c r="O34" s="16">
        <v>0.0</v>
      </c>
      <c r="P34" s="1"/>
      <c r="Q34" s="1"/>
      <c r="R34" s="1"/>
      <c r="S34" s="1"/>
      <c r="T34" s="1"/>
    </row>
    <row r="35">
      <c r="A35" s="1" t="s">
        <v>338</v>
      </c>
      <c r="B35" s="11">
        <v>1198444.0</v>
      </c>
      <c r="C35" s="1"/>
      <c r="D35" s="11">
        <v>51.29</v>
      </c>
      <c r="E35" s="11">
        <v>7.58</v>
      </c>
      <c r="F35" s="11">
        <v>28.47</v>
      </c>
      <c r="G35" s="11">
        <f t="shared" si="1"/>
        <v>87.34</v>
      </c>
      <c r="H35" s="1"/>
      <c r="I35" s="14">
        <f t="shared" si="2"/>
        <v>58.72452485</v>
      </c>
      <c r="J35" s="11">
        <f t="shared" si="3"/>
        <v>8.678726815</v>
      </c>
      <c r="K35" s="11">
        <f t="shared" si="4"/>
        <v>32.59674834</v>
      </c>
      <c r="L35" s="1"/>
      <c r="M35" s="1"/>
      <c r="N35" s="1"/>
      <c r="O35" s="1"/>
      <c r="P35" s="1"/>
      <c r="Q35" s="1"/>
      <c r="R35" s="1"/>
      <c r="S35" s="1"/>
      <c r="T35" s="1"/>
    </row>
    <row r="36">
      <c r="A36" s="1" t="s">
        <v>339</v>
      </c>
      <c r="B36" s="11">
        <v>1158735.0</v>
      </c>
      <c r="C36" s="1"/>
      <c r="D36" s="11">
        <v>40.41</v>
      </c>
      <c r="E36" s="11">
        <v>6.15</v>
      </c>
      <c r="F36" s="13">
        <v>46.57</v>
      </c>
      <c r="G36" s="11">
        <f t="shared" si="1"/>
        <v>93.13</v>
      </c>
      <c r="H36" s="1"/>
      <c r="I36" s="11">
        <f t="shared" si="2"/>
        <v>43.39095887</v>
      </c>
      <c r="J36" s="11">
        <f t="shared" si="3"/>
        <v>6.603672286</v>
      </c>
      <c r="K36" s="14">
        <f t="shared" si="4"/>
        <v>50.00536884</v>
      </c>
      <c r="L36" s="1"/>
      <c r="M36" s="1"/>
      <c r="N36" s="1"/>
      <c r="O36" s="1"/>
      <c r="P36" s="1"/>
      <c r="Q36" s="1"/>
      <c r="R36" s="1"/>
      <c r="S36" s="1"/>
      <c r="T36" s="1"/>
    </row>
    <row r="37">
      <c r="A37" s="1" t="s">
        <v>340</v>
      </c>
      <c r="B37" s="11">
        <v>1161465.0</v>
      </c>
      <c r="C37" s="1"/>
      <c r="D37" s="13">
        <v>50.96</v>
      </c>
      <c r="E37" s="13">
        <v>0.43</v>
      </c>
      <c r="F37" s="13">
        <v>36.47</v>
      </c>
      <c r="G37" s="11">
        <f t="shared" si="1"/>
        <v>87.86</v>
      </c>
      <c r="H37" s="1"/>
      <c r="I37" s="39">
        <f t="shared" si="2"/>
        <v>58.00136581</v>
      </c>
      <c r="J37" s="3">
        <f t="shared" si="3"/>
        <v>0.4894149784</v>
      </c>
      <c r="K37" s="3">
        <f t="shared" si="4"/>
        <v>41.50921921</v>
      </c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D15:F15"/>
    <mergeCell ref="I15:K15"/>
    <mergeCell ref="M15:O1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</row>
    <row r="3">
      <c r="A3" s="2" t="s">
        <v>50</v>
      </c>
      <c r="B3" s="2" t="s">
        <v>12</v>
      </c>
      <c r="C3" s="9">
        <v>1.0</v>
      </c>
      <c r="D3" s="10">
        <v>1.0</v>
      </c>
      <c r="E3" s="1"/>
      <c r="F3" s="1"/>
      <c r="G3" s="1"/>
      <c r="H3" s="1"/>
      <c r="I3" s="1"/>
      <c r="J3" s="1"/>
      <c r="K3" s="1"/>
      <c r="L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</row>
    <row r="5">
      <c r="A5" s="13"/>
      <c r="B5" s="1"/>
      <c r="C5" s="13"/>
      <c r="D5" s="13"/>
      <c r="E5" s="1"/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 t="s">
        <v>13</v>
      </c>
      <c r="B7" s="1"/>
      <c r="C7" s="1"/>
      <c r="D7" s="1" t="s">
        <v>14</v>
      </c>
      <c r="G7" s="1"/>
      <c r="H7" s="1"/>
      <c r="I7" s="1" t="s">
        <v>15</v>
      </c>
      <c r="L7" s="1"/>
    </row>
    <row r="8">
      <c r="A8" s="1"/>
      <c r="B8" s="1" t="s">
        <v>341</v>
      </c>
      <c r="C8" s="1"/>
      <c r="D8" s="1" t="s">
        <v>50</v>
      </c>
      <c r="E8" s="1" t="s">
        <v>8</v>
      </c>
      <c r="F8" s="1" t="s">
        <v>11</v>
      </c>
      <c r="G8" s="1" t="s">
        <v>70</v>
      </c>
      <c r="H8" s="1"/>
      <c r="I8" s="1" t="s">
        <v>50</v>
      </c>
      <c r="J8" s="1" t="s">
        <v>8</v>
      </c>
      <c r="K8" s="1" t="s">
        <v>11</v>
      </c>
      <c r="L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 t="s">
        <v>49</v>
      </c>
      <c r="B10" s="11">
        <v>49922.0</v>
      </c>
      <c r="C10" s="1"/>
      <c r="D10" s="20">
        <v>50.1</v>
      </c>
      <c r="E10" s="20">
        <v>0.43</v>
      </c>
      <c r="F10" s="20">
        <v>46.55</v>
      </c>
      <c r="G10" s="11">
        <f>SUM(D10,E10,F10)</f>
        <v>97.08</v>
      </c>
      <c r="H10" s="1"/>
      <c r="I10" s="14">
        <f>DIVIDE(100*D10,G10)</f>
        <v>51.60692213</v>
      </c>
      <c r="J10" s="11">
        <f>DIVIDE(100*E10,G10)</f>
        <v>0.442933663</v>
      </c>
      <c r="K10" s="11">
        <f>DIVIDE(100*F10,G10)</f>
        <v>47.95014421</v>
      </c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mergeCells count="2">
    <mergeCell ref="D7:F7"/>
    <mergeCell ref="I7:K7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5" max="15" width="19.29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</row>
    <row r="3">
      <c r="A3" s="2" t="s">
        <v>8</v>
      </c>
      <c r="B3" s="2" t="s">
        <v>9</v>
      </c>
      <c r="C3" s="9">
        <v>27.0</v>
      </c>
      <c r="D3" s="10">
        <v>27.0</v>
      </c>
      <c r="E3" s="1"/>
      <c r="F3" s="1"/>
      <c r="G3" s="1"/>
      <c r="H3" s="1"/>
      <c r="I3" s="1"/>
      <c r="J3" s="1"/>
      <c r="K3" s="1"/>
      <c r="L3" s="1"/>
      <c r="M3" s="1"/>
    </row>
    <row r="4">
      <c r="A4" s="2" t="s">
        <v>11</v>
      </c>
      <c r="B4" s="2" t="s">
        <v>12</v>
      </c>
      <c r="C4" s="9">
        <v>2.0</v>
      </c>
      <c r="D4" s="10">
        <v>2.0</v>
      </c>
      <c r="E4" s="1"/>
      <c r="F4" s="1"/>
      <c r="G4" s="1"/>
      <c r="H4" s="1"/>
      <c r="I4" s="1"/>
      <c r="J4" s="1"/>
      <c r="K4" s="1"/>
      <c r="L4" s="1"/>
      <c r="M4" s="1"/>
    </row>
    <row r="5">
      <c r="A5" s="13" t="s">
        <v>231</v>
      </c>
      <c r="B5" s="1"/>
      <c r="C5" s="11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1" t="s">
        <v>13</v>
      </c>
      <c r="B7" s="1"/>
      <c r="C7" s="1"/>
      <c r="D7" s="1" t="s">
        <v>14</v>
      </c>
      <c r="G7" s="1"/>
      <c r="H7" s="1"/>
      <c r="I7" s="1"/>
      <c r="J7" s="1" t="s">
        <v>15</v>
      </c>
      <c r="M7" s="1"/>
      <c r="O7" s="1" t="s">
        <v>109</v>
      </c>
      <c r="P7" s="1"/>
      <c r="Q7" s="1"/>
      <c r="S7" s="13" t="s">
        <v>344</v>
      </c>
    </row>
    <row r="8">
      <c r="A8" s="1"/>
      <c r="B8" s="1" t="s">
        <v>65</v>
      </c>
      <c r="C8" s="1"/>
      <c r="D8" s="1" t="s">
        <v>11</v>
      </c>
      <c r="E8" s="1" t="s">
        <v>8</v>
      </c>
      <c r="F8" s="13" t="s">
        <v>231</v>
      </c>
      <c r="G8" s="13" t="s">
        <v>133</v>
      </c>
      <c r="H8" s="1" t="s">
        <v>70</v>
      </c>
      <c r="I8" s="1"/>
      <c r="J8" s="1" t="s">
        <v>11</v>
      </c>
      <c r="K8" s="1" t="s">
        <v>8</v>
      </c>
      <c r="L8" s="13" t="s">
        <v>231</v>
      </c>
      <c r="M8" s="13" t="s">
        <v>133</v>
      </c>
      <c r="O8" s="13" t="s">
        <v>345</v>
      </c>
      <c r="P8" s="13" t="s">
        <v>113</v>
      </c>
      <c r="Q8" s="13" t="s">
        <v>346</v>
      </c>
      <c r="S8" s="1" t="s">
        <v>11</v>
      </c>
      <c r="T8" s="1" t="s">
        <v>8</v>
      </c>
      <c r="U8" s="13" t="s">
        <v>231</v>
      </c>
    </row>
    <row r="9">
      <c r="A9" s="1"/>
      <c r="B9" s="11"/>
      <c r="C9" s="1"/>
      <c r="D9" s="11"/>
      <c r="E9" s="11"/>
      <c r="F9" s="11"/>
      <c r="G9" s="1"/>
      <c r="H9" s="11"/>
      <c r="I9" s="1"/>
      <c r="J9" s="11"/>
      <c r="K9" s="11"/>
      <c r="L9" s="11"/>
      <c r="M9" s="11"/>
      <c r="O9" s="13"/>
      <c r="P9" s="13"/>
      <c r="Q9" s="13"/>
      <c r="S9" s="11"/>
      <c r="T9" s="11"/>
      <c r="U9" s="11"/>
    </row>
    <row r="10">
      <c r="A10" s="1" t="s">
        <v>349</v>
      </c>
      <c r="B10" s="11">
        <v>1702457.0</v>
      </c>
      <c r="C10" s="1"/>
      <c r="D10" s="20">
        <v>21.57</v>
      </c>
      <c r="E10" s="20">
        <v>43.96</v>
      </c>
      <c r="F10" s="20">
        <v>28.4</v>
      </c>
      <c r="G10" s="20"/>
      <c r="H10" s="11">
        <f t="shared" ref="H10:H38" si="1">SUM(D10,E10,F10,G10)</f>
        <v>93.93</v>
      </c>
      <c r="I10" s="1"/>
      <c r="J10" s="11">
        <f t="shared" ref="J10:J38" si="2">DIVIDE(100*D10,H10)</f>
        <v>22.96390929</v>
      </c>
      <c r="K10" s="11">
        <f t="shared" ref="K10:K38" si="3">DIVIDE(100*E10,H10)</f>
        <v>46.80080911</v>
      </c>
      <c r="L10" s="11">
        <f t="shared" ref="L10:L38" si="4">DIVIDE(100*F10,H10)</f>
        <v>30.23528159</v>
      </c>
      <c r="M10" s="11">
        <f t="shared" ref="M10:M38" si="5">DIVIDE(100*G10,H10)</f>
        <v>0</v>
      </c>
      <c r="O10" s="13">
        <v>60.4</v>
      </c>
      <c r="P10" s="13">
        <v>3.9</v>
      </c>
      <c r="Q10" s="13">
        <v>35.0</v>
      </c>
      <c r="S10" s="11"/>
      <c r="T10" s="18">
        <v>63.8</v>
      </c>
      <c r="U10" s="16">
        <v>36.2</v>
      </c>
    </row>
    <row r="11">
      <c r="A11" s="1" t="s">
        <v>355</v>
      </c>
      <c r="B11" s="11">
        <v>1876965.0</v>
      </c>
      <c r="C11" s="1"/>
      <c r="D11" s="11">
        <v>41.68</v>
      </c>
      <c r="E11" s="11">
        <v>44.68</v>
      </c>
      <c r="F11" s="11">
        <v>6.88</v>
      </c>
      <c r="G11" s="1"/>
      <c r="H11" s="11">
        <f t="shared" si="1"/>
        <v>93.24</v>
      </c>
      <c r="I11" s="1"/>
      <c r="J11" s="11">
        <f t="shared" si="2"/>
        <v>44.7018447</v>
      </c>
      <c r="K11" s="11">
        <f t="shared" si="3"/>
        <v>47.91934792</v>
      </c>
      <c r="L11" s="11">
        <f t="shared" si="4"/>
        <v>7.378807379</v>
      </c>
      <c r="M11" s="11">
        <f t="shared" si="5"/>
        <v>0</v>
      </c>
      <c r="O11" s="13">
        <v>53.3</v>
      </c>
      <c r="P11" s="13">
        <v>7.0</v>
      </c>
      <c r="Q11" s="13">
        <v>37.0</v>
      </c>
      <c r="S11" s="16">
        <v>49.1</v>
      </c>
      <c r="T11" s="18">
        <v>50.9</v>
      </c>
      <c r="U11" s="11"/>
    </row>
    <row r="12">
      <c r="A12" s="1" t="s">
        <v>358</v>
      </c>
      <c r="B12" s="11">
        <v>1458381.0</v>
      </c>
      <c r="C12" s="1"/>
      <c r="D12" s="11">
        <v>40.13</v>
      </c>
      <c r="E12" s="11">
        <v>41.08</v>
      </c>
      <c r="F12" s="11">
        <v>13.64</v>
      </c>
      <c r="G12" s="1"/>
      <c r="H12" s="11">
        <f t="shared" si="1"/>
        <v>94.85</v>
      </c>
      <c r="I12" s="1"/>
      <c r="J12" s="11">
        <f t="shared" si="2"/>
        <v>42.3089088</v>
      </c>
      <c r="K12" s="11">
        <f t="shared" si="3"/>
        <v>43.31049025</v>
      </c>
      <c r="L12" s="11">
        <f t="shared" si="4"/>
        <v>14.38060095</v>
      </c>
      <c r="M12" s="11">
        <f t="shared" si="5"/>
        <v>0</v>
      </c>
      <c r="O12" s="6">
        <v>63.9</v>
      </c>
      <c r="P12" s="6">
        <v>2.7</v>
      </c>
      <c r="Q12" s="6">
        <v>33.0</v>
      </c>
      <c r="S12" s="16">
        <v>49.7</v>
      </c>
      <c r="T12" s="18">
        <v>50.3</v>
      </c>
      <c r="U12" s="11"/>
    </row>
    <row r="13">
      <c r="A13" s="1" t="s">
        <v>360</v>
      </c>
      <c r="B13" s="11">
        <v>1544719.0</v>
      </c>
      <c r="C13" s="1"/>
      <c r="D13" s="11">
        <v>25.85</v>
      </c>
      <c r="E13" s="11">
        <v>46.17</v>
      </c>
      <c r="F13" s="11">
        <v>21.15</v>
      </c>
      <c r="G13" s="1"/>
      <c r="H13" s="11">
        <f t="shared" si="1"/>
        <v>93.17</v>
      </c>
      <c r="I13" s="1"/>
      <c r="J13" s="11">
        <f t="shared" si="2"/>
        <v>27.74498229</v>
      </c>
      <c r="K13" s="11">
        <f t="shared" si="3"/>
        <v>49.55457765</v>
      </c>
      <c r="L13" s="11">
        <f t="shared" si="4"/>
        <v>22.70044006</v>
      </c>
      <c r="M13" s="11">
        <f t="shared" si="5"/>
        <v>0</v>
      </c>
      <c r="O13" s="6">
        <v>60.0</v>
      </c>
      <c r="P13" s="6">
        <v>3.7</v>
      </c>
      <c r="Q13" s="6">
        <v>36.0</v>
      </c>
      <c r="S13" s="16">
        <v>39.2</v>
      </c>
      <c r="T13" s="18">
        <v>60.8</v>
      </c>
      <c r="U13" s="11"/>
    </row>
    <row r="14">
      <c r="A14" s="1" t="s">
        <v>362</v>
      </c>
      <c r="B14" s="11">
        <v>1402038.0</v>
      </c>
      <c r="C14" s="1"/>
      <c r="D14" s="11">
        <v>50.54</v>
      </c>
      <c r="E14" s="11">
        <v>40.01</v>
      </c>
      <c r="F14" s="16">
        <v>1.11</v>
      </c>
      <c r="G14" s="13">
        <v>3.9</v>
      </c>
      <c r="H14" s="11">
        <f t="shared" si="1"/>
        <v>95.56</v>
      </c>
      <c r="I14" s="1"/>
      <c r="J14" s="14">
        <f t="shared" si="2"/>
        <v>52.88823776</v>
      </c>
      <c r="K14" s="11">
        <f t="shared" si="3"/>
        <v>41.86898284</v>
      </c>
      <c r="L14" s="11">
        <f t="shared" si="4"/>
        <v>1.16157388</v>
      </c>
      <c r="M14" s="11">
        <f t="shared" si="5"/>
        <v>4.081205525</v>
      </c>
    </row>
    <row r="15">
      <c r="A15" s="1" t="s">
        <v>365</v>
      </c>
      <c r="B15" s="11">
        <v>1605613.0</v>
      </c>
      <c r="C15" s="1"/>
      <c r="D15" s="11">
        <v>52.89</v>
      </c>
      <c r="E15" s="11">
        <v>40.53</v>
      </c>
      <c r="F15" s="11">
        <v>2.8</v>
      </c>
      <c r="G15" s="1"/>
      <c r="H15" s="11">
        <f t="shared" si="1"/>
        <v>96.22</v>
      </c>
      <c r="I15" s="1"/>
      <c r="J15" s="14">
        <f t="shared" si="2"/>
        <v>54.96778217</v>
      </c>
      <c r="K15" s="11">
        <f t="shared" si="3"/>
        <v>42.12221991</v>
      </c>
      <c r="L15" s="11">
        <f t="shared" si="4"/>
        <v>2.909997921</v>
      </c>
      <c r="M15" s="11">
        <f t="shared" si="5"/>
        <v>0</v>
      </c>
    </row>
    <row r="16">
      <c r="A16" s="1" t="s">
        <v>367</v>
      </c>
      <c r="B16" s="11">
        <v>1520322.0</v>
      </c>
      <c r="C16" s="1"/>
      <c r="D16" s="11">
        <v>40.57</v>
      </c>
      <c r="E16" s="11">
        <v>54.1</v>
      </c>
      <c r="F16" s="11">
        <v>2.23</v>
      </c>
      <c r="G16" s="1"/>
      <c r="H16" s="11">
        <f t="shared" si="1"/>
        <v>96.9</v>
      </c>
      <c r="I16" s="1"/>
      <c r="J16" s="11">
        <f t="shared" si="2"/>
        <v>41.86790506</v>
      </c>
      <c r="K16" s="14">
        <f t="shared" si="3"/>
        <v>55.83075335</v>
      </c>
      <c r="L16" s="11">
        <f t="shared" si="4"/>
        <v>2.301341589</v>
      </c>
      <c r="M16" s="11">
        <f t="shared" si="5"/>
        <v>0</v>
      </c>
    </row>
    <row r="17">
      <c r="A17" s="1" t="s">
        <v>369</v>
      </c>
      <c r="B17" s="11">
        <v>1528863.0</v>
      </c>
      <c r="C17" s="1"/>
      <c r="D17" s="11">
        <v>27.94</v>
      </c>
      <c r="E17" s="11">
        <v>55.16</v>
      </c>
      <c r="F17" s="16">
        <v>0.65</v>
      </c>
      <c r="G17" s="13">
        <v>2.0</v>
      </c>
      <c r="H17" s="11">
        <f t="shared" si="1"/>
        <v>85.75</v>
      </c>
      <c r="I17" s="1"/>
      <c r="J17" s="11">
        <f t="shared" si="2"/>
        <v>32.58309038</v>
      </c>
      <c r="K17" s="14">
        <f t="shared" si="3"/>
        <v>64.32653061</v>
      </c>
      <c r="L17" s="11">
        <f t="shared" si="4"/>
        <v>0.7580174927</v>
      </c>
      <c r="M17" s="11">
        <f t="shared" si="5"/>
        <v>2.332361516</v>
      </c>
    </row>
    <row r="18">
      <c r="A18" s="1" t="s">
        <v>371</v>
      </c>
      <c r="B18" s="11">
        <v>1651614.0</v>
      </c>
      <c r="C18" s="1"/>
      <c r="D18" s="11">
        <v>32.8</v>
      </c>
      <c r="E18" s="11">
        <v>56.14</v>
      </c>
      <c r="F18" s="11">
        <v>3.45</v>
      </c>
      <c r="G18" s="11">
        <v>3.0</v>
      </c>
      <c r="H18" s="11">
        <f t="shared" si="1"/>
        <v>95.39</v>
      </c>
      <c r="I18" s="1"/>
      <c r="J18" s="11">
        <f t="shared" si="2"/>
        <v>34.38515568</v>
      </c>
      <c r="K18" s="14">
        <f t="shared" si="3"/>
        <v>58.85312926</v>
      </c>
      <c r="L18" s="11">
        <f t="shared" si="4"/>
        <v>3.616731314</v>
      </c>
      <c r="M18" s="11">
        <f t="shared" si="5"/>
        <v>3.144983751</v>
      </c>
    </row>
    <row r="19">
      <c r="A19" s="1" t="s">
        <v>373</v>
      </c>
      <c r="B19" s="11">
        <v>1702833.0</v>
      </c>
      <c r="C19" s="1"/>
      <c r="D19" s="11">
        <v>26.01</v>
      </c>
      <c r="E19" s="11">
        <v>54.31</v>
      </c>
      <c r="F19" s="11">
        <v>6.9</v>
      </c>
      <c r="G19" s="1"/>
      <c r="H19" s="11">
        <f t="shared" si="1"/>
        <v>87.22</v>
      </c>
      <c r="I19" s="1"/>
      <c r="J19" s="11">
        <f t="shared" si="2"/>
        <v>29.82114194</v>
      </c>
      <c r="K19" s="14">
        <f t="shared" si="3"/>
        <v>62.26782848</v>
      </c>
      <c r="L19" s="11">
        <f t="shared" si="4"/>
        <v>7.91102958</v>
      </c>
      <c r="M19" s="11">
        <f t="shared" si="5"/>
        <v>0</v>
      </c>
    </row>
    <row r="20">
      <c r="A20" s="1" t="s">
        <v>374</v>
      </c>
      <c r="B20" s="11">
        <v>1600137.0</v>
      </c>
      <c r="C20" s="1"/>
      <c r="D20" s="11">
        <v>33.52</v>
      </c>
      <c r="E20" s="11">
        <v>55.46</v>
      </c>
      <c r="F20" s="11">
        <v>4.63</v>
      </c>
      <c r="G20" s="1"/>
      <c r="H20" s="11">
        <f t="shared" si="1"/>
        <v>93.61</v>
      </c>
      <c r="I20" s="1"/>
      <c r="J20" s="11">
        <f t="shared" si="2"/>
        <v>35.80814016</v>
      </c>
      <c r="K20" s="14">
        <f t="shared" si="3"/>
        <v>59.24580707</v>
      </c>
      <c r="L20" s="11">
        <f t="shared" si="4"/>
        <v>4.946052772</v>
      </c>
      <c r="M20" s="11">
        <f t="shared" si="5"/>
        <v>0</v>
      </c>
    </row>
    <row r="21">
      <c r="A21" s="1" t="s">
        <v>376</v>
      </c>
      <c r="B21" s="11">
        <v>1736048.0</v>
      </c>
      <c r="C21" s="1"/>
      <c r="D21" s="11">
        <v>37.15</v>
      </c>
      <c r="E21" s="11">
        <v>48.07</v>
      </c>
      <c r="F21" s="11">
        <v>3.98</v>
      </c>
      <c r="G21" s="1"/>
      <c r="H21" s="11">
        <f t="shared" si="1"/>
        <v>89.2</v>
      </c>
      <c r="I21" s="1"/>
      <c r="J21" s="11">
        <f t="shared" si="2"/>
        <v>41.64798206</v>
      </c>
      <c r="K21" s="14">
        <f t="shared" si="3"/>
        <v>53.89013453</v>
      </c>
      <c r="L21" s="11">
        <f t="shared" si="4"/>
        <v>4.461883408</v>
      </c>
      <c r="M21" s="11">
        <f t="shared" si="5"/>
        <v>0</v>
      </c>
    </row>
    <row r="22">
      <c r="A22" s="1" t="s">
        <v>378</v>
      </c>
      <c r="B22" s="11">
        <v>1561016.0</v>
      </c>
      <c r="C22" s="1"/>
      <c r="D22" s="11">
        <v>29.32</v>
      </c>
      <c r="E22" s="11">
        <v>54.22</v>
      </c>
      <c r="F22" s="16">
        <v>2.0</v>
      </c>
      <c r="G22" s="13">
        <v>2.85</v>
      </c>
      <c r="H22" s="11">
        <f t="shared" si="1"/>
        <v>88.39</v>
      </c>
      <c r="I22" s="1"/>
      <c r="J22" s="11">
        <f t="shared" si="2"/>
        <v>33.17117321</v>
      </c>
      <c r="K22" s="14">
        <f t="shared" si="3"/>
        <v>61.34178074</v>
      </c>
      <c r="L22" s="11">
        <f t="shared" si="4"/>
        <v>2.2626994</v>
      </c>
      <c r="M22" s="11">
        <f t="shared" si="5"/>
        <v>3.224346646</v>
      </c>
    </row>
    <row r="23">
      <c r="A23" s="1" t="s">
        <v>381</v>
      </c>
      <c r="B23" s="11">
        <v>1711621.0</v>
      </c>
      <c r="C23" s="1"/>
      <c r="D23" s="11">
        <v>35.52</v>
      </c>
      <c r="E23" s="11">
        <v>56.34</v>
      </c>
      <c r="F23" s="11">
        <v>1.6</v>
      </c>
      <c r="G23" s="1"/>
      <c r="H23" s="11">
        <f t="shared" si="1"/>
        <v>93.46</v>
      </c>
      <c r="I23" s="1"/>
      <c r="J23" s="11">
        <f t="shared" si="2"/>
        <v>38.00556388</v>
      </c>
      <c r="K23" s="14">
        <f t="shared" si="3"/>
        <v>60.28247379</v>
      </c>
      <c r="L23" s="11">
        <f t="shared" si="4"/>
        <v>1.711962337</v>
      </c>
      <c r="M23" s="11">
        <f t="shared" si="5"/>
        <v>0</v>
      </c>
    </row>
    <row r="24">
      <c r="A24" s="1" t="s">
        <v>382</v>
      </c>
      <c r="B24" s="11">
        <v>1824702.0</v>
      </c>
      <c r="C24" s="1"/>
      <c r="D24" s="11">
        <v>39.0</v>
      </c>
      <c r="E24" s="11">
        <v>48.06</v>
      </c>
      <c r="F24" s="11">
        <v>6.39</v>
      </c>
      <c r="G24" s="1"/>
      <c r="H24" s="11">
        <f t="shared" si="1"/>
        <v>93.45</v>
      </c>
      <c r="I24" s="1"/>
      <c r="J24" s="11">
        <f t="shared" si="2"/>
        <v>41.73354735</v>
      </c>
      <c r="K24" s="14">
        <f t="shared" si="3"/>
        <v>51.42857143</v>
      </c>
      <c r="L24" s="11">
        <f t="shared" si="4"/>
        <v>6.83788122</v>
      </c>
      <c r="M24" s="11">
        <f t="shared" si="5"/>
        <v>0</v>
      </c>
    </row>
    <row r="25">
      <c r="A25" s="1" t="s">
        <v>385</v>
      </c>
      <c r="B25" s="11">
        <v>1629741.0</v>
      </c>
      <c r="C25" s="1"/>
      <c r="D25" s="11">
        <v>34.54</v>
      </c>
      <c r="E25" s="11">
        <v>43.17</v>
      </c>
      <c r="F25" s="11">
        <v>5.98</v>
      </c>
      <c r="G25" s="1"/>
      <c r="H25" s="11">
        <f t="shared" si="1"/>
        <v>83.69</v>
      </c>
      <c r="I25" s="1"/>
      <c r="J25" s="11">
        <f t="shared" si="2"/>
        <v>41.27135859</v>
      </c>
      <c r="K25" s="14">
        <f t="shared" si="3"/>
        <v>51.5832238</v>
      </c>
      <c r="L25" s="11">
        <f t="shared" si="4"/>
        <v>7.145417613</v>
      </c>
      <c r="M25" s="11">
        <f t="shared" si="5"/>
        <v>0</v>
      </c>
    </row>
    <row r="26">
      <c r="A26" s="1" t="s">
        <v>387</v>
      </c>
      <c r="B26" s="11">
        <v>1568206.0</v>
      </c>
      <c r="C26" s="1"/>
      <c r="D26" s="11">
        <v>27.06</v>
      </c>
      <c r="E26" s="11">
        <v>64.85</v>
      </c>
      <c r="F26" s="11">
        <v>1.88</v>
      </c>
      <c r="G26" s="1"/>
      <c r="H26" s="11">
        <f t="shared" si="1"/>
        <v>93.79</v>
      </c>
      <c r="I26" s="1"/>
      <c r="J26" s="11">
        <f t="shared" si="2"/>
        <v>28.85168995</v>
      </c>
      <c r="K26" s="14">
        <f t="shared" si="3"/>
        <v>69.14383197</v>
      </c>
      <c r="L26" s="11">
        <f t="shared" si="4"/>
        <v>2.004478089</v>
      </c>
      <c r="M26" s="11">
        <f t="shared" si="5"/>
        <v>0</v>
      </c>
    </row>
    <row r="27">
      <c r="A27" s="1" t="s">
        <v>389</v>
      </c>
      <c r="B27" s="11">
        <v>1634039.0</v>
      </c>
      <c r="C27" s="1"/>
      <c r="D27" s="11">
        <v>28.28</v>
      </c>
      <c r="E27" s="11">
        <v>66.53</v>
      </c>
      <c r="F27" s="11">
        <v>1.91</v>
      </c>
      <c r="G27" s="1"/>
      <c r="H27" s="11">
        <f t="shared" si="1"/>
        <v>96.72</v>
      </c>
      <c r="I27" s="1"/>
      <c r="J27" s="11">
        <f t="shared" si="2"/>
        <v>29.23904053</v>
      </c>
      <c r="K27" s="14">
        <f t="shared" si="3"/>
        <v>68.78618693</v>
      </c>
      <c r="L27" s="11">
        <f t="shared" si="4"/>
        <v>1.974772539</v>
      </c>
      <c r="M27" s="11">
        <f t="shared" si="5"/>
        <v>0</v>
      </c>
    </row>
    <row r="28">
      <c r="A28" s="1" t="s">
        <v>392</v>
      </c>
      <c r="B28" s="11">
        <v>1957241.0</v>
      </c>
      <c r="C28" s="1"/>
      <c r="D28" s="11">
        <v>30.39</v>
      </c>
      <c r="E28" s="11">
        <v>63.19</v>
      </c>
      <c r="F28" s="11">
        <v>1.58</v>
      </c>
      <c r="G28" s="1"/>
      <c r="H28" s="11">
        <f t="shared" si="1"/>
        <v>95.16</v>
      </c>
      <c r="I28" s="1"/>
      <c r="J28" s="11">
        <f t="shared" si="2"/>
        <v>31.93568726</v>
      </c>
      <c r="K28" s="14">
        <f t="shared" si="3"/>
        <v>66.40395124</v>
      </c>
      <c r="L28" s="11">
        <f t="shared" si="4"/>
        <v>1.660361496</v>
      </c>
      <c r="M28" s="11">
        <f t="shared" si="5"/>
        <v>0</v>
      </c>
    </row>
    <row r="29">
      <c r="A29" s="1" t="s">
        <v>394</v>
      </c>
      <c r="B29" s="11">
        <v>1578757.0</v>
      </c>
      <c r="C29" s="1"/>
      <c r="D29" s="11">
        <v>36.41</v>
      </c>
      <c r="E29" s="11">
        <v>59.03</v>
      </c>
      <c r="F29" s="11">
        <v>1.37</v>
      </c>
      <c r="G29" s="1"/>
      <c r="H29" s="11">
        <f t="shared" si="1"/>
        <v>96.81</v>
      </c>
      <c r="I29" s="1"/>
      <c r="J29" s="11">
        <f t="shared" si="2"/>
        <v>37.60975106</v>
      </c>
      <c r="K29" s="14">
        <f t="shared" si="3"/>
        <v>60.97510588</v>
      </c>
      <c r="L29" s="11">
        <f t="shared" si="4"/>
        <v>1.415143064</v>
      </c>
      <c r="M29" s="11">
        <f t="shared" si="5"/>
        <v>0</v>
      </c>
    </row>
    <row r="30">
      <c r="A30" s="1" t="s">
        <v>397</v>
      </c>
      <c r="B30" s="11">
        <v>1617111.0</v>
      </c>
      <c r="C30" s="1"/>
      <c r="D30" s="11">
        <v>35.43</v>
      </c>
      <c r="E30" s="11">
        <v>58.18</v>
      </c>
      <c r="F30" s="11">
        <v>1.51</v>
      </c>
      <c r="G30" s="1"/>
      <c r="H30" s="11">
        <f t="shared" si="1"/>
        <v>95.12</v>
      </c>
      <c r="I30" s="1"/>
      <c r="J30" s="11">
        <f t="shared" si="2"/>
        <v>37.24768713</v>
      </c>
      <c r="K30" s="14">
        <f t="shared" si="3"/>
        <v>61.16484441</v>
      </c>
      <c r="L30" s="11">
        <f t="shared" si="4"/>
        <v>1.587468461</v>
      </c>
      <c r="M30" s="11">
        <f t="shared" si="5"/>
        <v>0</v>
      </c>
    </row>
    <row r="31">
      <c r="A31" s="1" t="s">
        <v>399</v>
      </c>
      <c r="B31" s="11">
        <v>1525481.0</v>
      </c>
      <c r="C31" s="1"/>
      <c r="D31" s="11">
        <v>32.61</v>
      </c>
      <c r="E31" s="11">
        <v>63.07</v>
      </c>
      <c r="F31" s="11">
        <v>0.98</v>
      </c>
      <c r="G31" s="1"/>
      <c r="H31" s="11">
        <f t="shared" si="1"/>
        <v>96.66</v>
      </c>
      <c r="I31" s="1"/>
      <c r="J31" s="11">
        <f t="shared" si="2"/>
        <v>33.73680944</v>
      </c>
      <c r="K31" s="14">
        <f t="shared" si="3"/>
        <v>65.24932754</v>
      </c>
      <c r="L31" s="11">
        <f t="shared" si="4"/>
        <v>1.013863025</v>
      </c>
      <c r="M31" s="11">
        <f t="shared" si="5"/>
        <v>0</v>
      </c>
    </row>
    <row r="32">
      <c r="A32" s="1" t="s">
        <v>402</v>
      </c>
      <c r="B32" s="11">
        <v>1626556.0</v>
      </c>
      <c r="C32" s="1"/>
      <c r="D32" s="11">
        <v>33.98</v>
      </c>
      <c r="E32" s="11">
        <v>60.12</v>
      </c>
      <c r="F32" s="11">
        <v>0.7</v>
      </c>
      <c r="G32" s="1"/>
      <c r="H32" s="11">
        <f t="shared" si="1"/>
        <v>94.8</v>
      </c>
      <c r="I32" s="1"/>
      <c r="J32" s="11">
        <f t="shared" si="2"/>
        <v>35.84388186</v>
      </c>
      <c r="K32" s="14">
        <f t="shared" si="3"/>
        <v>63.41772152</v>
      </c>
      <c r="L32" s="11">
        <f t="shared" si="4"/>
        <v>0.7383966245</v>
      </c>
      <c r="M32" s="11">
        <f t="shared" si="5"/>
        <v>0</v>
      </c>
    </row>
    <row r="33">
      <c r="A33" s="1" t="s">
        <v>404</v>
      </c>
      <c r="B33" s="11">
        <v>1702576.0</v>
      </c>
      <c r="C33" s="1"/>
      <c r="D33" s="11">
        <v>40.39</v>
      </c>
      <c r="E33" s="11">
        <v>50.41</v>
      </c>
      <c r="F33" s="11">
        <v>2.27</v>
      </c>
      <c r="G33" s="1"/>
      <c r="H33" s="11">
        <f t="shared" si="1"/>
        <v>93.07</v>
      </c>
      <c r="I33" s="1"/>
      <c r="J33" s="11">
        <f t="shared" si="2"/>
        <v>43.39744279</v>
      </c>
      <c r="K33" s="14">
        <f t="shared" si="3"/>
        <v>54.16353282</v>
      </c>
      <c r="L33" s="11">
        <f t="shared" si="4"/>
        <v>2.43902439</v>
      </c>
      <c r="M33" s="11">
        <f t="shared" si="5"/>
        <v>0</v>
      </c>
    </row>
    <row r="34">
      <c r="A34" s="1" t="s">
        <v>406</v>
      </c>
      <c r="B34" s="11">
        <v>1668441.0</v>
      </c>
      <c r="C34" s="1"/>
      <c r="D34" s="11">
        <v>42.16</v>
      </c>
      <c r="E34" s="11">
        <v>51.84</v>
      </c>
      <c r="F34" s="11">
        <v>2.43</v>
      </c>
      <c r="G34" s="1"/>
      <c r="H34" s="11">
        <f t="shared" si="1"/>
        <v>96.43</v>
      </c>
      <c r="I34" s="1"/>
      <c r="J34" s="11">
        <f t="shared" si="2"/>
        <v>43.72083377</v>
      </c>
      <c r="K34" s="14">
        <f t="shared" si="3"/>
        <v>53.75920357</v>
      </c>
      <c r="L34" s="11">
        <f t="shared" si="4"/>
        <v>2.519962667</v>
      </c>
      <c r="M34" s="11">
        <f t="shared" si="5"/>
        <v>0</v>
      </c>
    </row>
    <row r="35">
      <c r="A35" s="1" t="s">
        <v>408</v>
      </c>
      <c r="B35" s="11">
        <v>2115303.0</v>
      </c>
      <c r="C35" s="1"/>
      <c r="D35" s="11">
        <v>29.47</v>
      </c>
      <c r="E35" s="11">
        <v>64.92</v>
      </c>
      <c r="F35" s="11">
        <v>0.56</v>
      </c>
      <c r="G35" s="13">
        <v>2.67</v>
      </c>
      <c r="H35" s="11">
        <f t="shared" si="1"/>
        <v>97.62</v>
      </c>
      <c r="I35" s="1"/>
      <c r="J35" s="11">
        <f t="shared" si="2"/>
        <v>30.18848597</v>
      </c>
      <c r="K35" s="14">
        <f t="shared" si="3"/>
        <v>66.50276583</v>
      </c>
      <c r="L35" s="11">
        <f t="shared" si="4"/>
        <v>0.57365294</v>
      </c>
      <c r="M35" s="11">
        <f t="shared" si="5"/>
        <v>2.735095267</v>
      </c>
    </row>
    <row r="36">
      <c r="A36" s="1" t="s">
        <v>411</v>
      </c>
      <c r="B36" s="11">
        <v>1703272.0</v>
      </c>
      <c r="C36" s="1"/>
      <c r="D36" s="11">
        <v>33.96</v>
      </c>
      <c r="E36" s="11">
        <v>56.33</v>
      </c>
      <c r="F36" s="11">
        <v>2.97</v>
      </c>
      <c r="G36" s="1"/>
      <c r="H36" s="11">
        <f t="shared" si="1"/>
        <v>93.26</v>
      </c>
      <c r="I36" s="1"/>
      <c r="J36" s="11">
        <f t="shared" si="2"/>
        <v>36.41432554</v>
      </c>
      <c r="K36" s="14">
        <f t="shared" si="3"/>
        <v>60.40102938</v>
      </c>
      <c r="L36" s="11">
        <f t="shared" si="4"/>
        <v>3.184645078</v>
      </c>
      <c r="M36" s="11">
        <f t="shared" si="5"/>
        <v>0</v>
      </c>
    </row>
    <row r="37">
      <c r="A37" s="1" t="s">
        <v>413</v>
      </c>
      <c r="B37" s="11">
        <v>1759417.0</v>
      </c>
      <c r="C37" s="1"/>
      <c r="D37" s="11">
        <v>36.39</v>
      </c>
      <c r="E37" s="11">
        <v>57.04</v>
      </c>
      <c r="F37" s="11">
        <v>1.09</v>
      </c>
      <c r="G37" s="1"/>
      <c r="H37" s="11">
        <f t="shared" si="1"/>
        <v>94.52</v>
      </c>
      <c r="I37" s="1"/>
      <c r="J37" s="11">
        <f t="shared" si="2"/>
        <v>38.4997884</v>
      </c>
      <c r="K37" s="14">
        <f t="shared" si="3"/>
        <v>60.3470165</v>
      </c>
      <c r="L37" s="11">
        <f t="shared" si="4"/>
        <v>1.153195091</v>
      </c>
      <c r="M37" s="11">
        <f t="shared" si="5"/>
        <v>0</v>
      </c>
    </row>
    <row r="38">
      <c r="A38" s="1" t="s">
        <v>415</v>
      </c>
      <c r="B38" s="11">
        <v>1607831.0</v>
      </c>
      <c r="C38" s="1"/>
      <c r="D38" s="11">
        <v>30.07</v>
      </c>
      <c r="E38" s="11">
        <v>61.43</v>
      </c>
      <c r="F38" s="11">
        <v>1.57</v>
      </c>
      <c r="G38" s="1"/>
      <c r="H38" s="11">
        <f t="shared" si="1"/>
        <v>93.07</v>
      </c>
      <c r="I38" s="1"/>
      <c r="J38" s="11">
        <f t="shared" si="2"/>
        <v>32.30901472</v>
      </c>
      <c r="K38" s="14">
        <f t="shared" si="3"/>
        <v>66.00408295</v>
      </c>
      <c r="L38" s="11">
        <f t="shared" si="4"/>
        <v>1.686902332</v>
      </c>
      <c r="M38" s="11">
        <f t="shared" si="5"/>
        <v>0</v>
      </c>
    </row>
  </sheetData>
  <mergeCells count="3">
    <mergeCell ref="D7:F7"/>
    <mergeCell ref="J7:L7"/>
    <mergeCell ref="S7:U7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4.14"/>
    <col customWidth="1" min="16" max="16" width="20.0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 t="s">
        <v>8</v>
      </c>
      <c r="B3" s="1" t="s">
        <v>9</v>
      </c>
      <c r="C3" s="13">
        <v>23.0</v>
      </c>
      <c r="D3" s="13">
        <v>23.0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">
        <v>11</v>
      </c>
      <c r="B4" s="1" t="s">
        <v>12</v>
      </c>
      <c r="C4" s="16">
        <v>2.0</v>
      </c>
      <c r="D4" s="16">
        <v>2.0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 t="s">
        <v>37</v>
      </c>
      <c r="B5" s="1" t="s">
        <v>9</v>
      </c>
      <c r="C5" s="13">
        <v>18.0</v>
      </c>
      <c r="D5" s="13">
        <v>18.0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 t="s">
        <v>50</v>
      </c>
      <c r="B6" s="1" t="s">
        <v>12</v>
      </c>
      <c r="C6" s="13">
        <v>4.0</v>
      </c>
      <c r="D6" s="13">
        <v>4.0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3" t="s">
        <v>342</v>
      </c>
      <c r="B7" s="13" t="s">
        <v>9</v>
      </c>
      <c r="C7" s="13">
        <v>1.0</v>
      </c>
      <c r="D7" s="13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3" t="s">
        <v>343</v>
      </c>
      <c r="B8" s="13" t="s">
        <v>9</v>
      </c>
      <c r="C8" s="13">
        <v>0.0</v>
      </c>
      <c r="D8" s="13">
        <v>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 t="s">
        <v>13</v>
      </c>
      <c r="B10" s="1"/>
      <c r="C10" s="1"/>
      <c r="D10" s="1" t="s">
        <v>14</v>
      </c>
      <c r="F10" s="1"/>
      <c r="G10" s="1"/>
      <c r="H10" s="1"/>
      <c r="I10" s="1"/>
      <c r="J10" s="1" t="s">
        <v>15</v>
      </c>
      <c r="L10" s="1"/>
      <c r="M10" s="1"/>
      <c r="N10" s="1"/>
      <c r="O10" s="13" t="s">
        <v>67</v>
      </c>
    </row>
    <row r="11">
      <c r="A11" s="1"/>
      <c r="B11" s="1" t="s">
        <v>65</v>
      </c>
      <c r="C11" s="1"/>
      <c r="D11" s="13" t="s">
        <v>204</v>
      </c>
      <c r="E11" s="13" t="s">
        <v>347</v>
      </c>
      <c r="F11" s="1" t="s">
        <v>348</v>
      </c>
      <c r="G11" s="13" t="s">
        <v>350</v>
      </c>
      <c r="H11" s="1" t="s">
        <v>70</v>
      </c>
      <c r="I11" s="1"/>
      <c r="J11" s="13" t="s">
        <v>204</v>
      </c>
      <c r="K11" s="13" t="s">
        <v>347</v>
      </c>
      <c r="L11" s="13" t="s">
        <v>348</v>
      </c>
      <c r="M11" s="13" t="s">
        <v>351</v>
      </c>
      <c r="N11" s="1"/>
      <c r="O11" s="13" t="s">
        <v>204</v>
      </c>
      <c r="P11" s="13" t="s">
        <v>347</v>
      </c>
      <c r="Q11" s="13" t="s">
        <v>351</v>
      </c>
    </row>
    <row r="13">
      <c r="A13" s="1" t="s">
        <v>352</v>
      </c>
      <c r="B13" s="11">
        <v>1672643.0</v>
      </c>
      <c r="C13" s="1"/>
      <c r="D13" s="11">
        <v>25.89</v>
      </c>
      <c r="E13" s="11">
        <v>46.64</v>
      </c>
      <c r="F13" s="1"/>
      <c r="G13" s="11">
        <v>24.4</v>
      </c>
      <c r="H13" s="11">
        <f t="shared" ref="H13:H60" si="1">SUM(D13,E13,F13,G13)</f>
        <v>96.93</v>
      </c>
      <c r="I13" s="1"/>
      <c r="J13" s="11">
        <f t="shared" ref="J13:J60" si="2">DIVIDE(100*D13,H13)</f>
        <v>26.7099969</v>
      </c>
      <c r="K13" s="11">
        <f t="shared" ref="K13:K60" si="3">DIVIDE(100*E13,H13)</f>
        <v>48.11719798</v>
      </c>
      <c r="L13" s="11">
        <f t="shared" ref="L13:L58" si="4">DIVIDE(100*F13,H13)</f>
        <v>0</v>
      </c>
      <c r="M13" s="11">
        <f t="shared" ref="M13:M58" si="5">DIVIDE(100*G13,H13)</f>
        <v>25.17280512</v>
      </c>
      <c r="N13" s="1"/>
      <c r="O13" s="16">
        <v>35.7</v>
      </c>
      <c r="P13" s="18">
        <v>64.3</v>
      </c>
      <c r="Q13" s="16">
        <v>0.0</v>
      </c>
    </row>
    <row r="14">
      <c r="A14" s="1" t="s">
        <v>353</v>
      </c>
      <c r="B14" s="11">
        <v>1586194.0</v>
      </c>
      <c r="C14" s="1"/>
      <c r="D14" s="11">
        <v>44.45</v>
      </c>
      <c r="E14" s="13">
        <v>44.3</v>
      </c>
      <c r="F14" s="1"/>
      <c r="G14" s="11">
        <v>2.39</v>
      </c>
      <c r="H14" s="11">
        <f t="shared" si="1"/>
        <v>91.14</v>
      </c>
      <c r="I14" s="1"/>
      <c r="J14" s="11">
        <f t="shared" si="2"/>
        <v>48.77112135</v>
      </c>
      <c r="K14" s="11">
        <f t="shared" si="3"/>
        <v>48.60653939</v>
      </c>
      <c r="L14" s="11">
        <f t="shared" si="4"/>
        <v>0</v>
      </c>
      <c r="M14" s="11">
        <f t="shared" si="5"/>
        <v>2.622339258</v>
      </c>
      <c r="N14" s="1"/>
      <c r="O14" s="18">
        <v>50.1</v>
      </c>
      <c r="P14" s="16">
        <v>49.9</v>
      </c>
      <c r="Q14" s="16">
        <v>0.0</v>
      </c>
    </row>
    <row r="15">
      <c r="A15" s="1" t="s">
        <v>354</v>
      </c>
      <c r="B15" s="11">
        <v>1532781.0</v>
      </c>
      <c r="C15" s="1"/>
      <c r="D15" s="11">
        <v>39.88</v>
      </c>
      <c r="E15" s="13">
        <v>40.09</v>
      </c>
      <c r="F15" s="1"/>
      <c r="G15" s="11">
        <v>13.13</v>
      </c>
      <c r="H15" s="11">
        <f t="shared" si="1"/>
        <v>93.1</v>
      </c>
      <c r="I15" s="1"/>
      <c r="J15" s="11">
        <f t="shared" si="2"/>
        <v>42.83566058</v>
      </c>
      <c r="K15" s="11">
        <f t="shared" si="3"/>
        <v>43.06122449</v>
      </c>
      <c r="L15" s="11">
        <f t="shared" si="4"/>
        <v>0</v>
      </c>
      <c r="M15" s="11">
        <f t="shared" si="5"/>
        <v>14.10311493</v>
      </c>
      <c r="N15" s="1"/>
      <c r="O15" s="16">
        <v>49.9</v>
      </c>
      <c r="P15" s="18">
        <v>50.1</v>
      </c>
      <c r="Q15" s="16">
        <v>0.0</v>
      </c>
    </row>
    <row r="16">
      <c r="A16" s="1" t="s">
        <v>356</v>
      </c>
      <c r="B16" s="11">
        <v>1953741.0</v>
      </c>
      <c r="C16" s="1"/>
      <c r="D16" s="11">
        <v>15.52</v>
      </c>
      <c r="E16" s="13">
        <v>43.62</v>
      </c>
      <c r="F16" s="1"/>
      <c r="G16" s="11">
        <v>30.21</v>
      </c>
      <c r="H16" s="11">
        <f t="shared" si="1"/>
        <v>89.35</v>
      </c>
      <c r="I16" s="1"/>
      <c r="J16" s="11">
        <f t="shared" si="2"/>
        <v>17.36989368</v>
      </c>
      <c r="K16" s="11">
        <f t="shared" si="3"/>
        <v>48.81925014</v>
      </c>
      <c r="L16" s="11">
        <f t="shared" si="4"/>
        <v>0</v>
      </c>
      <c r="M16" s="11">
        <f t="shared" si="5"/>
        <v>33.81085618</v>
      </c>
      <c r="N16" s="1"/>
      <c r="O16" s="16">
        <v>0.0</v>
      </c>
      <c r="P16" s="18">
        <v>53.8</v>
      </c>
      <c r="Q16" s="16">
        <v>46.2</v>
      </c>
    </row>
    <row r="17">
      <c r="A17" s="1" t="s">
        <v>357</v>
      </c>
      <c r="B17" s="11">
        <v>1672943.0</v>
      </c>
      <c r="C17" s="1"/>
      <c r="D17" s="20">
        <v>42.31</v>
      </c>
      <c r="E17" s="20">
        <v>51.88</v>
      </c>
      <c r="F17" s="1"/>
      <c r="G17" s="20">
        <v>1.09</v>
      </c>
      <c r="H17" s="11">
        <f t="shared" si="1"/>
        <v>95.28</v>
      </c>
      <c r="I17" s="1"/>
      <c r="J17" s="11">
        <f t="shared" si="2"/>
        <v>44.40596138</v>
      </c>
      <c r="K17" s="14">
        <f t="shared" si="3"/>
        <v>54.45004198</v>
      </c>
      <c r="L17" s="11">
        <f t="shared" si="4"/>
        <v>0</v>
      </c>
      <c r="M17" s="11">
        <f t="shared" si="5"/>
        <v>1.143996641</v>
      </c>
      <c r="N17" s="1"/>
      <c r="O17" s="1"/>
      <c r="P17" s="1"/>
      <c r="Q17" s="1"/>
    </row>
    <row r="18">
      <c r="A18" s="1" t="s">
        <v>359</v>
      </c>
      <c r="B18" s="11">
        <v>1675367.0</v>
      </c>
      <c r="C18" s="1"/>
      <c r="D18" s="11">
        <v>40.56</v>
      </c>
      <c r="E18" s="11">
        <v>53.85</v>
      </c>
      <c r="F18" s="1"/>
      <c r="G18" s="11">
        <v>1.01</v>
      </c>
      <c r="H18" s="11">
        <f t="shared" si="1"/>
        <v>95.42</v>
      </c>
      <c r="I18" s="1"/>
      <c r="J18" s="11">
        <f t="shared" si="2"/>
        <v>42.50681199</v>
      </c>
      <c r="K18" s="14">
        <f t="shared" si="3"/>
        <v>56.4347097</v>
      </c>
      <c r="L18" s="11">
        <f t="shared" si="4"/>
        <v>0</v>
      </c>
      <c r="M18" s="11">
        <f t="shared" si="5"/>
        <v>1.058478306</v>
      </c>
      <c r="N18" s="1"/>
      <c r="O18" s="1"/>
      <c r="P18" s="1"/>
      <c r="Q18" s="1"/>
    </row>
    <row r="19">
      <c r="A19" s="1" t="s">
        <v>361</v>
      </c>
      <c r="B19" s="11">
        <v>1707969.0</v>
      </c>
      <c r="C19" s="1"/>
      <c r="D19" s="11">
        <v>26.68</v>
      </c>
      <c r="E19" s="11">
        <v>65.39</v>
      </c>
      <c r="F19" s="1"/>
      <c r="G19" s="11">
        <v>1.09</v>
      </c>
      <c r="H19" s="11">
        <f t="shared" si="1"/>
        <v>93.16</v>
      </c>
      <c r="I19" s="1"/>
      <c r="J19" s="11">
        <f t="shared" si="2"/>
        <v>28.63890082</v>
      </c>
      <c r="K19" s="14">
        <f t="shared" si="3"/>
        <v>70.19106913</v>
      </c>
      <c r="L19" s="11">
        <f t="shared" si="4"/>
        <v>0</v>
      </c>
      <c r="M19" s="11">
        <f t="shared" si="5"/>
        <v>1.170030056</v>
      </c>
      <c r="N19" s="1"/>
      <c r="O19" s="1"/>
      <c r="P19" s="1"/>
      <c r="Q19" s="1"/>
    </row>
    <row r="20">
      <c r="A20" s="1" t="s">
        <v>363</v>
      </c>
      <c r="B20" s="11">
        <v>1593389.0</v>
      </c>
      <c r="C20" s="1"/>
      <c r="D20" s="11">
        <v>28.41</v>
      </c>
      <c r="E20" s="11">
        <v>59.86</v>
      </c>
      <c r="F20" s="1"/>
      <c r="G20" s="11">
        <v>2.94</v>
      </c>
      <c r="H20" s="11">
        <f t="shared" si="1"/>
        <v>91.21</v>
      </c>
      <c r="I20" s="1"/>
      <c r="J20" s="11">
        <f t="shared" si="2"/>
        <v>31.14790045</v>
      </c>
      <c r="K20" s="14">
        <f t="shared" si="3"/>
        <v>65.62876878</v>
      </c>
      <c r="L20" s="11">
        <f t="shared" si="4"/>
        <v>0</v>
      </c>
      <c r="M20" s="11">
        <f t="shared" si="5"/>
        <v>3.223330775</v>
      </c>
      <c r="N20" s="1"/>
      <c r="O20" s="1"/>
      <c r="P20" s="1"/>
      <c r="Q20" s="1"/>
    </row>
    <row r="21">
      <c r="A21" s="1" t="s">
        <v>364</v>
      </c>
      <c r="B21" s="11">
        <v>1595435.0</v>
      </c>
      <c r="C21" s="1"/>
      <c r="D21" s="11">
        <v>35.71</v>
      </c>
      <c r="E21" s="13">
        <v>52.01</v>
      </c>
      <c r="F21" s="1"/>
      <c r="G21" s="11">
        <v>3.45</v>
      </c>
      <c r="H21" s="11">
        <f t="shared" si="1"/>
        <v>91.17</v>
      </c>
      <c r="I21" s="1"/>
      <c r="J21" s="11">
        <f t="shared" si="2"/>
        <v>39.16858616</v>
      </c>
      <c r="K21" s="14">
        <f t="shared" si="3"/>
        <v>57.04727432</v>
      </c>
      <c r="L21" s="11">
        <f t="shared" si="4"/>
        <v>0</v>
      </c>
      <c r="M21" s="11">
        <f t="shared" si="5"/>
        <v>3.78413952</v>
      </c>
      <c r="N21" s="1"/>
      <c r="O21" s="1"/>
      <c r="P21" s="1"/>
      <c r="Q21" s="1"/>
    </row>
    <row r="22">
      <c r="A22" s="1" t="s">
        <v>366</v>
      </c>
      <c r="B22" s="11">
        <v>1612739.0</v>
      </c>
      <c r="C22" s="1"/>
      <c r="D22" s="11">
        <v>32.78</v>
      </c>
      <c r="E22" s="13">
        <v>46.51</v>
      </c>
      <c r="F22" s="1"/>
      <c r="G22" s="11">
        <v>9.78</v>
      </c>
      <c r="H22" s="11">
        <f t="shared" si="1"/>
        <v>89.07</v>
      </c>
      <c r="I22" s="1"/>
      <c r="J22" s="11">
        <f t="shared" si="2"/>
        <v>36.80251488</v>
      </c>
      <c r="K22" s="14">
        <f t="shared" si="3"/>
        <v>52.21735713</v>
      </c>
      <c r="L22" s="11">
        <f t="shared" si="4"/>
        <v>0</v>
      </c>
      <c r="M22" s="11">
        <f t="shared" si="5"/>
        <v>10.98012799</v>
      </c>
      <c r="N22" s="1"/>
      <c r="O22" s="1"/>
      <c r="P22" s="1"/>
      <c r="Q22" s="1"/>
    </row>
    <row r="23">
      <c r="A23" s="1" t="s">
        <v>368</v>
      </c>
      <c r="B23" s="11">
        <v>1564552.0</v>
      </c>
      <c r="C23" s="1"/>
      <c r="D23" s="11">
        <v>31.74</v>
      </c>
      <c r="E23" s="11">
        <v>53.03</v>
      </c>
      <c r="F23" s="1"/>
      <c r="G23" s="11">
        <v>8.96</v>
      </c>
      <c r="H23" s="11">
        <f t="shared" si="1"/>
        <v>93.73</v>
      </c>
      <c r="I23" s="1"/>
      <c r="J23" s="11">
        <f t="shared" si="2"/>
        <v>33.86322415</v>
      </c>
      <c r="K23" s="14">
        <f t="shared" si="3"/>
        <v>56.57740318</v>
      </c>
      <c r="L23" s="11">
        <f t="shared" si="4"/>
        <v>0</v>
      </c>
      <c r="M23" s="11">
        <f t="shared" si="5"/>
        <v>9.559372666</v>
      </c>
      <c r="N23" s="1"/>
      <c r="O23" s="1"/>
      <c r="P23" s="1"/>
      <c r="Q23" s="1"/>
    </row>
    <row r="24">
      <c r="A24" s="1" t="s">
        <v>370</v>
      </c>
      <c r="B24" s="11">
        <v>1677266.0</v>
      </c>
      <c r="C24" s="1"/>
      <c r="D24" s="11">
        <v>32.75</v>
      </c>
      <c r="E24" s="13">
        <v>49.48</v>
      </c>
      <c r="F24" s="1"/>
      <c r="G24" s="11">
        <v>9.05</v>
      </c>
      <c r="H24" s="11">
        <f t="shared" si="1"/>
        <v>91.28</v>
      </c>
      <c r="I24" s="1"/>
      <c r="J24" s="11">
        <f t="shared" si="2"/>
        <v>35.87861525</v>
      </c>
      <c r="K24" s="14">
        <f t="shared" si="3"/>
        <v>54.20683611</v>
      </c>
      <c r="L24" s="11">
        <f t="shared" si="4"/>
        <v>0</v>
      </c>
      <c r="M24" s="11">
        <f t="shared" si="5"/>
        <v>9.914548642</v>
      </c>
      <c r="N24" s="1"/>
      <c r="O24" s="1"/>
      <c r="P24" s="1"/>
      <c r="Q24" s="1"/>
    </row>
    <row r="25">
      <c r="A25" s="1" t="s">
        <v>372</v>
      </c>
      <c r="B25" s="11">
        <v>1900784.0</v>
      </c>
      <c r="C25" s="1"/>
      <c r="D25" s="11">
        <v>27.9</v>
      </c>
      <c r="E25" s="11">
        <v>54.13</v>
      </c>
      <c r="F25" s="1"/>
      <c r="G25" s="11">
        <v>8.88</v>
      </c>
      <c r="H25" s="11">
        <f t="shared" si="1"/>
        <v>90.91</v>
      </c>
      <c r="I25" s="1"/>
      <c r="J25" s="11">
        <f t="shared" si="2"/>
        <v>30.6896931</v>
      </c>
      <c r="K25" s="14">
        <f t="shared" si="3"/>
        <v>59.54240458</v>
      </c>
      <c r="L25" s="11">
        <f t="shared" si="4"/>
        <v>0</v>
      </c>
      <c r="M25" s="11">
        <f t="shared" si="5"/>
        <v>9.767902321</v>
      </c>
      <c r="N25" s="1"/>
      <c r="O25" s="1"/>
      <c r="P25" s="1"/>
      <c r="Q25" s="1"/>
    </row>
    <row r="26">
      <c r="A26" s="1" t="s">
        <v>375</v>
      </c>
      <c r="B26" s="11">
        <v>1655852.0</v>
      </c>
      <c r="C26" s="1"/>
      <c r="D26" s="11">
        <v>38.16</v>
      </c>
      <c r="E26" s="11">
        <v>50.62</v>
      </c>
      <c r="F26" s="1"/>
      <c r="G26" s="11">
        <v>4.26</v>
      </c>
      <c r="H26" s="11">
        <f t="shared" si="1"/>
        <v>93.04</v>
      </c>
      <c r="I26" s="1"/>
      <c r="J26" s="11">
        <f t="shared" si="2"/>
        <v>41.01461737</v>
      </c>
      <c r="K26" s="14">
        <f t="shared" si="3"/>
        <v>54.40670679</v>
      </c>
      <c r="L26" s="11">
        <f t="shared" si="4"/>
        <v>0</v>
      </c>
      <c r="M26" s="11">
        <f t="shared" si="5"/>
        <v>4.578675838</v>
      </c>
      <c r="N26" s="1"/>
      <c r="O26" s="1"/>
      <c r="P26" s="1"/>
      <c r="Q26" s="1"/>
    </row>
    <row r="27">
      <c r="A27" s="1" t="s">
        <v>377</v>
      </c>
      <c r="B27" s="11">
        <v>1468437.0</v>
      </c>
      <c r="C27" s="1"/>
      <c r="D27" s="11">
        <v>29.08</v>
      </c>
      <c r="E27" s="11">
        <v>52.11</v>
      </c>
      <c r="F27" s="1"/>
      <c r="G27" s="11">
        <v>6.51</v>
      </c>
      <c r="H27" s="11">
        <f t="shared" si="1"/>
        <v>87.7</v>
      </c>
      <c r="I27" s="1"/>
      <c r="J27" s="11">
        <f t="shared" si="2"/>
        <v>33.15849487</v>
      </c>
      <c r="K27" s="14">
        <f t="shared" si="3"/>
        <v>59.41847206</v>
      </c>
      <c r="L27" s="11">
        <f t="shared" si="4"/>
        <v>0</v>
      </c>
      <c r="M27" s="11">
        <f t="shared" si="5"/>
        <v>7.423033067</v>
      </c>
      <c r="N27" s="1"/>
      <c r="O27" s="1"/>
      <c r="P27" s="1"/>
      <c r="Q27" s="1"/>
    </row>
    <row r="28">
      <c r="A28" s="1" t="s">
        <v>379</v>
      </c>
      <c r="B28" s="11">
        <v>1753690.0</v>
      </c>
      <c r="C28" s="1"/>
      <c r="D28" s="11">
        <v>24.49</v>
      </c>
      <c r="E28" s="11">
        <v>45.77</v>
      </c>
      <c r="F28" s="1"/>
      <c r="G28" s="11">
        <v>18.42</v>
      </c>
      <c r="H28" s="11">
        <f t="shared" si="1"/>
        <v>88.68</v>
      </c>
      <c r="I28" s="1"/>
      <c r="J28" s="11">
        <f t="shared" si="2"/>
        <v>27.61614795</v>
      </c>
      <c r="K28" s="14">
        <f t="shared" si="3"/>
        <v>51.61253947</v>
      </c>
      <c r="L28" s="11">
        <f t="shared" si="4"/>
        <v>0</v>
      </c>
      <c r="M28" s="11">
        <f t="shared" si="5"/>
        <v>20.77131258</v>
      </c>
      <c r="N28" s="1"/>
      <c r="O28" s="1"/>
      <c r="P28" s="1"/>
      <c r="Q28" s="1"/>
    </row>
    <row r="29">
      <c r="A29" s="1" t="s">
        <v>380</v>
      </c>
      <c r="B29" s="11">
        <v>1755292.0</v>
      </c>
      <c r="C29" s="1"/>
      <c r="D29" s="11">
        <v>37.17</v>
      </c>
      <c r="E29" s="13">
        <v>46.25</v>
      </c>
      <c r="F29" s="11">
        <v>2.53</v>
      </c>
      <c r="G29" s="11">
        <v>4.74</v>
      </c>
      <c r="H29" s="11">
        <f t="shared" si="1"/>
        <v>90.69</v>
      </c>
      <c r="I29" s="1"/>
      <c r="J29" s="11">
        <f t="shared" si="2"/>
        <v>40.98577572</v>
      </c>
      <c r="K29" s="14">
        <f t="shared" si="3"/>
        <v>50.99790495</v>
      </c>
      <c r="L29" s="11">
        <f t="shared" si="4"/>
        <v>2.789723233</v>
      </c>
      <c r="M29" s="11">
        <f t="shared" si="5"/>
        <v>5.226596097</v>
      </c>
      <c r="N29" s="1"/>
      <c r="O29" s="1"/>
      <c r="P29" s="1"/>
      <c r="Q29" s="1"/>
    </row>
    <row r="30">
      <c r="A30" s="1" t="s">
        <v>383</v>
      </c>
      <c r="B30" s="11">
        <v>1687057.0</v>
      </c>
      <c r="C30" s="1"/>
      <c r="D30" s="11">
        <v>48.63</v>
      </c>
      <c r="E30" s="11">
        <v>40.59</v>
      </c>
      <c r="F30" s="1"/>
      <c r="G30" s="11">
        <v>2.25</v>
      </c>
      <c r="H30" s="11">
        <f t="shared" si="1"/>
        <v>91.47</v>
      </c>
      <c r="I30" s="1"/>
      <c r="J30" s="14">
        <f t="shared" si="2"/>
        <v>53.16497212</v>
      </c>
      <c r="K30" s="11">
        <f t="shared" si="3"/>
        <v>44.37520499</v>
      </c>
      <c r="L30" s="11">
        <f t="shared" si="4"/>
        <v>0</v>
      </c>
      <c r="M30" s="11">
        <f t="shared" si="5"/>
        <v>2.459822893</v>
      </c>
      <c r="N30" s="1"/>
      <c r="O30" s="1"/>
      <c r="P30" s="1"/>
      <c r="Q30" s="1"/>
    </row>
    <row r="31">
      <c r="A31" s="1" t="s">
        <v>384</v>
      </c>
      <c r="B31" s="11">
        <v>1803792.0</v>
      </c>
      <c r="C31" s="1"/>
      <c r="D31" s="11">
        <v>38.83</v>
      </c>
      <c r="E31" s="13">
        <v>49.77</v>
      </c>
      <c r="F31" s="1"/>
      <c r="G31" s="11">
        <v>2.9</v>
      </c>
      <c r="H31" s="11">
        <f t="shared" si="1"/>
        <v>91.5</v>
      </c>
      <c r="I31" s="1"/>
      <c r="J31" s="11">
        <f t="shared" si="2"/>
        <v>42.43715847</v>
      </c>
      <c r="K31" s="14">
        <f t="shared" si="3"/>
        <v>54.39344262</v>
      </c>
      <c r="L31" s="11">
        <f t="shared" si="4"/>
        <v>0</v>
      </c>
      <c r="M31" s="11">
        <f t="shared" si="5"/>
        <v>3.169398907</v>
      </c>
      <c r="N31" s="1"/>
      <c r="O31" s="1"/>
      <c r="P31" s="1"/>
      <c r="Q31" s="1"/>
    </row>
    <row r="32">
      <c r="A32" s="1" t="s">
        <v>386</v>
      </c>
      <c r="B32" s="11">
        <v>1612056.0</v>
      </c>
      <c r="C32" s="1"/>
      <c r="D32" s="11">
        <v>36.07</v>
      </c>
      <c r="E32" s="11">
        <v>55.46</v>
      </c>
      <c r="F32" s="1"/>
      <c r="G32" s="11">
        <v>2.22</v>
      </c>
      <c r="H32" s="11">
        <f t="shared" si="1"/>
        <v>93.75</v>
      </c>
      <c r="I32" s="1"/>
      <c r="J32" s="11">
        <f t="shared" si="2"/>
        <v>38.47466667</v>
      </c>
      <c r="K32" s="14">
        <f t="shared" si="3"/>
        <v>59.15733333</v>
      </c>
      <c r="L32" s="11">
        <f t="shared" si="4"/>
        <v>0</v>
      </c>
      <c r="M32" s="11">
        <f t="shared" si="5"/>
        <v>2.368</v>
      </c>
      <c r="N32" s="1"/>
      <c r="O32" s="1"/>
      <c r="P32" s="1"/>
      <c r="Q32" s="1"/>
    </row>
    <row r="33">
      <c r="A33" s="1" t="s">
        <v>157</v>
      </c>
      <c r="B33" s="11">
        <v>1589395.0</v>
      </c>
      <c r="C33" s="1"/>
      <c r="D33" s="11">
        <v>36.51</v>
      </c>
      <c r="E33" s="13">
        <v>52.99</v>
      </c>
      <c r="F33" s="1"/>
      <c r="G33" s="11">
        <v>3.81</v>
      </c>
      <c r="H33" s="11">
        <f t="shared" si="1"/>
        <v>93.31</v>
      </c>
      <c r="I33" s="1"/>
      <c r="J33" s="11">
        <f t="shared" si="2"/>
        <v>39.12763905</v>
      </c>
      <c r="K33" s="14">
        <f t="shared" si="3"/>
        <v>56.7891973</v>
      </c>
      <c r="L33" s="11">
        <f t="shared" si="4"/>
        <v>0</v>
      </c>
      <c r="M33" s="11">
        <f t="shared" si="5"/>
        <v>4.083163648</v>
      </c>
      <c r="N33" s="1"/>
      <c r="O33" s="1"/>
      <c r="P33" s="1"/>
      <c r="Q33" s="1"/>
    </row>
    <row r="34">
      <c r="A34" s="1" t="s">
        <v>388</v>
      </c>
      <c r="B34" s="11">
        <v>1530208.0</v>
      </c>
      <c r="C34" s="1"/>
      <c r="D34" s="11">
        <v>30.42</v>
      </c>
      <c r="E34" s="11">
        <v>55.94</v>
      </c>
      <c r="F34" s="1"/>
      <c r="G34" s="11">
        <v>7.48</v>
      </c>
      <c r="H34" s="11">
        <f t="shared" si="1"/>
        <v>93.84</v>
      </c>
      <c r="I34" s="1"/>
      <c r="J34" s="11">
        <f t="shared" si="2"/>
        <v>32.4168798</v>
      </c>
      <c r="K34" s="14">
        <f t="shared" si="3"/>
        <v>59.61210571</v>
      </c>
      <c r="L34" s="11">
        <f t="shared" si="4"/>
        <v>0</v>
      </c>
      <c r="M34" s="11">
        <f t="shared" si="5"/>
        <v>7.971014493</v>
      </c>
      <c r="N34" s="1"/>
      <c r="O34" s="1"/>
      <c r="P34" s="1"/>
      <c r="Q34" s="1"/>
    </row>
    <row r="35">
      <c r="A35" s="1" t="s">
        <v>390</v>
      </c>
      <c r="B35" s="11">
        <v>1593774.0</v>
      </c>
      <c r="C35" s="1"/>
      <c r="D35" s="11">
        <v>32.79</v>
      </c>
      <c r="E35" s="13">
        <v>52.77</v>
      </c>
      <c r="F35" s="11">
        <v>6.72</v>
      </c>
      <c r="G35" s="16">
        <v>2.23</v>
      </c>
      <c r="H35" s="11">
        <f t="shared" si="1"/>
        <v>94.51</v>
      </c>
      <c r="I35" s="1"/>
      <c r="J35" s="11">
        <f t="shared" si="2"/>
        <v>34.6947413</v>
      </c>
      <c r="K35" s="14">
        <f t="shared" si="3"/>
        <v>55.83536134</v>
      </c>
      <c r="L35" s="11">
        <f t="shared" si="4"/>
        <v>7.110358692</v>
      </c>
      <c r="M35" s="11">
        <f t="shared" si="5"/>
        <v>2.359538673</v>
      </c>
      <c r="N35" s="1"/>
      <c r="O35" s="1"/>
      <c r="P35" s="1"/>
      <c r="Q35" s="1"/>
    </row>
    <row r="36">
      <c r="A36" s="1" t="s">
        <v>391</v>
      </c>
      <c r="B36" s="11">
        <v>1578149.0</v>
      </c>
      <c r="C36" s="1"/>
      <c r="D36" s="11">
        <v>29.58</v>
      </c>
      <c r="E36" s="11">
        <v>53.71</v>
      </c>
      <c r="F36" s="1"/>
      <c r="G36" s="11">
        <v>7.74</v>
      </c>
      <c r="H36" s="11">
        <f t="shared" si="1"/>
        <v>91.03</v>
      </c>
      <c r="I36" s="1"/>
      <c r="J36" s="11">
        <f t="shared" si="2"/>
        <v>32.49478194</v>
      </c>
      <c r="K36" s="14">
        <f t="shared" si="3"/>
        <v>59.00252664</v>
      </c>
      <c r="L36" s="11">
        <f t="shared" si="4"/>
        <v>0</v>
      </c>
      <c r="M36" s="11">
        <f t="shared" si="5"/>
        <v>8.50269142</v>
      </c>
      <c r="N36" s="1"/>
      <c r="O36" s="1"/>
      <c r="P36" s="1"/>
      <c r="Q36" s="1"/>
    </row>
    <row r="37">
      <c r="A37" s="1" t="s">
        <v>393</v>
      </c>
      <c r="B37" s="11">
        <v>1696584.0</v>
      </c>
      <c r="C37" s="1"/>
      <c r="D37" s="11">
        <v>34.44</v>
      </c>
      <c r="E37" s="11">
        <v>46.94</v>
      </c>
      <c r="F37" s="11">
        <v>10.69</v>
      </c>
      <c r="G37" s="11"/>
      <c r="H37" s="11">
        <f t="shared" si="1"/>
        <v>92.07</v>
      </c>
      <c r="I37" s="1"/>
      <c r="J37" s="11">
        <f t="shared" si="2"/>
        <v>37.40632128</v>
      </c>
      <c r="K37" s="14">
        <f t="shared" si="3"/>
        <v>50.98294776</v>
      </c>
      <c r="L37" s="11">
        <f t="shared" si="4"/>
        <v>11.61073097</v>
      </c>
      <c r="M37" s="11">
        <f t="shared" si="5"/>
        <v>0</v>
      </c>
      <c r="N37" s="1"/>
      <c r="O37" s="1"/>
      <c r="P37" s="1"/>
      <c r="Q37" s="1"/>
    </row>
    <row r="38">
      <c r="A38" s="1" t="s">
        <v>395</v>
      </c>
      <c r="B38" s="11">
        <v>1922034.0</v>
      </c>
      <c r="C38" s="1"/>
      <c r="D38" s="11">
        <v>23.04</v>
      </c>
      <c r="E38" s="13">
        <v>53.41</v>
      </c>
      <c r="F38" s="11">
        <v>14.82</v>
      </c>
      <c r="G38" s="16">
        <v>2.47</v>
      </c>
      <c r="H38" s="11">
        <f t="shared" si="1"/>
        <v>93.74</v>
      </c>
      <c r="I38" s="1"/>
      <c r="J38" s="11">
        <f t="shared" si="2"/>
        <v>24.57862172</v>
      </c>
      <c r="K38" s="14">
        <f t="shared" si="3"/>
        <v>56.97674419</v>
      </c>
      <c r="L38" s="11">
        <f t="shared" si="4"/>
        <v>15.80968637</v>
      </c>
      <c r="M38" s="11">
        <f t="shared" si="5"/>
        <v>2.634947728</v>
      </c>
      <c r="N38" s="1"/>
      <c r="O38" s="1"/>
      <c r="P38" s="1"/>
      <c r="Q38" s="1"/>
    </row>
    <row r="39">
      <c r="A39" s="1" t="s">
        <v>396</v>
      </c>
      <c r="B39" s="11">
        <v>2073251.0</v>
      </c>
      <c r="C39" s="1"/>
      <c r="D39" s="11">
        <v>29.78</v>
      </c>
      <c r="E39" s="13">
        <v>56.46</v>
      </c>
      <c r="F39" s="11">
        <v>4.63</v>
      </c>
      <c r="G39" s="16">
        <v>1.04</v>
      </c>
      <c r="H39" s="11">
        <f t="shared" si="1"/>
        <v>91.91</v>
      </c>
      <c r="I39" s="1"/>
      <c r="J39" s="11">
        <f t="shared" si="2"/>
        <v>32.4012621</v>
      </c>
      <c r="K39" s="14">
        <f t="shared" si="3"/>
        <v>61.42965945</v>
      </c>
      <c r="L39" s="11">
        <f t="shared" si="4"/>
        <v>5.037536721</v>
      </c>
      <c r="M39" s="11">
        <f t="shared" si="5"/>
        <v>1.131541726</v>
      </c>
      <c r="N39" s="1"/>
      <c r="O39" s="1"/>
      <c r="P39" s="1"/>
      <c r="Q39" s="1"/>
    </row>
    <row r="40">
      <c r="A40" s="1" t="s">
        <v>398</v>
      </c>
      <c r="B40" s="11">
        <v>1783870.0</v>
      </c>
      <c r="C40" s="1"/>
      <c r="D40" s="11">
        <v>22.97</v>
      </c>
      <c r="E40" s="11">
        <v>70.14</v>
      </c>
      <c r="F40" s="1"/>
      <c r="G40" s="1"/>
      <c r="H40" s="11">
        <f t="shared" si="1"/>
        <v>93.11</v>
      </c>
      <c r="I40" s="1"/>
      <c r="J40" s="11">
        <f t="shared" si="2"/>
        <v>24.66974546</v>
      </c>
      <c r="K40" s="14">
        <f t="shared" si="3"/>
        <v>75.33025454</v>
      </c>
      <c r="L40" s="11">
        <f t="shared" si="4"/>
        <v>0</v>
      </c>
      <c r="M40" s="11">
        <f t="shared" si="5"/>
        <v>0</v>
      </c>
      <c r="N40" s="1"/>
      <c r="O40" s="1"/>
      <c r="P40" s="1"/>
      <c r="Q40" s="1"/>
    </row>
    <row r="41">
      <c r="A41" s="1" t="s">
        <v>400</v>
      </c>
      <c r="B41" s="11">
        <v>1775416.0</v>
      </c>
      <c r="C41" s="1"/>
      <c r="D41" s="11">
        <v>31.38</v>
      </c>
      <c r="E41" s="13">
        <v>51.77</v>
      </c>
      <c r="F41" s="11">
        <v>7.36</v>
      </c>
      <c r="G41" s="16">
        <v>5.78</v>
      </c>
      <c r="H41" s="11">
        <f t="shared" si="1"/>
        <v>96.29</v>
      </c>
      <c r="I41" s="1"/>
      <c r="J41" s="11">
        <f t="shared" si="2"/>
        <v>32.5890539</v>
      </c>
      <c r="K41" s="14">
        <f t="shared" si="3"/>
        <v>53.76466923</v>
      </c>
      <c r="L41" s="11">
        <f t="shared" si="4"/>
        <v>7.643576695</v>
      </c>
      <c r="M41" s="11">
        <f t="shared" si="5"/>
        <v>6.002700177</v>
      </c>
      <c r="N41" s="1"/>
      <c r="O41" s="1"/>
      <c r="P41" s="1"/>
      <c r="Q41" s="1"/>
    </row>
    <row r="42">
      <c r="A42" s="1" t="s">
        <v>401</v>
      </c>
      <c r="B42" s="11">
        <v>1668357.0</v>
      </c>
      <c r="C42" s="1"/>
      <c r="D42" s="11">
        <v>24.13</v>
      </c>
      <c r="E42" s="11">
        <v>60.9</v>
      </c>
      <c r="F42" s="1"/>
      <c r="G42" s="11">
        <v>8.86</v>
      </c>
      <c r="H42" s="11">
        <f t="shared" si="1"/>
        <v>93.89</v>
      </c>
      <c r="I42" s="1"/>
      <c r="J42" s="11">
        <f t="shared" si="2"/>
        <v>25.70028757</v>
      </c>
      <c r="K42" s="14">
        <f t="shared" si="3"/>
        <v>64.86313771</v>
      </c>
      <c r="L42" s="11">
        <f t="shared" si="4"/>
        <v>0</v>
      </c>
      <c r="M42" s="11">
        <f t="shared" si="5"/>
        <v>9.436574715</v>
      </c>
      <c r="N42" s="1"/>
      <c r="O42" s="1"/>
      <c r="P42" s="1"/>
      <c r="Q42" s="1"/>
    </row>
    <row r="43">
      <c r="A43" s="1" t="s">
        <v>403</v>
      </c>
      <c r="B43" s="11">
        <v>1737084.0</v>
      </c>
      <c r="C43" s="1"/>
      <c r="D43" s="11">
        <v>34.51</v>
      </c>
      <c r="E43" s="11">
        <v>56.6</v>
      </c>
      <c r="F43" s="1"/>
      <c r="G43" s="11">
        <v>4.12</v>
      </c>
      <c r="H43" s="11">
        <f t="shared" si="1"/>
        <v>95.23</v>
      </c>
      <c r="I43" s="1"/>
      <c r="J43" s="11">
        <f t="shared" si="2"/>
        <v>36.23858028</v>
      </c>
      <c r="K43" s="14">
        <f t="shared" si="3"/>
        <v>59.43505198</v>
      </c>
      <c r="L43" s="11">
        <f t="shared" si="4"/>
        <v>0</v>
      </c>
      <c r="M43" s="11">
        <f t="shared" si="5"/>
        <v>4.326367741</v>
      </c>
      <c r="N43" s="1"/>
      <c r="O43" s="1"/>
      <c r="P43" s="1"/>
      <c r="Q43" s="1"/>
    </row>
    <row r="44">
      <c r="A44" s="1" t="s">
        <v>405</v>
      </c>
      <c r="B44" s="11">
        <v>1447886.0</v>
      </c>
      <c r="C44" s="1"/>
      <c r="D44" s="11">
        <v>31.59</v>
      </c>
      <c r="E44" s="13">
        <v>49.56</v>
      </c>
      <c r="F44" s="11">
        <v>9.51</v>
      </c>
      <c r="G44" s="16">
        <v>3.6</v>
      </c>
      <c r="H44" s="11">
        <f t="shared" si="1"/>
        <v>94.26</v>
      </c>
      <c r="I44" s="1"/>
      <c r="J44" s="11">
        <f t="shared" si="2"/>
        <v>33.51368555</v>
      </c>
      <c r="K44" s="14">
        <f t="shared" si="3"/>
        <v>52.57797581</v>
      </c>
      <c r="L44" s="11">
        <f t="shared" si="4"/>
        <v>10.08911521</v>
      </c>
      <c r="M44" s="11">
        <f t="shared" si="5"/>
        <v>3.819223425</v>
      </c>
      <c r="N44" s="1"/>
      <c r="O44" s="1"/>
      <c r="P44" s="1"/>
      <c r="Q44" s="1"/>
    </row>
    <row r="45">
      <c r="A45" s="1" t="s">
        <v>407</v>
      </c>
      <c r="B45" s="11">
        <v>1485844.0</v>
      </c>
      <c r="C45" s="1"/>
      <c r="D45" s="11">
        <v>31.55</v>
      </c>
      <c r="E45" s="13">
        <v>48.04</v>
      </c>
      <c r="F45" s="11">
        <v>10.87</v>
      </c>
      <c r="G45" s="16">
        <v>5.17</v>
      </c>
      <c r="H45" s="11">
        <f t="shared" si="1"/>
        <v>95.63</v>
      </c>
      <c r="I45" s="1"/>
      <c r="J45" s="11">
        <f t="shared" si="2"/>
        <v>32.99173899</v>
      </c>
      <c r="K45" s="14">
        <f t="shared" si="3"/>
        <v>50.23528182</v>
      </c>
      <c r="L45" s="11">
        <f t="shared" si="4"/>
        <v>11.36672592</v>
      </c>
      <c r="M45" s="11">
        <f t="shared" si="5"/>
        <v>5.406253268</v>
      </c>
      <c r="N45" s="1"/>
      <c r="O45" s="1"/>
      <c r="P45" s="1"/>
      <c r="Q45" s="1"/>
    </row>
    <row r="46">
      <c r="A46" s="1" t="s">
        <v>409</v>
      </c>
      <c r="B46" s="11">
        <v>1835835.0</v>
      </c>
      <c r="C46" s="1"/>
      <c r="D46" s="11">
        <v>25.56</v>
      </c>
      <c r="E46" s="11">
        <v>57.33</v>
      </c>
      <c r="F46" s="11">
        <v>9.41</v>
      </c>
      <c r="G46" s="16">
        <v>2.88</v>
      </c>
      <c r="H46" s="11">
        <f t="shared" si="1"/>
        <v>95.18</v>
      </c>
      <c r="I46" s="1"/>
      <c r="J46" s="11">
        <f t="shared" si="2"/>
        <v>26.85438117</v>
      </c>
      <c r="K46" s="14">
        <f t="shared" si="3"/>
        <v>60.23324228</v>
      </c>
      <c r="L46" s="11">
        <f t="shared" si="4"/>
        <v>9.886530784</v>
      </c>
      <c r="M46" s="11">
        <f t="shared" si="5"/>
        <v>3.025845766</v>
      </c>
      <c r="N46" s="1"/>
      <c r="O46" s="1"/>
      <c r="P46" s="1"/>
      <c r="Q46" s="1"/>
    </row>
    <row r="47">
      <c r="A47" s="1" t="s">
        <v>410</v>
      </c>
      <c r="B47" s="11">
        <v>1813553.0</v>
      </c>
      <c r="C47" s="1"/>
      <c r="D47" s="11">
        <v>48.88</v>
      </c>
      <c r="E47" s="11">
        <v>42.35</v>
      </c>
      <c r="F47" s="1"/>
      <c r="G47" s="11">
        <v>2.47</v>
      </c>
      <c r="H47" s="11">
        <f t="shared" si="1"/>
        <v>93.7</v>
      </c>
      <c r="I47" s="1"/>
      <c r="J47" s="14">
        <f t="shared" si="2"/>
        <v>52.16648879</v>
      </c>
      <c r="K47" s="11">
        <f t="shared" si="3"/>
        <v>45.19743863</v>
      </c>
      <c r="L47" s="11">
        <f t="shared" si="4"/>
        <v>0</v>
      </c>
      <c r="M47" s="11">
        <f t="shared" si="5"/>
        <v>2.636072572</v>
      </c>
      <c r="N47" s="1"/>
      <c r="O47" s="1"/>
      <c r="P47" s="1"/>
      <c r="Q47" s="1"/>
    </row>
    <row r="48">
      <c r="A48" s="1" t="s">
        <v>412</v>
      </c>
      <c r="B48" s="11">
        <v>1824112.0</v>
      </c>
      <c r="C48" s="1"/>
      <c r="D48" s="11">
        <v>31.35</v>
      </c>
      <c r="E48" s="13">
        <v>59.05</v>
      </c>
      <c r="F48" s="11">
        <v>3.35</v>
      </c>
      <c r="G48" s="16">
        <v>1.82</v>
      </c>
      <c r="H48" s="11">
        <f t="shared" si="1"/>
        <v>95.57</v>
      </c>
      <c r="I48" s="1"/>
      <c r="J48" s="11">
        <f t="shared" si="2"/>
        <v>32.80318091</v>
      </c>
      <c r="K48" s="14">
        <f t="shared" si="3"/>
        <v>61.78717171</v>
      </c>
      <c r="L48" s="11">
        <f t="shared" si="4"/>
        <v>3.505284085</v>
      </c>
      <c r="M48" s="11">
        <f t="shared" si="5"/>
        <v>1.904363294</v>
      </c>
      <c r="N48" s="1"/>
      <c r="O48" s="1"/>
      <c r="P48" s="1"/>
      <c r="Q48" s="1"/>
    </row>
    <row r="49">
      <c r="A49" s="1" t="s">
        <v>414</v>
      </c>
      <c r="B49" s="11">
        <v>1705005.0</v>
      </c>
      <c r="C49" s="1"/>
      <c r="D49" s="11">
        <v>37.27</v>
      </c>
      <c r="E49" s="11">
        <v>56.94</v>
      </c>
      <c r="F49" s="1"/>
      <c r="G49" s="1"/>
      <c r="H49" s="11">
        <f t="shared" si="1"/>
        <v>94.21</v>
      </c>
      <c r="I49" s="1"/>
      <c r="J49" s="11">
        <f t="shared" si="2"/>
        <v>39.5605562</v>
      </c>
      <c r="K49" s="14">
        <f t="shared" si="3"/>
        <v>60.4394438</v>
      </c>
      <c r="L49" s="11">
        <f t="shared" si="4"/>
        <v>0</v>
      </c>
      <c r="M49" s="11">
        <f t="shared" si="5"/>
        <v>0</v>
      </c>
      <c r="N49" s="1"/>
      <c r="O49" s="1"/>
      <c r="P49" s="1"/>
      <c r="Q49" s="1"/>
    </row>
    <row r="50">
      <c r="A50" s="1" t="s">
        <v>416</v>
      </c>
      <c r="B50" s="11">
        <v>1462267.0</v>
      </c>
      <c r="C50" s="1"/>
      <c r="D50" s="11">
        <v>35.7</v>
      </c>
      <c r="E50" s="13">
        <v>57.13</v>
      </c>
      <c r="F50" s="1"/>
      <c r="G50" s="1"/>
      <c r="H50" s="11">
        <f t="shared" si="1"/>
        <v>92.83</v>
      </c>
      <c r="I50" s="1"/>
      <c r="J50" s="11">
        <f t="shared" si="2"/>
        <v>38.45739524</v>
      </c>
      <c r="K50" s="14">
        <f t="shared" si="3"/>
        <v>61.54260476</v>
      </c>
      <c r="L50" s="11">
        <f t="shared" si="4"/>
        <v>0</v>
      </c>
      <c r="M50" s="11">
        <f t="shared" si="5"/>
        <v>0</v>
      </c>
      <c r="N50" s="1"/>
      <c r="O50" s="1"/>
      <c r="P50" s="1"/>
      <c r="Q50" s="1"/>
    </row>
    <row r="51">
      <c r="A51" s="1" t="s">
        <v>417</v>
      </c>
      <c r="B51" s="11">
        <v>1792652.0</v>
      </c>
      <c r="C51" s="1"/>
      <c r="D51" s="11">
        <v>40.53</v>
      </c>
      <c r="E51" s="11">
        <v>51.61</v>
      </c>
      <c r="F51" s="1"/>
      <c r="G51" s="1"/>
      <c r="H51" s="11">
        <f t="shared" si="1"/>
        <v>92.14</v>
      </c>
      <c r="I51" s="1"/>
      <c r="J51" s="11">
        <f t="shared" si="2"/>
        <v>43.98741046</v>
      </c>
      <c r="K51" s="14">
        <f t="shared" si="3"/>
        <v>56.01258954</v>
      </c>
      <c r="L51" s="11">
        <f t="shared" si="4"/>
        <v>0</v>
      </c>
      <c r="M51" s="11">
        <f t="shared" si="5"/>
        <v>0</v>
      </c>
      <c r="N51" s="1"/>
      <c r="O51" s="1"/>
      <c r="P51" s="1"/>
      <c r="Q51" s="1"/>
    </row>
    <row r="52">
      <c r="A52" s="1" t="s">
        <v>418</v>
      </c>
      <c r="B52" s="11">
        <v>1759186.0</v>
      </c>
      <c r="C52" s="1"/>
      <c r="D52" s="11">
        <v>33.35</v>
      </c>
      <c r="E52" s="13">
        <v>54.27</v>
      </c>
      <c r="F52" s="1"/>
      <c r="G52" s="11">
        <v>2.53</v>
      </c>
      <c r="H52" s="11">
        <f t="shared" si="1"/>
        <v>90.15</v>
      </c>
      <c r="I52" s="1"/>
      <c r="J52" s="11">
        <f t="shared" si="2"/>
        <v>36.99389906</v>
      </c>
      <c r="K52" s="14">
        <f t="shared" si="3"/>
        <v>60.19966722</v>
      </c>
      <c r="L52" s="11">
        <f t="shared" si="4"/>
        <v>0</v>
      </c>
      <c r="M52" s="11">
        <f t="shared" si="5"/>
        <v>2.806433722</v>
      </c>
      <c r="N52" s="1"/>
      <c r="O52" s="1"/>
      <c r="P52" s="1"/>
      <c r="Q52" s="1"/>
    </row>
    <row r="53">
      <c r="A53" s="1" t="s">
        <v>419</v>
      </c>
      <c r="B53" s="11">
        <v>1686957.0</v>
      </c>
      <c r="C53" s="1"/>
      <c r="D53" s="11">
        <v>34.33</v>
      </c>
      <c r="E53" s="11">
        <v>58.29</v>
      </c>
      <c r="F53" s="1"/>
      <c r="G53" s="11">
        <v>1.9</v>
      </c>
      <c r="H53" s="11">
        <f t="shared" si="1"/>
        <v>94.52</v>
      </c>
      <c r="I53" s="1"/>
      <c r="J53" s="11">
        <f t="shared" si="2"/>
        <v>36.32035548</v>
      </c>
      <c r="K53" s="14">
        <f t="shared" si="3"/>
        <v>61.66948794</v>
      </c>
      <c r="L53" s="11">
        <f t="shared" si="4"/>
        <v>0</v>
      </c>
      <c r="M53" s="11">
        <f t="shared" si="5"/>
        <v>2.010156581</v>
      </c>
      <c r="N53" s="1"/>
      <c r="O53" s="1"/>
      <c r="P53" s="1"/>
      <c r="Q53" s="1"/>
    </row>
    <row r="54">
      <c r="A54" s="1" t="s">
        <v>420</v>
      </c>
      <c r="B54" s="11">
        <v>1702739.0</v>
      </c>
      <c r="C54" s="1"/>
      <c r="D54" s="11">
        <v>38.7</v>
      </c>
      <c r="E54" s="11">
        <v>54.43</v>
      </c>
      <c r="F54" s="1"/>
      <c r="G54" s="11">
        <v>2.0</v>
      </c>
      <c r="H54" s="11">
        <f t="shared" si="1"/>
        <v>95.13</v>
      </c>
      <c r="I54" s="1"/>
      <c r="J54" s="11">
        <f t="shared" si="2"/>
        <v>40.68117313</v>
      </c>
      <c r="K54" s="14">
        <f t="shared" si="3"/>
        <v>57.21644066</v>
      </c>
      <c r="L54" s="11">
        <f t="shared" si="4"/>
        <v>0</v>
      </c>
      <c r="M54" s="11">
        <f t="shared" si="5"/>
        <v>2.102386208</v>
      </c>
      <c r="N54" s="1"/>
      <c r="O54" s="1"/>
      <c r="P54" s="1"/>
      <c r="Q54" s="1"/>
    </row>
    <row r="55">
      <c r="A55" s="1" t="s">
        <v>421</v>
      </c>
      <c r="B55" s="11">
        <v>1727322.0</v>
      </c>
      <c r="C55" s="1"/>
      <c r="D55" s="11">
        <v>45.36</v>
      </c>
      <c r="E55" s="11">
        <v>43.02</v>
      </c>
      <c r="F55" s="1"/>
      <c r="G55" s="11">
        <v>1.46</v>
      </c>
      <c r="H55" s="11">
        <f t="shared" si="1"/>
        <v>89.84</v>
      </c>
      <c r="I55" s="1"/>
      <c r="J55" s="14">
        <f t="shared" si="2"/>
        <v>50.48975957</v>
      </c>
      <c r="K55" s="11">
        <f t="shared" si="3"/>
        <v>47.88512912</v>
      </c>
      <c r="L55" s="11">
        <f t="shared" si="4"/>
        <v>0</v>
      </c>
      <c r="M55" s="11">
        <f t="shared" si="5"/>
        <v>1.625111309</v>
      </c>
      <c r="N55" s="1"/>
      <c r="O55" s="1"/>
      <c r="P55" s="1"/>
      <c r="Q55" s="1"/>
    </row>
    <row r="56">
      <c r="A56" s="1" t="s">
        <v>422</v>
      </c>
      <c r="B56" s="11">
        <v>1649107.0</v>
      </c>
      <c r="C56" s="1"/>
      <c r="D56" s="11">
        <v>35.54</v>
      </c>
      <c r="E56" s="11">
        <v>58.68</v>
      </c>
      <c r="F56" s="1"/>
      <c r="G56" s="1"/>
      <c r="H56" s="11">
        <f t="shared" si="1"/>
        <v>94.22</v>
      </c>
      <c r="I56" s="1"/>
      <c r="J56" s="11">
        <f t="shared" si="2"/>
        <v>37.72022925</v>
      </c>
      <c r="K56" s="14">
        <f t="shared" si="3"/>
        <v>62.27977075</v>
      </c>
      <c r="L56" s="11">
        <f t="shared" si="4"/>
        <v>0</v>
      </c>
      <c r="M56" s="11">
        <f t="shared" si="5"/>
        <v>0</v>
      </c>
      <c r="N56" s="1"/>
      <c r="O56" s="1"/>
      <c r="P56" s="1"/>
      <c r="Q56" s="1"/>
    </row>
    <row r="57">
      <c r="A57" s="1" t="s">
        <v>423</v>
      </c>
      <c r="B57" s="11">
        <v>1719998.0</v>
      </c>
      <c r="C57" s="1"/>
      <c r="D57" s="11">
        <v>53.5</v>
      </c>
      <c r="E57" s="13">
        <v>7.35</v>
      </c>
      <c r="F57" s="1"/>
      <c r="G57" s="11">
        <v>15.97</v>
      </c>
      <c r="H57" s="11">
        <f t="shared" si="1"/>
        <v>76.82</v>
      </c>
      <c r="I57" s="1"/>
      <c r="J57" s="14">
        <f t="shared" si="2"/>
        <v>69.64332205</v>
      </c>
      <c r="K57" s="11">
        <f t="shared" si="3"/>
        <v>9.56782088</v>
      </c>
      <c r="L57" s="11">
        <f t="shared" si="4"/>
        <v>0</v>
      </c>
      <c r="M57" s="11">
        <f t="shared" si="5"/>
        <v>20.78885707</v>
      </c>
      <c r="N57" s="1"/>
      <c r="O57" s="1"/>
      <c r="P57" s="1"/>
      <c r="Q57" s="1"/>
    </row>
    <row r="58">
      <c r="A58" s="1" t="s">
        <v>424</v>
      </c>
      <c r="B58" s="11">
        <v>1367362.0</v>
      </c>
      <c r="C58" s="1"/>
      <c r="D58" s="11">
        <v>38.27</v>
      </c>
      <c r="E58" s="13">
        <v>55.01</v>
      </c>
      <c r="F58" s="11">
        <v>1.46</v>
      </c>
      <c r="G58" s="11">
        <v>1.42</v>
      </c>
      <c r="H58" s="11">
        <f t="shared" si="1"/>
        <v>96.16</v>
      </c>
      <c r="I58" s="1"/>
      <c r="J58" s="11">
        <f t="shared" si="2"/>
        <v>39.79825291</v>
      </c>
      <c r="K58" s="14">
        <f t="shared" si="3"/>
        <v>57.20673877</v>
      </c>
      <c r="L58" s="11">
        <f t="shared" si="4"/>
        <v>1.518302829</v>
      </c>
      <c r="M58" s="11">
        <f t="shared" si="5"/>
        <v>1.476705491</v>
      </c>
      <c r="N58" s="1"/>
      <c r="O58" s="1"/>
      <c r="P58" s="1"/>
      <c r="Q58" s="1"/>
    </row>
    <row r="59">
      <c r="A59" s="1" t="s">
        <v>425</v>
      </c>
      <c r="B59" s="40">
        <v>1260289.0</v>
      </c>
      <c r="C59" s="1"/>
      <c r="D59" s="16">
        <v>48.19</v>
      </c>
      <c r="E59" s="16">
        <v>45.55</v>
      </c>
      <c r="F59" s="1"/>
      <c r="G59" s="1"/>
      <c r="H59" s="11">
        <f t="shared" si="1"/>
        <v>93.74</v>
      </c>
      <c r="I59" s="11"/>
      <c r="J59" s="14">
        <f t="shared" si="2"/>
        <v>51.4081502</v>
      </c>
      <c r="K59" s="11">
        <f t="shared" si="3"/>
        <v>48.5918498</v>
      </c>
      <c r="N59" s="1"/>
      <c r="O59" s="1"/>
      <c r="P59" s="1"/>
      <c r="Q59" s="1"/>
    </row>
    <row r="60">
      <c r="A60" s="1" t="s">
        <v>427</v>
      </c>
      <c r="B60" s="11">
        <v>1630604.0</v>
      </c>
      <c r="C60" s="1"/>
      <c r="D60" s="11">
        <v>38.86</v>
      </c>
      <c r="E60" s="11">
        <v>53.8</v>
      </c>
      <c r="F60" s="1"/>
      <c r="G60" s="1"/>
      <c r="H60" s="11">
        <f t="shared" si="1"/>
        <v>92.66</v>
      </c>
      <c r="I60" s="1"/>
      <c r="J60" s="11">
        <f t="shared" si="2"/>
        <v>41.93826894</v>
      </c>
      <c r="K60" s="14">
        <f t="shared" si="3"/>
        <v>58.06173106</v>
      </c>
      <c r="L60" s="11">
        <f>DIVIDE(100*F60,H60)</f>
        <v>0</v>
      </c>
      <c r="M60" s="11">
        <f>DIVIDE(100*G60,H60)</f>
        <v>0</v>
      </c>
      <c r="N60" s="1"/>
      <c r="O60" s="1"/>
      <c r="P60" s="1"/>
      <c r="Q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</sheetData>
  <mergeCells count="3">
    <mergeCell ref="D10:E10"/>
    <mergeCell ref="J10:K10"/>
    <mergeCell ref="O10:Q10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 t="s">
        <v>8</v>
      </c>
      <c r="B3" s="1" t="s">
        <v>9</v>
      </c>
      <c r="C3" s="13">
        <v>0.0</v>
      </c>
      <c r="D3" s="13">
        <v>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3"/>
      <c r="W3" s="1"/>
      <c r="X3" s="1"/>
      <c r="Y3" s="1"/>
    </row>
    <row r="4">
      <c r="A4" s="1" t="s">
        <v>303</v>
      </c>
      <c r="B4" s="1"/>
      <c r="C4" s="11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 t="s">
        <v>11</v>
      </c>
      <c r="B5" s="1" t="s">
        <v>12</v>
      </c>
      <c r="C5" s="16">
        <v>2.0</v>
      </c>
      <c r="D5" s="13">
        <v>1.0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 t="s">
        <v>50</v>
      </c>
      <c r="B6" s="1" t="s">
        <v>12</v>
      </c>
      <c r="C6" s="11">
        <v>0.0</v>
      </c>
      <c r="D6" s="13">
        <v>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3"/>
      <c r="U6" s="13"/>
      <c r="V6" s="13"/>
      <c r="W6" s="13"/>
      <c r="X6" s="13"/>
      <c r="Y6" s="13"/>
    </row>
    <row r="7">
      <c r="A7" s="1" t="s">
        <v>426</v>
      </c>
      <c r="B7" s="1" t="s">
        <v>9</v>
      </c>
      <c r="C7" s="13">
        <v>0.0</v>
      </c>
      <c r="D7" s="13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 t="s">
        <v>13</v>
      </c>
      <c r="B9" s="1"/>
      <c r="C9" s="1"/>
      <c r="D9" s="1" t="s">
        <v>14</v>
      </c>
      <c r="G9" s="1"/>
      <c r="H9" s="1"/>
      <c r="I9" s="1"/>
      <c r="J9" s="1"/>
      <c r="K9" s="1" t="s">
        <v>15</v>
      </c>
      <c r="N9" s="1"/>
      <c r="O9" s="1"/>
      <c r="P9" s="1"/>
      <c r="Q9" s="13" t="s">
        <v>67</v>
      </c>
      <c r="T9" s="1"/>
      <c r="U9" s="1"/>
      <c r="V9" s="41" t="s">
        <v>67</v>
      </c>
      <c r="Y9" s="1"/>
    </row>
    <row r="10">
      <c r="A10" s="1"/>
      <c r="B10" s="1"/>
      <c r="C10" s="1"/>
      <c r="D10" s="1" t="s">
        <v>8</v>
      </c>
      <c r="E10" s="1" t="s">
        <v>303</v>
      </c>
      <c r="F10" s="1" t="s">
        <v>11</v>
      </c>
      <c r="G10" s="1" t="s">
        <v>426</v>
      </c>
      <c r="H10" s="1" t="s">
        <v>50</v>
      </c>
      <c r="I10" s="1" t="s">
        <v>70</v>
      </c>
      <c r="J10" s="1"/>
      <c r="K10" s="1" t="s">
        <v>8</v>
      </c>
      <c r="L10" s="1" t="s">
        <v>303</v>
      </c>
      <c r="M10" s="1" t="s">
        <v>11</v>
      </c>
      <c r="N10" s="1" t="s">
        <v>426</v>
      </c>
      <c r="O10" s="1" t="s">
        <v>50</v>
      </c>
      <c r="P10" s="1"/>
      <c r="Q10" s="1" t="s">
        <v>8</v>
      </c>
      <c r="R10" s="1" t="s">
        <v>11</v>
      </c>
      <c r="S10" s="1" t="s">
        <v>426</v>
      </c>
      <c r="T10" s="1" t="s">
        <v>50</v>
      </c>
      <c r="U10" s="1"/>
      <c r="V10" s="41" t="s">
        <v>8</v>
      </c>
      <c r="W10" s="41" t="s">
        <v>11</v>
      </c>
      <c r="X10" s="41" t="s">
        <v>426</v>
      </c>
      <c r="Y10" s="41"/>
    </row>
    <row r="11">
      <c r="A11" s="1"/>
      <c r="B11" s="1"/>
      <c r="C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 t="s">
        <v>428</v>
      </c>
      <c r="B12" s="1"/>
      <c r="C12" s="1"/>
      <c r="D12" s="11">
        <v>9.8</v>
      </c>
      <c r="E12" s="11">
        <v>0.0</v>
      </c>
      <c r="F12" s="11">
        <v>38.35</v>
      </c>
      <c r="G12" s="11">
        <v>36.33</v>
      </c>
      <c r="H12" s="11">
        <v>7.97</v>
      </c>
      <c r="I12" s="16">
        <v>92.45</v>
      </c>
      <c r="J12" s="1"/>
      <c r="K12" s="11">
        <f t="shared" ref="K12:K13" si="1">DIVIDE(100*D12,I12)</f>
        <v>10.6003245</v>
      </c>
      <c r="L12" s="11">
        <f t="shared" ref="L12:L13" si="2">DIVIDE(100*E12,I12)</f>
        <v>0</v>
      </c>
      <c r="M12" s="11">
        <f t="shared" ref="M12:M13" si="3">DIVIDE(100*F12,I12)</f>
        <v>41.4818821</v>
      </c>
      <c r="N12" s="11">
        <f t="shared" ref="N12:N13" si="4">DIVIDE(100*G12,I12)</f>
        <v>39.29691725</v>
      </c>
      <c r="O12" s="11">
        <f t="shared" ref="O12:O13" si="5">DIVIDE(100*H12,I12)</f>
        <v>8.620876149</v>
      </c>
      <c r="P12" s="1"/>
      <c r="Q12" s="13">
        <v>11.9</v>
      </c>
      <c r="R12" s="13">
        <v>47.4</v>
      </c>
      <c r="S12" s="13">
        <v>40.7</v>
      </c>
      <c r="T12" s="13">
        <v>0.0</v>
      </c>
      <c r="U12" s="13"/>
      <c r="V12" s="42">
        <v>0.0</v>
      </c>
      <c r="W12" s="42">
        <v>49.6</v>
      </c>
      <c r="X12" s="43">
        <v>50.4</v>
      </c>
      <c r="Y12" s="44"/>
    </row>
    <row r="13">
      <c r="A13" s="1" t="s">
        <v>429</v>
      </c>
      <c r="D13" s="20">
        <v>14.41</v>
      </c>
      <c r="E13" s="20">
        <v>30.78</v>
      </c>
      <c r="F13" s="20">
        <v>45.55</v>
      </c>
      <c r="G13" s="1"/>
      <c r="H13" s="1"/>
      <c r="I13" s="16">
        <v>90.74</v>
      </c>
      <c r="J13" s="1"/>
      <c r="K13" s="11">
        <f t="shared" si="1"/>
        <v>15.8805378</v>
      </c>
      <c r="L13" s="11">
        <f t="shared" si="2"/>
        <v>33.92109323</v>
      </c>
      <c r="M13" s="14">
        <f t="shared" si="3"/>
        <v>50.19836897</v>
      </c>
      <c r="N13" s="11">
        <f t="shared" si="4"/>
        <v>0</v>
      </c>
      <c r="O13" s="11">
        <f t="shared" si="5"/>
        <v>0</v>
      </c>
    </row>
    <row r="14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mergeCells count="5">
    <mergeCell ref="D9:F9"/>
    <mergeCell ref="K9:M9"/>
    <mergeCell ref="Q9:S9"/>
    <mergeCell ref="T3:V3"/>
    <mergeCell ref="V9:X9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 t="s">
        <v>430</v>
      </c>
      <c r="B3" s="13" t="s">
        <v>431</v>
      </c>
      <c r="C3" s="13">
        <v>0.0</v>
      </c>
      <c r="D3" s="13">
        <v>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 t="s">
        <v>8</v>
      </c>
      <c r="B4" s="1" t="s">
        <v>9</v>
      </c>
      <c r="C4" s="16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 t="s">
        <v>11</v>
      </c>
      <c r="B5" s="1" t="s">
        <v>12</v>
      </c>
      <c r="C5" s="16">
        <v>1.0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 t="s">
        <v>432</v>
      </c>
      <c r="B6" s="1" t="s">
        <v>9</v>
      </c>
      <c r="C6" s="16">
        <v>1.0</v>
      </c>
      <c r="D6" s="13">
        <v>1.0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3" t="s">
        <v>433</v>
      </c>
      <c r="B7" s="1"/>
      <c r="C7" s="13">
        <v>0.0</v>
      </c>
      <c r="D7" s="13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3"/>
      <c r="P8" s="13"/>
      <c r="Q8" s="13"/>
      <c r="R8" s="1"/>
      <c r="S8" s="13"/>
      <c r="T8" s="13"/>
      <c r="U8" s="13"/>
      <c r="V8" s="13"/>
      <c r="W8" s="1"/>
    </row>
    <row r="9">
      <c r="A9" s="1" t="s">
        <v>13</v>
      </c>
      <c r="B9" s="1"/>
      <c r="C9" s="1"/>
      <c r="D9" s="1" t="s">
        <v>14</v>
      </c>
      <c r="G9" s="1"/>
      <c r="H9" s="1"/>
      <c r="I9" s="1"/>
      <c r="J9" s="1" t="s">
        <v>15</v>
      </c>
      <c r="M9" s="1"/>
      <c r="N9" s="1"/>
      <c r="O9" s="13" t="s">
        <v>67</v>
      </c>
      <c r="R9" s="1"/>
      <c r="S9" s="13"/>
      <c r="T9" s="13" t="s">
        <v>67</v>
      </c>
      <c r="W9" s="1"/>
    </row>
    <row r="10">
      <c r="A10" s="1"/>
      <c r="B10" s="1"/>
      <c r="C10" s="1"/>
      <c r="D10" s="1" t="s">
        <v>430</v>
      </c>
      <c r="E10" s="13" t="s">
        <v>434</v>
      </c>
      <c r="F10" s="1" t="s">
        <v>11</v>
      </c>
      <c r="G10" s="1" t="s">
        <v>435</v>
      </c>
      <c r="H10" s="1" t="s">
        <v>70</v>
      </c>
      <c r="I10" s="1"/>
      <c r="J10" s="1" t="s">
        <v>430</v>
      </c>
      <c r="K10" s="13" t="s">
        <v>434</v>
      </c>
      <c r="L10" s="1" t="s">
        <v>11</v>
      </c>
      <c r="M10" s="1" t="s">
        <v>435</v>
      </c>
      <c r="N10" s="1"/>
      <c r="O10" s="1" t="s">
        <v>430</v>
      </c>
      <c r="P10" s="13" t="s">
        <v>434</v>
      </c>
      <c r="Q10" s="1" t="s">
        <v>11</v>
      </c>
      <c r="R10" s="1" t="s">
        <v>435</v>
      </c>
      <c r="S10" s="1"/>
      <c r="T10" s="1" t="s">
        <v>430</v>
      </c>
      <c r="U10" s="1" t="s">
        <v>11</v>
      </c>
      <c r="V10" s="1" t="s">
        <v>435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 t="s">
        <v>436</v>
      </c>
      <c r="B12" s="1"/>
      <c r="C12" s="1"/>
      <c r="D12" s="20">
        <v>17.23</v>
      </c>
      <c r="E12" s="20">
        <v>15.48</v>
      </c>
      <c r="F12" s="20">
        <v>33.76</v>
      </c>
      <c r="G12" s="20">
        <v>29.14</v>
      </c>
      <c r="H12" s="16">
        <v>95.61</v>
      </c>
      <c r="I12" s="1"/>
      <c r="J12" s="11">
        <f t="shared" ref="J12:J13" si="1">DIVIDE(100*D12,H12)</f>
        <v>18.0211275</v>
      </c>
      <c r="K12" s="11">
        <f t="shared" ref="K12:K13" si="2">DIVIDE(100*E12,H12)</f>
        <v>16.19077502</v>
      </c>
      <c r="L12" s="11">
        <f t="shared" ref="L12:L13" si="3">DIVIDE(100*F12,H12)</f>
        <v>35.310114</v>
      </c>
      <c r="M12" s="11">
        <f t="shared" ref="M12:M13" si="4">DIVIDE(100*G12,H12)</f>
        <v>30.47798347</v>
      </c>
      <c r="N12" s="1"/>
      <c r="O12" s="16">
        <v>19.7</v>
      </c>
      <c r="P12" s="16">
        <v>0.0</v>
      </c>
      <c r="Q12" s="16">
        <v>36.8</v>
      </c>
      <c r="R12" s="16">
        <v>43.5</v>
      </c>
      <c r="S12" s="16"/>
      <c r="T12" s="16">
        <v>0.0</v>
      </c>
      <c r="U12" s="16">
        <v>40.8</v>
      </c>
      <c r="V12" s="18">
        <v>59.2</v>
      </c>
    </row>
    <row r="13">
      <c r="A13" s="1" t="s">
        <v>438</v>
      </c>
      <c r="B13" s="1"/>
      <c r="C13" s="1"/>
      <c r="D13" s="1"/>
      <c r="E13" s="13">
        <v>52.22</v>
      </c>
      <c r="F13" s="11">
        <v>43.55</v>
      </c>
      <c r="G13" s="1"/>
      <c r="H13" s="16">
        <v>95.77</v>
      </c>
      <c r="I13" s="1"/>
      <c r="J13" s="11">
        <f t="shared" si="1"/>
        <v>0</v>
      </c>
      <c r="K13" s="14">
        <f t="shared" si="2"/>
        <v>54.52646967</v>
      </c>
      <c r="L13" s="11">
        <f t="shared" si="3"/>
        <v>45.47353033</v>
      </c>
      <c r="M13" s="1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</row>
  </sheetData>
  <mergeCells count="4">
    <mergeCell ref="D9:F9"/>
    <mergeCell ref="J9:L9"/>
    <mergeCell ref="O9:Q9"/>
    <mergeCell ref="T9:V9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 t="s">
        <v>11</v>
      </c>
      <c r="B3" s="1" t="s">
        <v>12</v>
      </c>
      <c r="C3" s="45">
        <v>1.0</v>
      </c>
      <c r="D3" s="13">
        <v>1.0</v>
      </c>
      <c r="E3" s="1"/>
      <c r="F3" s="1"/>
      <c r="G3" s="1"/>
      <c r="H3" s="1"/>
      <c r="I3" s="1"/>
      <c r="J3" s="1"/>
    </row>
    <row r="4">
      <c r="A4" s="13" t="s">
        <v>437</v>
      </c>
      <c r="B4" s="1"/>
      <c r="C4" s="13">
        <v>0.0</v>
      </c>
      <c r="D4" s="13">
        <v>0.0</v>
      </c>
      <c r="E4" s="1"/>
      <c r="F4" s="1"/>
      <c r="G4" s="1"/>
      <c r="H4" s="1"/>
      <c r="I4" s="1"/>
      <c r="J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 t="s">
        <v>13</v>
      </c>
      <c r="B6" s="1"/>
      <c r="C6" s="1"/>
      <c r="D6" s="1" t="s">
        <v>14</v>
      </c>
      <c r="F6" s="1"/>
      <c r="G6" s="1"/>
      <c r="H6" s="1" t="s">
        <v>15</v>
      </c>
      <c r="J6" s="1"/>
    </row>
    <row r="7">
      <c r="A7" s="1"/>
      <c r="B7" s="1"/>
      <c r="C7" s="1"/>
      <c r="D7" s="1" t="s">
        <v>11</v>
      </c>
      <c r="E7" s="1" t="s">
        <v>435</v>
      </c>
      <c r="F7" s="1" t="s">
        <v>70</v>
      </c>
      <c r="G7" s="1"/>
      <c r="H7" s="1" t="s">
        <v>11</v>
      </c>
      <c r="I7" s="1" t="s">
        <v>435</v>
      </c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 t="s">
        <v>59</v>
      </c>
      <c r="B9" s="1"/>
      <c r="C9" s="1"/>
      <c r="D9" s="20">
        <v>48.39</v>
      </c>
      <c r="E9" s="20">
        <v>46.98</v>
      </c>
      <c r="F9" s="11">
        <f>SUM(D9,E9)</f>
        <v>95.37</v>
      </c>
      <c r="G9" s="1"/>
      <c r="H9" s="14">
        <f>DIVIDE(100*D9,F9)</f>
        <v>50.73922617</v>
      </c>
      <c r="I9" s="11">
        <f>DIVIDE(100*E9,F9)</f>
        <v>49.26077383</v>
      </c>
      <c r="J9" s="1"/>
    </row>
    <row r="10">
      <c r="A10" s="1"/>
      <c r="B10" s="1"/>
      <c r="C10" s="1"/>
      <c r="D10" s="20"/>
      <c r="E10" s="20"/>
      <c r="F10" s="11"/>
      <c r="G10" s="1"/>
    </row>
  </sheetData>
  <mergeCells count="2">
    <mergeCell ref="D6:E6"/>
    <mergeCell ref="H6:I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2" t="s">
        <v>426</v>
      </c>
      <c r="B3" s="2" t="s">
        <v>9</v>
      </c>
      <c r="C3" s="9">
        <v>1.0</v>
      </c>
      <c r="D3" s="10">
        <v>1.0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13"/>
      <c r="B5" s="1"/>
      <c r="C5" s="13"/>
      <c r="D5" s="1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A6" s="1" t="s">
        <v>13</v>
      </c>
      <c r="B6" s="1"/>
      <c r="C6" s="1"/>
      <c r="D6" s="1" t="s">
        <v>14</v>
      </c>
      <c r="F6" s="1"/>
      <c r="G6" s="1"/>
      <c r="H6" s="1" t="s">
        <v>15</v>
      </c>
      <c r="K6" s="1"/>
      <c r="P6" s="1"/>
      <c r="Q6" s="1"/>
      <c r="R6" s="1"/>
    </row>
    <row r="7">
      <c r="A7" s="1"/>
      <c r="B7" s="1"/>
      <c r="C7" s="1"/>
      <c r="D7" s="1" t="s">
        <v>11</v>
      </c>
      <c r="E7" s="1" t="s">
        <v>426</v>
      </c>
      <c r="F7" s="1" t="s">
        <v>70</v>
      </c>
      <c r="G7" s="1"/>
      <c r="H7" s="1" t="s">
        <v>11</v>
      </c>
      <c r="I7" s="1" t="s">
        <v>426</v>
      </c>
      <c r="J7" s="1"/>
      <c r="K7" s="1"/>
      <c r="L7" s="1"/>
      <c r="M7" s="1"/>
      <c r="N7" s="1"/>
      <c r="O7" s="1"/>
      <c r="P7" s="1"/>
      <c r="Q7" s="1"/>
      <c r="R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>
      <c r="A9" s="1" t="s">
        <v>61</v>
      </c>
      <c r="B9" s="1"/>
      <c r="C9" s="1"/>
      <c r="D9" s="20">
        <v>30.11</v>
      </c>
      <c r="E9" s="20">
        <v>68.6</v>
      </c>
      <c r="F9" s="11">
        <f>SUM(D9,E9)</f>
        <v>98.71</v>
      </c>
      <c r="G9" s="1"/>
      <c r="H9" s="11">
        <f>DIVIDE(100*D9,F9)</f>
        <v>30.50349509</v>
      </c>
      <c r="I9" s="14">
        <f>DIVIDE(100*E9,F9)</f>
        <v>69.49650491</v>
      </c>
      <c r="J9" s="1"/>
      <c r="K9" s="1"/>
      <c r="L9" s="1"/>
      <c r="M9" s="1"/>
      <c r="N9" s="1"/>
      <c r="O9" s="1"/>
      <c r="P9" s="1"/>
      <c r="Q9" s="1"/>
      <c r="R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</sheetData>
  <mergeCells count="3">
    <mergeCell ref="K6:O6"/>
    <mergeCell ref="H6:J6"/>
    <mergeCell ref="D6:E6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8</v>
      </c>
      <c r="B3" s="1" t="s">
        <v>9</v>
      </c>
      <c r="C3" s="16">
        <v>1.0</v>
      </c>
      <c r="D3" s="13">
        <v>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34</v>
      </c>
      <c r="B4" s="1"/>
      <c r="C4" s="16">
        <v>20.0</v>
      </c>
      <c r="D4" s="13">
        <v>21.0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 t="s">
        <v>439</v>
      </c>
      <c r="B5" s="1" t="s">
        <v>12</v>
      </c>
      <c r="C5" s="11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 t="s">
        <v>13</v>
      </c>
      <c r="B7" s="1"/>
      <c r="C7" s="1"/>
      <c r="D7" s="1" t="s">
        <v>14</v>
      </c>
      <c r="G7" s="1"/>
      <c r="H7" s="1"/>
      <c r="I7" s="1"/>
      <c r="J7" s="1" t="s">
        <v>15</v>
      </c>
      <c r="M7" s="1"/>
      <c r="N7" s="1"/>
      <c r="O7" s="13" t="s">
        <v>67</v>
      </c>
      <c r="R7" s="1"/>
      <c r="S7" s="1"/>
      <c r="T7" s="13" t="s">
        <v>67</v>
      </c>
    </row>
    <row r="8">
      <c r="A8" s="1"/>
      <c r="B8" s="1" t="s">
        <v>65</v>
      </c>
      <c r="C8" s="1"/>
      <c r="D8" s="1" t="s">
        <v>439</v>
      </c>
      <c r="E8" s="1" t="s">
        <v>8</v>
      </c>
      <c r="F8" s="1" t="s">
        <v>34</v>
      </c>
      <c r="G8" s="1" t="s">
        <v>435</v>
      </c>
      <c r="H8" s="1" t="s">
        <v>70</v>
      </c>
      <c r="I8" s="1"/>
      <c r="J8" s="1" t="s">
        <v>439</v>
      </c>
      <c r="K8" s="1" t="s">
        <v>8</v>
      </c>
      <c r="L8" s="1" t="s">
        <v>34</v>
      </c>
      <c r="M8" s="1" t="s">
        <v>435</v>
      </c>
      <c r="N8" s="1"/>
      <c r="O8" s="1" t="s">
        <v>439</v>
      </c>
      <c r="P8" s="1" t="s">
        <v>8</v>
      </c>
      <c r="Q8" s="1" t="s">
        <v>34</v>
      </c>
      <c r="R8" s="1" t="s">
        <v>435</v>
      </c>
      <c r="S8" s="1"/>
      <c r="T8" s="1" t="s">
        <v>439</v>
      </c>
      <c r="U8" s="1" t="s">
        <v>8</v>
      </c>
      <c r="V8" s="1" t="s">
        <v>34</v>
      </c>
    </row>
    <row r="10">
      <c r="A10" s="1" t="s">
        <v>440</v>
      </c>
      <c r="B10" s="1"/>
      <c r="C10" s="1"/>
      <c r="D10" s="11">
        <v>17.57</v>
      </c>
      <c r="E10" s="11">
        <v>25.55</v>
      </c>
      <c r="F10" s="11">
        <v>40.06</v>
      </c>
      <c r="G10" s="11">
        <v>10.91</v>
      </c>
      <c r="H10" s="11">
        <f t="shared" ref="H10:H28" si="1">SUM(D10,E10,F10,G10)</f>
        <v>94.09</v>
      </c>
      <c r="I10" s="1"/>
      <c r="J10" s="11">
        <f t="shared" ref="J10:J28" si="2">DIVIDE(100*D10,H10)</f>
        <v>18.67361037</v>
      </c>
      <c r="K10" s="11">
        <f t="shared" ref="K10:K28" si="3">DIVIDE(100*E10,H10)</f>
        <v>27.15485174</v>
      </c>
      <c r="L10" s="11">
        <f t="shared" ref="L10:L28" si="4">DIVIDE(100*F10,H10)</f>
        <v>42.57625678</v>
      </c>
      <c r="M10" s="11">
        <f t="shared" ref="M10:M28" si="5">DIVIDE(100*G10,H10)</f>
        <v>11.59528111</v>
      </c>
      <c r="N10" s="1"/>
      <c r="O10" s="16">
        <v>21.7</v>
      </c>
      <c r="P10" s="16">
        <v>30.2</v>
      </c>
      <c r="Q10" s="16">
        <v>48.5</v>
      </c>
      <c r="R10" s="16">
        <v>0.0</v>
      </c>
      <c r="S10" s="13"/>
      <c r="T10" s="16">
        <v>0.0</v>
      </c>
      <c r="U10" s="16">
        <v>37.5</v>
      </c>
      <c r="V10" s="18">
        <v>62.5</v>
      </c>
    </row>
    <row r="11">
      <c r="A11" s="1" t="s">
        <v>441</v>
      </c>
      <c r="B11" s="1"/>
      <c r="C11" s="1"/>
      <c r="D11" s="20">
        <v>24.38</v>
      </c>
      <c r="E11" s="20">
        <v>33.04</v>
      </c>
      <c r="F11" s="20">
        <v>34.03</v>
      </c>
      <c r="G11" s="20">
        <v>0.0</v>
      </c>
      <c r="H11" s="11">
        <f t="shared" si="1"/>
        <v>91.45</v>
      </c>
      <c r="I11" s="1"/>
      <c r="J11" s="11">
        <f t="shared" si="2"/>
        <v>26.65937671</v>
      </c>
      <c r="K11" s="11">
        <f t="shared" si="3"/>
        <v>36.12903226</v>
      </c>
      <c r="L11" s="11">
        <f t="shared" si="4"/>
        <v>37.21159103</v>
      </c>
      <c r="M11" s="11">
        <f t="shared" si="5"/>
        <v>0</v>
      </c>
      <c r="N11" s="1"/>
      <c r="O11" s="16">
        <v>0.0</v>
      </c>
      <c r="P11" s="16">
        <v>47.5</v>
      </c>
      <c r="Q11" s="18">
        <v>52.5</v>
      </c>
      <c r="R11" s="11">
        <v>0.0</v>
      </c>
      <c r="S11" s="1"/>
    </row>
    <row r="12">
      <c r="A12" s="1" t="s">
        <v>442</v>
      </c>
      <c r="B12" s="1"/>
      <c r="C12" s="1"/>
      <c r="D12" s="11">
        <v>26.65</v>
      </c>
      <c r="E12" s="11">
        <v>33.69</v>
      </c>
      <c r="F12" s="11">
        <v>31.83</v>
      </c>
      <c r="G12" s="16">
        <v>0.0</v>
      </c>
      <c r="H12" s="11">
        <f t="shared" si="1"/>
        <v>92.17</v>
      </c>
      <c r="I12" s="1"/>
      <c r="J12" s="11">
        <f t="shared" si="2"/>
        <v>28.91396333</v>
      </c>
      <c r="K12" s="11">
        <f t="shared" si="3"/>
        <v>36.55202343</v>
      </c>
      <c r="L12" s="11">
        <f t="shared" si="4"/>
        <v>34.53401324</v>
      </c>
      <c r="M12" s="11">
        <f t="shared" si="5"/>
        <v>0</v>
      </c>
      <c r="N12" s="1"/>
      <c r="O12" s="16">
        <v>0.0</v>
      </c>
      <c r="P12" s="16">
        <v>47.6</v>
      </c>
      <c r="Q12" s="18">
        <v>52.4</v>
      </c>
      <c r="R12" s="11">
        <v>0.0</v>
      </c>
      <c r="S12" s="1"/>
    </row>
    <row r="13">
      <c r="A13" s="1" t="s">
        <v>443</v>
      </c>
      <c r="B13" s="1"/>
      <c r="C13" s="1"/>
      <c r="D13" s="11">
        <v>24.59</v>
      </c>
      <c r="E13" s="11">
        <v>33.31</v>
      </c>
      <c r="F13" s="11">
        <v>36.42</v>
      </c>
      <c r="G13" s="13">
        <v>0.0</v>
      </c>
      <c r="H13" s="11">
        <f t="shared" si="1"/>
        <v>94.32</v>
      </c>
      <c r="I13" s="1"/>
      <c r="J13" s="11">
        <f t="shared" si="2"/>
        <v>26.07082273</v>
      </c>
      <c r="K13" s="11">
        <f t="shared" si="3"/>
        <v>35.31594572</v>
      </c>
      <c r="L13" s="11">
        <f t="shared" si="4"/>
        <v>38.61323155</v>
      </c>
      <c r="M13" s="11">
        <f t="shared" si="5"/>
        <v>0</v>
      </c>
      <c r="N13" s="1"/>
      <c r="O13" s="16">
        <v>0.0</v>
      </c>
      <c r="P13" s="16">
        <v>37.5</v>
      </c>
      <c r="Q13" s="18">
        <v>62.5</v>
      </c>
      <c r="R13" s="11">
        <v>0.0</v>
      </c>
      <c r="S13" s="1"/>
    </row>
    <row r="14">
      <c r="A14" s="1" t="s">
        <v>444</v>
      </c>
      <c r="B14" s="1"/>
      <c r="C14" s="1"/>
      <c r="D14" s="11">
        <v>29.88</v>
      </c>
      <c r="E14" s="11">
        <v>25.69</v>
      </c>
      <c r="F14" s="11">
        <v>37.34</v>
      </c>
      <c r="G14" s="13">
        <v>0.0</v>
      </c>
      <c r="H14" s="11">
        <f t="shared" si="1"/>
        <v>92.91</v>
      </c>
      <c r="I14" s="1"/>
      <c r="J14" s="11">
        <f t="shared" si="2"/>
        <v>32.16015499</v>
      </c>
      <c r="K14" s="11">
        <f t="shared" si="3"/>
        <v>27.65041438</v>
      </c>
      <c r="L14" s="11">
        <f t="shared" si="4"/>
        <v>40.18943063</v>
      </c>
      <c r="M14" s="11">
        <f t="shared" si="5"/>
        <v>0</v>
      </c>
      <c r="N14" s="1"/>
      <c r="O14" s="16">
        <v>37.7</v>
      </c>
      <c r="P14" s="16">
        <v>0.0</v>
      </c>
      <c r="Q14" s="18">
        <v>62.3</v>
      </c>
      <c r="R14" s="11">
        <v>0.0</v>
      </c>
      <c r="S14" s="1"/>
    </row>
    <row r="15">
      <c r="A15" s="1" t="s">
        <v>445</v>
      </c>
      <c r="B15" s="1"/>
      <c r="C15" s="1"/>
      <c r="D15" s="11">
        <v>26.43</v>
      </c>
      <c r="E15" s="11">
        <v>27.81</v>
      </c>
      <c r="F15" s="11">
        <v>41.32</v>
      </c>
      <c r="G15" s="13">
        <v>0.0</v>
      </c>
      <c r="H15" s="11">
        <f t="shared" si="1"/>
        <v>95.56</v>
      </c>
      <c r="I15" s="1"/>
      <c r="J15" s="11">
        <f t="shared" si="2"/>
        <v>27.65801591</v>
      </c>
      <c r="K15" s="11">
        <f t="shared" si="3"/>
        <v>29.10213478</v>
      </c>
      <c r="L15" s="11">
        <f t="shared" si="4"/>
        <v>43.23984931</v>
      </c>
      <c r="M15" s="11">
        <f t="shared" si="5"/>
        <v>0</v>
      </c>
      <c r="N15" s="1"/>
      <c r="O15" s="16">
        <v>0.0</v>
      </c>
      <c r="P15" s="16">
        <v>39.6</v>
      </c>
      <c r="Q15" s="18">
        <v>60.4</v>
      </c>
      <c r="R15" s="11">
        <v>0.0</v>
      </c>
      <c r="S15" s="1"/>
    </row>
    <row r="16">
      <c r="A16" s="1" t="s">
        <v>446</v>
      </c>
      <c r="B16" s="1"/>
      <c r="C16" s="1"/>
      <c r="D16" s="11">
        <v>29.85</v>
      </c>
      <c r="E16" s="11">
        <v>20.02</v>
      </c>
      <c r="F16" s="11">
        <v>46.43</v>
      </c>
      <c r="G16" s="13">
        <v>0.0</v>
      </c>
      <c r="H16" s="11">
        <f t="shared" si="1"/>
        <v>96.3</v>
      </c>
      <c r="I16" s="1"/>
      <c r="J16" s="11">
        <f t="shared" si="2"/>
        <v>30.99688474</v>
      </c>
      <c r="K16" s="11">
        <f t="shared" si="3"/>
        <v>20.78920042</v>
      </c>
      <c r="L16" s="11">
        <f t="shared" si="4"/>
        <v>48.21391485</v>
      </c>
      <c r="M16" s="11">
        <f t="shared" si="5"/>
        <v>0</v>
      </c>
      <c r="N16" s="1"/>
      <c r="O16" s="16">
        <v>35.2</v>
      </c>
      <c r="P16" s="16">
        <v>0.0</v>
      </c>
      <c r="Q16" s="18">
        <v>64.8</v>
      </c>
      <c r="R16" s="11">
        <v>0.0</v>
      </c>
      <c r="S16" s="1"/>
    </row>
    <row r="17">
      <c r="A17" s="1" t="s">
        <v>447</v>
      </c>
      <c r="B17" s="1"/>
      <c r="C17" s="1"/>
      <c r="D17" s="11">
        <v>29.85</v>
      </c>
      <c r="E17" s="11">
        <v>17.53</v>
      </c>
      <c r="F17" s="11">
        <v>43.94</v>
      </c>
      <c r="G17" s="13">
        <v>0.0</v>
      </c>
      <c r="H17" s="11">
        <f t="shared" si="1"/>
        <v>91.32</v>
      </c>
      <c r="I17" s="1"/>
      <c r="J17" s="11">
        <f t="shared" si="2"/>
        <v>32.68725361</v>
      </c>
      <c r="K17" s="11">
        <f t="shared" si="3"/>
        <v>19.19623303</v>
      </c>
      <c r="L17" s="11">
        <f t="shared" si="4"/>
        <v>48.11651336</v>
      </c>
      <c r="M17" s="11">
        <f t="shared" si="5"/>
        <v>0</v>
      </c>
      <c r="N17" s="1"/>
      <c r="O17" s="16">
        <v>37.7</v>
      </c>
      <c r="P17" s="16">
        <v>0.0</v>
      </c>
      <c r="Q17" s="18">
        <v>62.3</v>
      </c>
      <c r="R17" s="11">
        <v>0.0</v>
      </c>
      <c r="S17" s="1"/>
    </row>
    <row r="18">
      <c r="A18" s="1" t="s">
        <v>448</v>
      </c>
      <c r="B18" s="1"/>
      <c r="C18" s="1"/>
      <c r="D18" s="11">
        <v>20.52</v>
      </c>
      <c r="E18" s="11">
        <v>30.32</v>
      </c>
      <c r="F18" s="11">
        <v>43.5</v>
      </c>
      <c r="G18" s="13">
        <v>0.0</v>
      </c>
      <c r="H18" s="11">
        <f t="shared" si="1"/>
        <v>94.34</v>
      </c>
      <c r="I18" s="1"/>
      <c r="J18" s="11">
        <f t="shared" si="2"/>
        <v>21.751113</v>
      </c>
      <c r="K18" s="11">
        <f t="shared" si="3"/>
        <v>32.13907144</v>
      </c>
      <c r="L18" s="11">
        <f t="shared" si="4"/>
        <v>46.10981556</v>
      </c>
      <c r="M18" s="11">
        <f t="shared" si="5"/>
        <v>0</v>
      </c>
      <c r="N18" s="1"/>
      <c r="O18" s="16">
        <v>0.0</v>
      </c>
      <c r="P18" s="16">
        <v>41.1</v>
      </c>
      <c r="Q18" s="18">
        <v>58.9</v>
      </c>
      <c r="R18" s="11">
        <v>0.0</v>
      </c>
      <c r="S18" s="1"/>
    </row>
    <row r="19">
      <c r="A19" s="1" t="s">
        <v>449</v>
      </c>
      <c r="B19" s="1"/>
      <c r="C19" s="1"/>
      <c r="D19" s="11">
        <v>23.71</v>
      </c>
      <c r="E19" s="11">
        <v>29.82</v>
      </c>
      <c r="F19" s="11">
        <v>38.73</v>
      </c>
      <c r="G19" s="13">
        <v>0.0</v>
      </c>
      <c r="H19" s="11">
        <f t="shared" si="1"/>
        <v>92.26</v>
      </c>
      <c r="I19" s="1"/>
      <c r="J19" s="11">
        <f t="shared" si="2"/>
        <v>25.69911121</v>
      </c>
      <c r="K19" s="11">
        <f t="shared" si="3"/>
        <v>32.32169954</v>
      </c>
      <c r="L19" s="11">
        <f t="shared" si="4"/>
        <v>41.97918925</v>
      </c>
      <c r="M19" s="11">
        <f t="shared" si="5"/>
        <v>0</v>
      </c>
      <c r="N19" s="1"/>
      <c r="O19" s="16">
        <v>0.0</v>
      </c>
      <c r="P19" s="16">
        <v>43.3</v>
      </c>
      <c r="Q19" s="18">
        <v>56.7</v>
      </c>
      <c r="R19" s="11">
        <v>0.0</v>
      </c>
      <c r="S19" s="1"/>
    </row>
    <row r="20">
      <c r="A20" s="1" t="s">
        <v>450</v>
      </c>
      <c r="B20" s="1"/>
      <c r="C20" s="1"/>
      <c r="D20" s="11">
        <v>27.55</v>
      </c>
      <c r="E20" s="11">
        <v>28.14</v>
      </c>
      <c r="F20" s="11">
        <v>33.18</v>
      </c>
      <c r="G20" s="13">
        <v>0.0</v>
      </c>
      <c r="H20" s="11">
        <f t="shared" si="1"/>
        <v>88.87</v>
      </c>
      <c r="I20" s="1"/>
      <c r="J20" s="11">
        <f t="shared" si="2"/>
        <v>31.00033757</v>
      </c>
      <c r="K20" s="11">
        <f t="shared" si="3"/>
        <v>31.66422865</v>
      </c>
      <c r="L20" s="11">
        <f t="shared" si="4"/>
        <v>37.33543378</v>
      </c>
      <c r="M20" s="11">
        <f t="shared" si="5"/>
        <v>0</v>
      </c>
      <c r="N20" s="1"/>
      <c r="O20" s="16">
        <v>0.0</v>
      </c>
      <c r="P20" s="16">
        <v>45.1</v>
      </c>
      <c r="Q20" s="18">
        <v>54.9</v>
      </c>
      <c r="R20" s="11">
        <v>0.0</v>
      </c>
      <c r="S20" s="1"/>
    </row>
    <row r="21">
      <c r="A21" s="1" t="s">
        <v>451</v>
      </c>
      <c r="B21" s="1"/>
      <c r="C21" s="1"/>
      <c r="D21" s="11">
        <v>36.38</v>
      </c>
      <c r="E21" s="11">
        <v>13.54</v>
      </c>
      <c r="F21" s="11">
        <v>36.58</v>
      </c>
      <c r="G21" s="13">
        <v>0.0</v>
      </c>
      <c r="H21" s="11">
        <f t="shared" si="1"/>
        <v>86.5</v>
      </c>
      <c r="I21" s="1"/>
      <c r="J21" s="11">
        <f t="shared" si="2"/>
        <v>42.05780347</v>
      </c>
      <c r="K21" s="11">
        <f t="shared" si="3"/>
        <v>15.65317919</v>
      </c>
      <c r="L21" s="11">
        <f t="shared" si="4"/>
        <v>42.28901734</v>
      </c>
      <c r="M21" s="11">
        <f t="shared" si="5"/>
        <v>0</v>
      </c>
      <c r="N21" s="1"/>
      <c r="O21" s="16">
        <v>45.6</v>
      </c>
      <c r="P21" s="16">
        <v>0.0</v>
      </c>
      <c r="Q21" s="18">
        <v>54.4</v>
      </c>
      <c r="R21" s="11">
        <v>0.0</v>
      </c>
      <c r="S21" s="1"/>
    </row>
    <row r="22">
      <c r="A22" s="1" t="s">
        <v>452</v>
      </c>
      <c r="B22" s="1"/>
      <c r="C22" s="1"/>
      <c r="D22" s="11">
        <v>28.63</v>
      </c>
      <c r="E22" s="11">
        <v>12.95</v>
      </c>
      <c r="F22" s="11">
        <v>50.19</v>
      </c>
      <c r="G22" s="13">
        <v>0.0</v>
      </c>
      <c r="H22" s="11">
        <f t="shared" si="1"/>
        <v>91.77</v>
      </c>
      <c r="I22" s="1"/>
      <c r="J22" s="11">
        <f t="shared" si="2"/>
        <v>31.19755912</v>
      </c>
      <c r="K22" s="11">
        <f t="shared" si="3"/>
        <v>14.11136537</v>
      </c>
      <c r="L22" s="14">
        <f t="shared" si="4"/>
        <v>54.69107551</v>
      </c>
      <c r="M22" s="11">
        <f t="shared" si="5"/>
        <v>0</v>
      </c>
      <c r="N22" s="1"/>
      <c r="O22" s="1"/>
      <c r="P22" s="1"/>
      <c r="Q22" s="1"/>
      <c r="R22" s="1"/>
      <c r="S22" s="1"/>
    </row>
    <row r="23">
      <c r="A23" s="1" t="s">
        <v>453</v>
      </c>
      <c r="B23" s="1"/>
      <c r="C23" s="1"/>
      <c r="D23" s="11">
        <v>22.37</v>
      </c>
      <c r="E23" s="11">
        <v>14.9</v>
      </c>
      <c r="F23" s="11">
        <v>53.65</v>
      </c>
      <c r="G23" s="13">
        <v>0.0</v>
      </c>
      <c r="H23" s="11">
        <f t="shared" si="1"/>
        <v>90.92</v>
      </c>
      <c r="I23" s="1"/>
      <c r="J23" s="11">
        <f t="shared" si="2"/>
        <v>24.60404751</v>
      </c>
      <c r="K23" s="11">
        <f t="shared" si="3"/>
        <v>16.38803344</v>
      </c>
      <c r="L23" s="14">
        <f t="shared" si="4"/>
        <v>59.00791905</v>
      </c>
      <c r="M23" s="11">
        <f t="shared" si="5"/>
        <v>0</v>
      </c>
      <c r="N23" s="1"/>
      <c r="O23" s="1"/>
      <c r="P23" s="1"/>
      <c r="Q23" s="1"/>
      <c r="R23" s="1"/>
      <c r="S23" s="1"/>
    </row>
    <row r="24">
      <c r="A24" s="1" t="s">
        <v>454</v>
      </c>
      <c r="B24" s="1"/>
      <c r="C24" s="1"/>
      <c r="D24" s="11">
        <v>34.35</v>
      </c>
      <c r="E24" s="11">
        <v>10.43</v>
      </c>
      <c r="F24" s="11">
        <v>52.74</v>
      </c>
      <c r="G24" s="13">
        <v>0.0</v>
      </c>
      <c r="H24" s="11">
        <f t="shared" si="1"/>
        <v>97.52</v>
      </c>
      <c r="I24" s="1"/>
      <c r="J24" s="11">
        <f t="shared" si="2"/>
        <v>35.22354389</v>
      </c>
      <c r="K24" s="11">
        <f t="shared" si="3"/>
        <v>10.695242</v>
      </c>
      <c r="L24" s="14">
        <f t="shared" si="4"/>
        <v>54.08121411</v>
      </c>
      <c r="M24" s="11">
        <f t="shared" si="5"/>
        <v>0</v>
      </c>
      <c r="N24" s="1"/>
      <c r="O24" s="1"/>
      <c r="P24" s="1"/>
      <c r="Q24" s="1"/>
      <c r="R24" s="1"/>
      <c r="S24" s="1"/>
    </row>
    <row r="25">
      <c r="A25" s="1" t="s">
        <v>455</v>
      </c>
      <c r="B25" s="1"/>
      <c r="C25" s="1"/>
      <c r="D25" s="11">
        <v>30.73</v>
      </c>
      <c r="E25" s="11">
        <v>10.37</v>
      </c>
      <c r="F25" s="11">
        <v>55.12</v>
      </c>
      <c r="G25" s="13">
        <v>0.0</v>
      </c>
      <c r="H25" s="11">
        <f t="shared" si="1"/>
        <v>96.22</v>
      </c>
      <c r="I25" s="1"/>
      <c r="J25" s="11">
        <f t="shared" si="2"/>
        <v>31.93722719</v>
      </c>
      <c r="K25" s="11">
        <f t="shared" si="3"/>
        <v>10.77738516</v>
      </c>
      <c r="L25" s="14">
        <f t="shared" si="4"/>
        <v>57.28538765</v>
      </c>
      <c r="M25" s="11">
        <f t="shared" si="5"/>
        <v>0</v>
      </c>
      <c r="N25" s="1"/>
      <c r="O25" s="1"/>
      <c r="P25" s="1"/>
      <c r="Q25" s="1"/>
      <c r="R25" s="1"/>
      <c r="S25" s="1"/>
    </row>
    <row r="26">
      <c r="A26" s="1" t="s">
        <v>456</v>
      </c>
      <c r="B26" s="1"/>
      <c r="C26" s="1"/>
      <c r="D26" s="11">
        <v>24.99</v>
      </c>
      <c r="E26" s="11">
        <v>20.76</v>
      </c>
      <c r="F26" s="11">
        <v>50.33</v>
      </c>
      <c r="G26" s="13">
        <v>0.0</v>
      </c>
      <c r="H26" s="11">
        <f t="shared" si="1"/>
        <v>96.08</v>
      </c>
      <c r="I26" s="1"/>
      <c r="J26" s="11">
        <f t="shared" si="2"/>
        <v>26.00957535</v>
      </c>
      <c r="K26" s="11">
        <f t="shared" si="3"/>
        <v>21.60699417</v>
      </c>
      <c r="L26" s="14">
        <f t="shared" si="4"/>
        <v>52.38343047</v>
      </c>
      <c r="M26" s="11">
        <f t="shared" si="5"/>
        <v>0</v>
      </c>
      <c r="N26" s="1"/>
      <c r="O26" s="1"/>
      <c r="P26" s="1"/>
      <c r="Q26" s="1"/>
      <c r="R26" s="1"/>
      <c r="S26" s="1"/>
    </row>
    <row r="27">
      <c r="A27" s="1" t="s">
        <v>457</v>
      </c>
      <c r="B27" s="1"/>
      <c r="C27" s="1"/>
      <c r="D27" s="11">
        <v>16.34</v>
      </c>
      <c r="E27" s="11">
        <v>28.0</v>
      </c>
      <c r="F27" s="11">
        <v>49.25</v>
      </c>
      <c r="G27" s="13">
        <v>0.0</v>
      </c>
      <c r="H27" s="11">
        <f t="shared" si="1"/>
        <v>93.59</v>
      </c>
      <c r="I27" s="1"/>
      <c r="J27" s="11">
        <f t="shared" si="2"/>
        <v>17.45913025</v>
      </c>
      <c r="K27" s="11">
        <f t="shared" si="3"/>
        <v>29.91772625</v>
      </c>
      <c r="L27" s="14">
        <f t="shared" si="4"/>
        <v>52.6231435</v>
      </c>
      <c r="M27" s="11">
        <f t="shared" si="5"/>
        <v>0</v>
      </c>
      <c r="N27" s="1"/>
      <c r="O27" s="1"/>
      <c r="P27" s="1"/>
      <c r="Q27" s="1"/>
      <c r="R27" s="1"/>
      <c r="S27" s="1"/>
    </row>
    <row r="28">
      <c r="A28" s="1" t="s">
        <v>458</v>
      </c>
      <c r="B28" s="1"/>
      <c r="C28" s="1"/>
      <c r="D28" s="11">
        <v>25.6</v>
      </c>
      <c r="E28" s="11">
        <v>7.51</v>
      </c>
      <c r="F28" s="11">
        <v>60.4</v>
      </c>
      <c r="G28" s="13">
        <v>0.0</v>
      </c>
      <c r="H28" s="11">
        <f t="shared" si="1"/>
        <v>93.51</v>
      </c>
      <c r="I28" s="1"/>
      <c r="J28" s="11">
        <f t="shared" si="2"/>
        <v>27.37675115</v>
      </c>
      <c r="K28" s="11">
        <f t="shared" si="3"/>
        <v>8.031226607</v>
      </c>
      <c r="L28" s="14">
        <f t="shared" si="4"/>
        <v>64.59202224</v>
      </c>
      <c r="M28" s="11">
        <f t="shared" si="5"/>
        <v>0</v>
      </c>
      <c r="N28" s="1"/>
      <c r="O28" s="1"/>
      <c r="P28" s="1"/>
      <c r="Q28" s="1"/>
      <c r="R28" s="1"/>
      <c r="S28" s="1"/>
    </row>
    <row r="30">
      <c r="A30" s="1" t="s">
        <v>459</v>
      </c>
      <c r="B30" s="1"/>
      <c r="C30" s="1"/>
      <c r="D30" s="11">
        <v>22.52</v>
      </c>
      <c r="E30" s="11">
        <v>15.36</v>
      </c>
      <c r="F30" s="11">
        <v>55.14</v>
      </c>
      <c r="G30" s="13">
        <v>0.0</v>
      </c>
      <c r="H30" s="11">
        <f>SUM(D30,E30,F30,G30)</f>
        <v>93.02</v>
      </c>
      <c r="I30" s="1"/>
      <c r="J30" s="11">
        <f>DIVIDE(100*D30,H30)</f>
        <v>24.20984734</v>
      </c>
      <c r="K30" s="11">
        <f>DIVIDE(100*E30,H30)</f>
        <v>16.51257794</v>
      </c>
      <c r="L30" s="14">
        <f>DIVIDE(100*F30,H30)</f>
        <v>59.27757472</v>
      </c>
      <c r="M30" s="11">
        <f>DIVIDE(100*G30,H30)</f>
        <v>0</v>
      </c>
      <c r="N30" s="1"/>
      <c r="O30" s="1"/>
      <c r="P30" s="1"/>
      <c r="Q30" s="1"/>
      <c r="R30" s="1"/>
      <c r="S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mergeCells count="4">
    <mergeCell ref="D7:F7"/>
    <mergeCell ref="J7:L7"/>
    <mergeCell ref="O7:Q7"/>
    <mergeCell ref="T7:V7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 t="s">
        <v>460</v>
      </c>
      <c r="B3" s="1" t="s">
        <v>9</v>
      </c>
      <c r="C3" s="11">
        <v>1.0</v>
      </c>
      <c r="D3" s="13">
        <v>1.0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 t="s">
        <v>461</v>
      </c>
      <c r="B4" s="1"/>
      <c r="C4" s="11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1" t="s">
        <v>11</v>
      </c>
      <c r="B5" s="1" t="s">
        <v>12</v>
      </c>
      <c r="C5" s="11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A6" s="1" t="s">
        <v>462</v>
      </c>
      <c r="B6" s="1"/>
      <c r="C6" s="11">
        <v>0.0</v>
      </c>
      <c r="D6" s="13">
        <v>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>
      <c r="A8" s="1" t="s">
        <v>13</v>
      </c>
      <c r="B8" s="1"/>
      <c r="C8" s="1"/>
      <c r="D8" s="1" t="s">
        <v>14</v>
      </c>
      <c r="G8" s="1"/>
      <c r="H8" s="1"/>
      <c r="I8" s="1"/>
      <c r="J8" s="1" t="s">
        <v>15</v>
      </c>
      <c r="M8" s="1"/>
      <c r="N8" s="1"/>
      <c r="O8" s="13" t="s">
        <v>463</v>
      </c>
      <c r="R8" s="1"/>
      <c r="T8" s="13" t="s">
        <v>463</v>
      </c>
    </row>
    <row r="9">
      <c r="A9" s="1"/>
      <c r="B9" s="1"/>
      <c r="C9" s="1"/>
      <c r="D9" s="1" t="s">
        <v>460</v>
      </c>
      <c r="E9" s="1" t="s">
        <v>461</v>
      </c>
      <c r="F9" s="1" t="s">
        <v>11</v>
      </c>
      <c r="G9" s="1" t="s">
        <v>462</v>
      </c>
      <c r="H9" s="1" t="s">
        <v>70</v>
      </c>
      <c r="I9" s="1"/>
      <c r="J9" s="1" t="s">
        <v>460</v>
      </c>
      <c r="K9" s="1" t="s">
        <v>461</v>
      </c>
      <c r="L9" s="1" t="s">
        <v>11</v>
      </c>
      <c r="M9" s="1" t="s">
        <v>462</v>
      </c>
      <c r="N9" s="1"/>
      <c r="O9" s="1" t="s">
        <v>460</v>
      </c>
      <c r="P9" s="1" t="s">
        <v>461</v>
      </c>
      <c r="Q9" s="1" t="s">
        <v>11</v>
      </c>
      <c r="R9" s="1" t="s">
        <v>462</v>
      </c>
      <c r="T9" s="1" t="s">
        <v>460</v>
      </c>
      <c r="U9" s="1" t="s">
        <v>461</v>
      </c>
      <c r="V9" s="1" t="s">
        <v>11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"/>
      <c r="U10" s="1"/>
      <c r="V10" s="1"/>
    </row>
    <row r="11">
      <c r="A11" s="1" t="s">
        <v>64</v>
      </c>
      <c r="B11" s="1"/>
      <c r="C11" s="1"/>
      <c r="D11" s="20">
        <v>34.57</v>
      </c>
      <c r="E11" s="20">
        <v>17.93</v>
      </c>
      <c r="F11" s="20">
        <v>26.35</v>
      </c>
      <c r="G11" s="20">
        <v>8.19</v>
      </c>
      <c r="H11" s="11">
        <f>SUM(D11,E11,F11,G11)</f>
        <v>87.04</v>
      </c>
      <c r="I11" s="1"/>
      <c r="J11" s="11">
        <f>DIVIDE(100*D11,H11)</f>
        <v>39.71737132</v>
      </c>
      <c r="K11" s="11">
        <f>DIVIDE(100*E11,H11)</f>
        <v>20.59972426</v>
      </c>
      <c r="L11" s="11">
        <f>DIVIDE(100*F11,H11)</f>
        <v>30.2734375</v>
      </c>
      <c r="M11" s="11">
        <f>DIVIDE(100*G11,H11)</f>
        <v>9.409466912</v>
      </c>
      <c r="N11" s="1"/>
      <c r="O11" s="13">
        <v>41.7</v>
      </c>
      <c r="P11" s="13">
        <v>22.0</v>
      </c>
      <c r="Q11" s="13">
        <v>36.3</v>
      </c>
      <c r="R11" s="13">
        <v>0.0</v>
      </c>
      <c r="T11" s="28">
        <v>55.9</v>
      </c>
      <c r="U11" s="13">
        <v>0.0</v>
      </c>
      <c r="V11" s="13">
        <v>44.1</v>
      </c>
    </row>
  </sheetData>
  <mergeCells count="4">
    <mergeCell ref="D8:F8"/>
    <mergeCell ref="J8:L8"/>
    <mergeCell ref="O8:Q8"/>
    <mergeCell ref="T8:V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</row>
    <row r="3">
      <c r="A3" s="2" t="s">
        <v>8</v>
      </c>
      <c r="B3" s="2" t="s">
        <v>9</v>
      </c>
      <c r="C3" s="9">
        <v>1.0</v>
      </c>
      <c r="D3" s="10">
        <v>1.0</v>
      </c>
      <c r="E3" s="1"/>
      <c r="F3" s="1"/>
      <c r="G3" s="1"/>
      <c r="H3" s="1"/>
      <c r="I3" s="1"/>
      <c r="J3" s="1"/>
      <c r="K3" s="1"/>
      <c r="L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</row>
    <row r="5">
      <c r="A5" s="1"/>
      <c r="B5" s="1"/>
      <c r="C5" s="11"/>
      <c r="D5" s="1"/>
      <c r="E5" s="1"/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1" t="s">
        <v>13</v>
      </c>
      <c r="B8" s="1"/>
      <c r="C8" s="1"/>
      <c r="D8" s="1" t="s">
        <v>14</v>
      </c>
      <c r="F8" s="1"/>
      <c r="G8" s="1"/>
      <c r="H8" s="1"/>
      <c r="I8" s="1" t="s">
        <v>15</v>
      </c>
      <c r="L8" s="1"/>
    </row>
    <row r="9">
      <c r="A9" s="1"/>
      <c r="B9" s="1"/>
      <c r="C9" s="1"/>
      <c r="D9" s="1" t="s">
        <v>8</v>
      </c>
      <c r="E9" s="1" t="s">
        <v>17</v>
      </c>
      <c r="F9" s="1"/>
      <c r="G9" s="1" t="s">
        <v>18</v>
      </c>
      <c r="H9" s="1"/>
      <c r="I9" s="1" t="s">
        <v>8</v>
      </c>
      <c r="J9" s="1" t="s">
        <v>11</v>
      </c>
      <c r="K9" s="1"/>
      <c r="L9" s="1"/>
    </row>
    <row r="10">
      <c r="A10" s="1" t="s">
        <v>19</v>
      </c>
      <c r="B10" s="1"/>
      <c r="C10" s="1"/>
      <c r="D10" s="11">
        <v>47.79</v>
      </c>
      <c r="E10" s="11">
        <v>43.69</v>
      </c>
      <c r="F10" s="1"/>
      <c r="G10" s="11">
        <f>SUM(D10:E10)</f>
        <v>91.48</v>
      </c>
      <c r="H10" s="1"/>
      <c r="I10" s="14">
        <f>DIVIDE(100*D10,G10)</f>
        <v>52.24092698</v>
      </c>
      <c r="J10" s="11">
        <f>DIVIDE(100*E10,G10)</f>
        <v>47.75907302</v>
      </c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</row>
  </sheetData>
  <mergeCells count="2">
    <mergeCell ref="D8:E8"/>
    <mergeCell ref="I8:K8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32" t="s">
        <v>3</v>
      </c>
      <c r="D1" s="32" t="s">
        <v>6</v>
      </c>
      <c r="E1" s="1"/>
      <c r="F1" s="1"/>
      <c r="G1" s="1"/>
      <c r="H1" s="1"/>
      <c r="I1" s="1"/>
      <c r="J1" s="1"/>
      <c r="K1" s="1"/>
      <c r="L1" s="1"/>
      <c r="M1" s="1"/>
      <c r="N1" s="1" t="s">
        <v>464</v>
      </c>
      <c r="O1" s="11">
        <v>57.69</v>
      </c>
      <c r="P1" s="1"/>
      <c r="Q1" s="1"/>
      <c r="R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 t="s">
        <v>465</v>
      </c>
      <c r="O2" s="11">
        <v>38.59</v>
      </c>
      <c r="P2" s="1"/>
      <c r="Q2" s="1"/>
      <c r="R2" s="1"/>
    </row>
    <row r="3">
      <c r="A3" s="1" t="s">
        <v>466</v>
      </c>
      <c r="B3" s="1" t="s">
        <v>9</v>
      </c>
      <c r="C3" s="11">
        <v>4.0</v>
      </c>
      <c r="D3" s="13">
        <v>4.0</v>
      </c>
      <c r="E3" s="1"/>
      <c r="F3" s="1"/>
      <c r="G3" s="1"/>
      <c r="H3" s="1"/>
      <c r="I3" s="1"/>
      <c r="J3" s="1"/>
      <c r="K3" s="1"/>
      <c r="L3" s="1"/>
      <c r="M3" s="1"/>
      <c r="N3" s="1" t="s">
        <v>467</v>
      </c>
      <c r="O3" s="11">
        <v>1.9</v>
      </c>
      <c r="P3" s="1"/>
      <c r="Q3" s="1"/>
      <c r="R3" s="1"/>
    </row>
    <row r="4">
      <c r="A4" s="1" t="s">
        <v>8</v>
      </c>
      <c r="B4" s="1" t="s">
        <v>9</v>
      </c>
      <c r="C4" s="11">
        <v>2.0</v>
      </c>
      <c r="D4" s="13">
        <v>2.0</v>
      </c>
      <c r="E4" s="1"/>
      <c r="F4" s="1"/>
      <c r="G4" s="1"/>
      <c r="H4" s="1"/>
      <c r="I4" s="1"/>
      <c r="J4" s="1"/>
      <c r="K4" s="1"/>
      <c r="L4" s="1"/>
      <c r="M4" s="1"/>
      <c r="N4" s="1" t="s">
        <v>468</v>
      </c>
      <c r="O4" s="11">
        <v>1.3</v>
      </c>
      <c r="P4" s="1"/>
      <c r="Q4" s="1"/>
      <c r="R4" s="1"/>
    </row>
    <row r="5">
      <c r="A5" s="1" t="s">
        <v>176</v>
      </c>
      <c r="B5" s="1"/>
      <c r="C5" s="11">
        <v>4.0</v>
      </c>
      <c r="D5" s="13">
        <v>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A6" s="1" t="s">
        <v>11</v>
      </c>
      <c r="B6" s="1" t="s">
        <v>12</v>
      </c>
      <c r="C6" s="11">
        <v>3.0</v>
      </c>
      <c r="D6" s="13">
        <v>2.0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>
      <c r="A7" s="1" t="s">
        <v>433</v>
      </c>
      <c r="B7" s="1"/>
      <c r="C7" s="11">
        <v>0.0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>
      <c r="A10" s="1" t="s">
        <v>13</v>
      </c>
      <c r="B10" s="1"/>
      <c r="C10" s="1"/>
      <c r="D10" s="1" t="s">
        <v>14</v>
      </c>
      <c r="G10" s="1"/>
      <c r="H10" s="1"/>
      <c r="I10" s="1"/>
      <c r="J10" s="1" t="s">
        <v>15</v>
      </c>
      <c r="M10" s="1"/>
      <c r="N10" s="13" t="s">
        <v>194</v>
      </c>
      <c r="Q10" s="13"/>
      <c r="R10" s="13" t="s">
        <v>469</v>
      </c>
    </row>
    <row r="11">
      <c r="A11" s="1"/>
      <c r="B11" s="1"/>
      <c r="C11" s="1"/>
      <c r="D11" s="1" t="s">
        <v>470</v>
      </c>
      <c r="E11" s="1" t="s">
        <v>17</v>
      </c>
      <c r="F11" s="1" t="s">
        <v>176</v>
      </c>
      <c r="G11" s="1" t="s">
        <v>471</v>
      </c>
      <c r="H11" s="1" t="s">
        <v>70</v>
      </c>
      <c r="I11" s="1"/>
      <c r="J11" s="1" t="s">
        <v>470</v>
      </c>
      <c r="K11" s="1" t="s">
        <v>11</v>
      </c>
      <c r="L11" s="1" t="s">
        <v>176</v>
      </c>
      <c r="M11" s="1"/>
      <c r="N11" s="1" t="s">
        <v>470</v>
      </c>
      <c r="O11" s="1" t="s">
        <v>11</v>
      </c>
      <c r="P11" s="1" t="s">
        <v>176</v>
      </c>
      <c r="Q11" s="1"/>
      <c r="R11" s="1" t="s">
        <v>470</v>
      </c>
      <c r="S11" s="1" t="s">
        <v>11</v>
      </c>
      <c r="T11" s="1" t="s">
        <v>176</v>
      </c>
    </row>
    <row r="14">
      <c r="A14" s="24" t="s">
        <v>472</v>
      </c>
      <c r="B14" s="1"/>
      <c r="C14" s="1"/>
      <c r="D14" s="20">
        <v>23.28</v>
      </c>
      <c r="E14" s="20">
        <v>27.27</v>
      </c>
      <c r="F14" s="20">
        <v>25.48</v>
      </c>
      <c r="G14" s="20">
        <v>19.14</v>
      </c>
      <c r="H14" s="20">
        <f>SUM(D14,E14,F14,G14)</f>
        <v>95.17</v>
      </c>
      <c r="I14" s="1"/>
      <c r="J14" s="11">
        <f t="shared" ref="J14:J26" si="1">DIVIDE(100*D14,H14)</f>
        <v>24.46148997</v>
      </c>
      <c r="K14" s="11">
        <f t="shared" ref="K14:K26" si="2">DIVIDE(100*E14,H14)</f>
        <v>28.6539876</v>
      </c>
      <c r="L14" s="46">
        <f t="shared" ref="L14:L26" si="3">DIVIDE(100*F14,H14)</f>
        <v>26.7731428</v>
      </c>
      <c r="M14" s="11">
        <f>DIVIDE(100*G14,H14)</f>
        <v>20.11137964</v>
      </c>
      <c r="N14" s="13">
        <v>31.6</v>
      </c>
      <c r="O14" s="13">
        <v>35.2</v>
      </c>
      <c r="P14" s="13">
        <v>33.2</v>
      </c>
      <c r="Q14" s="1"/>
      <c r="R14" s="13">
        <v>0.0</v>
      </c>
      <c r="S14" s="13">
        <v>39.8</v>
      </c>
      <c r="T14" s="28">
        <v>60.2</v>
      </c>
    </row>
    <row r="15">
      <c r="A15" s="1" t="s">
        <v>473</v>
      </c>
      <c r="B15" s="1"/>
      <c r="C15" s="1"/>
      <c r="D15" s="20">
        <v>30.34</v>
      </c>
      <c r="E15" s="20">
        <v>30.37</v>
      </c>
      <c r="F15" s="20">
        <v>35.62</v>
      </c>
      <c r="G15" s="1"/>
      <c r="H15" s="20">
        <f t="shared" ref="H15:H26" si="4">SUM(D15,E15,F15)</f>
        <v>96.33</v>
      </c>
      <c r="I15" s="1"/>
      <c r="J15" s="11">
        <f t="shared" si="1"/>
        <v>31.49589951</v>
      </c>
      <c r="K15" s="11">
        <f t="shared" si="2"/>
        <v>31.52704246</v>
      </c>
      <c r="L15" s="46">
        <f t="shared" si="3"/>
        <v>36.97705803</v>
      </c>
      <c r="M15" s="1"/>
      <c r="N15" s="13">
        <v>0.0</v>
      </c>
      <c r="O15" s="13">
        <v>36.3</v>
      </c>
      <c r="P15" s="28">
        <v>63.7</v>
      </c>
      <c r="Q15" s="1"/>
      <c r="R15" s="1"/>
    </row>
    <row r="16">
      <c r="A16" s="24" t="s">
        <v>475</v>
      </c>
      <c r="B16" s="1"/>
      <c r="C16" s="1"/>
      <c r="D16" s="20">
        <v>26.95</v>
      </c>
      <c r="E16" s="20">
        <v>24.34</v>
      </c>
      <c r="F16" s="20">
        <v>43.66</v>
      </c>
      <c r="G16" s="1"/>
      <c r="H16" s="20">
        <f t="shared" si="4"/>
        <v>94.95</v>
      </c>
      <c r="I16" s="1"/>
      <c r="J16" s="11">
        <f t="shared" si="1"/>
        <v>28.38335966</v>
      </c>
      <c r="K16" s="11">
        <f t="shared" si="2"/>
        <v>25.6345445</v>
      </c>
      <c r="L16" s="46">
        <f t="shared" si="3"/>
        <v>45.98209584</v>
      </c>
      <c r="M16" s="1"/>
      <c r="N16" s="13">
        <v>32.4</v>
      </c>
      <c r="O16" s="13">
        <v>0.0</v>
      </c>
      <c r="P16" s="28">
        <v>67.6</v>
      </c>
      <c r="Q16" s="1"/>
      <c r="R16" s="1"/>
    </row>
    <row r="17">
      <c r="A17" s="1" t="s">
        <v>476</v>
      </c>
      <c r="B17" s="1"/>
      <c r="C17" s="1"/>
      <c r="D17" s="20">
        <v>46.25</v>
      </c>
      <c r="E17" s="20">
        <v>33.2</v>
      </c>
      <c r="F17" s="20">
        <v>16.63</v>
      </c>
      <c r="G17" s="1"/>
      <c r="H17" s="20">
        <f t="shared" si="4"/>
        <v>96.08</v>
      </c>
      <c r="I17" s="1"/>
      <c r="J17" s="11">
        <f t="shared" si="1"/>
        <v>48.13696919</v>
      </c>
      <c r="K17" s="11">
        <f t="shared" si="2"/>
        <v>34.55453789</v>
      </c>
      <c r="L17" s="46">
        <f t="shared" si="3"/>
        <v>17.30849292</v>
      </c>
      <c r="M17" s="1"/>
      <c r="N17" s="28">
        <v>56.3</v>
      </c>
      <c r="O17" s="13">
        <v>43.7</v>
      </c>
      <c r="P17" s="13">
        <v>0.0</v>
      </c>
      <c r="Q17" s="1"/>
      <c r="R17" s="1"/>
    </row>
    <row r="18">
      <c r="A18" s="1" t="s">
        <v>481</v>
      </c>
      <c r="B18" s="1"/>
      <c r="C18" s="1"/>
      <c r="D18" s="20">
        <v>44.91</v>
      </c>
      <c r="E18" s="20">
        <v>35.24</v>
      </c>
      <c r="F18" s="20">
        <v>13.89</v>
      </c>
      <c r="G18" s="1"/>
      <c r="H18" s="20">
        <f t="shared" si="4"/>
        <v>94.04</v>
      </c>
      <c r="I18" s="1"/>
      <c r="J18" s="11">
        <f t="shared" si="1"/>
        <v>47.75627393</v>
      </c>
      <c r="K18" s="11">
        <f t="shared" si="2"/>
        <v>37.47341557</v>
      </c>
      <c r="L18" s="46">
        <f t="shared" si="3"/>
        <v>14.77031051</v>
      </c>
      <c r="M18" s="1"/>
      <c r="N18" s="28">
        <v>55.3</v>
      </c>
      <c r="O18" s="13">
        <v>44.7</v>
      </c>
      <c r="P18" s="13">
        <v>0.0</v>
      </c>
      <c r="Q18" s="1"/>
      <c r="R18" s="1"/>
    </row>
    <row r="19">
      <c r="A19" s="1" t="s">
        <v>482</v>
      </c>
      <c r="B19" s="1"/>
      <c r="C19" s="1"/>
      <c r="D19" s="20">
        <v>29.74</v>
      </c>
      <c r="E19" s="20">
        <v>36.56</v>
      </c>
      <c r="F19" s="20">
        <v>24.42</v>
      </c>
      <c r="G19" s="1"/>
      <c r="H19" s="20">
        <f t="shared" si="4"/>
        <v>90.72</v>
      </c>
      <c r="I19" s="1"/>
      <c r="J19" s="11">
        <f t="shared" si="1"/>
        <v>32.78218695</v>
      </c>
      <c r="K19" s="11">
        <f t="shared" si="2"/>
        <v>40.29982363</v>
      </c>
      <c r="L19" s="46">
        <f t="shared" si="3"/>
        <v>26.91798942</v>
      </c>
      <c r="M19" s="1"/>
      <c r="N19" s="13">
        <v>46.5</v>
      </c>
      <c r="O19" s="28">
        <v>53.5</v>
      </c>
      <c r="P19" s="13">
        <v>0.0</v>
      </c>
      <c r="Q19" s="1"/>
      <c r="R19" s="1"/>
    </row>
    <row r="20">
      <c r="A20" s="24" t="s">
        <v>483</v>
      </c>
      <c r="B20" s="1"/>
      <c r="C20" s="1"/>
      <c r="D20" s="20">
        <v>36.05</v>
      </c>
      <c r="E20" s="20">
        <v>34.64</v>
      </c>
      <c r="F20" s="20">
        <v>22.19</v>
      </c>
      <c r="G20" s="1"/>
      <c r="H20" s="20">
        <f t="shared" si="4"/>
        <v>92.88</v>
      </c>
      <c r="I20" s="1"/>
      <c r="J20" s="11">
        <f t="shared" si="1"/>
        <v>38.81352283</v>
      </c>
      <c r="K20" s="11">
        <f t="shared" si="2"/>
        <v>37.29543497</v>
      </c>
      <c r="L20" s="46">
        <f t="shared" si="3"/>
        <v>23.8910422</v>
      </c>
      <c r="M20" s="1"/>
      <c r="N20" s="28">
        <v>50.8</v>
      </c>
      <c r="O20" s="13">
        <v>49.2</v>
      </c>
      <c r="P20" s="13">
        <v>0.0</v>
      </c>
      <c r="Q20" s="1"/>
      <c r="R20" s="1"/>
    </row>
    <row r="21">
      <c r="A21" s="1" t="s">
        <v>484</v>
      </c>
      <c r="B21" s="1"/>
      <c r="C21" s="1"/>
      <c r="D21" s="20">
        <v>31.94</v>
      </c>
      <c r="E21" s="20">
        <v>29.77</v>
      </c>
      <c r="F21" s="20">
        <v>28.14</v>
      </c>
      <c r="G21" s="1"/>
      <c r="H21" s="20">
        <f t="shared" si="4"/>
        <v>89.85</v>
      </c>
      <c r="I21" s="1"/>
      <c r="J21" s="11">
        <f t="shared" si="1"/>
        <v>35.54813578</v>
      </c>
      <c r="K21" s="11">
        <f t="shared" si="2"/>
        <v>33.13299944</v>
      </c>
      <c r="L21" s="46">
        <f t="shared" si="3"/>
        <v>31.31886477</v>
      </c>
      <c r="M21" s="1"/>
      <c r="N21" s="28">
        <v>50.5</v>
      </c>
      <c r="O21" s="13">
        <v>49.5</v>
      </c>
      <c r="P21" s="13">
        <v>0.0</v>
      </c>
      <c r="Q21" s="1"/>
      <c r="R21" s="1"/>
    </row>
    <row r="22">
      <c r="A22" s="1" t="s">
        <v>486</v>
      </c>
      <c r="B22" s="1"/>
      <c r="C22" s="1"/>
      <c r="D22" s="20">
        <v>44.13</v>
      </c>
      <c r="E22" s="20">
        <v>41.29</v>
      </c>
      <c r="F22" s="20">
        <v>10.26</v>
      </c>
      <c r="G22" s="1"/>
      <c r="H22" s="20">
        <f t="shared" si="4"/>
        <v>95.68</v>
      </c>
      <c r="I22" s="1"/>
      <c r="J22" s="11">
        <f t="shared" si="1"/>
        <v>46.12249164</v>
      </c>
      <c r="K22" s="11">
        <f t="shared" si="2"/>
        <v>43.15426421</v>
      </c>
      <c r="L22" s="46">
        <f t="shared" si="3"/>
        <v>10.72324415</v>
      </c>
      <c r="M22" s="1"/>
      <c r="N22" s="28">
        <v>51.2</v>
      </c>
      <c r="O22" s="13">
        <v>48.8</v>
      </c>
      <c r="P22" s="13">
        <v>0.0</v>
      </c>
      <c r="Q22" s="1"/>
      <c r="R22" s="1"/>
    </row>
    <row r="23">
      <c r="A23" s="24" t="s">
        <v>487</v>
      </c>
      <c r="B23" s="1"/>
      <c r="C23" s="1"/>
      <c r="D23" s="20">
        <v>43.73</v>
      </c>
      <c r="E23" s="20">
        <v>42.09</v>
      </c>
      <c r="F23" s="20">
        <v>7.47</v>
      </c>
      <c r="G23" s="1"/>
      <c r="H23" s="20">
        <f t="shared" si="4"/>
        <v>93.29</v>
      </c>
      <c r="I23" s="1"/>
      <c r="J23" s="11">
        <f t="shared" si="1"/>
        <v>46.87533498</v>
      </c>
      <c r="K23" s="11">
        <f t="shared" si="2"/>
        <v>45.11737592</v>
      </c>
      <c r="L23" s="46">
        <f t="shared" si="3"/>
        <v>8.007289099</v>
      </c>
      <c r="M23" s="1"/>
      <c r="N23" s="28">
        <v>50.9</v>
      </c>
      <c r="O23" s="13">
        <v>49.1</v>
      </c>
      <c r="P23" s="13">
        <v>0.0</v>
      </c>
      <c r="Q23" s="1"/>
      <c r="R23" s="1"/>
    </row>
    <row r="24">
      <c r="A24" s="1" t="s">
        <v>489</v>
      </c>
      <c r="B24" s="1"/>
      <c r="C24" s="1"/>
      <c r="D24" s="20">
        <v>30.34</v>
      </c>
      <c r="E24" s="20">
        <v>30.75</v>
      </c>
      <c r="F24" s="20">
        <v>32.62</v>
      </c>
      <c r="G24" s="1"/>
      <c r="H24" s="20">
        <f t="shared" si="4"/>
        <v>93.71</v>
      </c>
      <c r="I24" s="1"/>
      <c r="J24" s="11">
        <f t="shared" si="1"/>
        <v>32.37648063</v>
      </c>
      <c r="K24" s="11">
        <f t="shared" si="2"/>
        <v>32.81400064</v>
      </c>
      <c r="L24" s="46">
        <f t="shared" si="3"/>
        <v>34.80951873</v>
      </c>
      <c r="M24" s="1"/>
      <c r="N24" s="13">
        <v>0.0</v>
      </c>
      <c r="O24" s="13">
        <v>36.7</v>
      </c>
      <c r="P24" s="28">
        <v>63.3</v>
      </c>
      <c r="Q24" s="1"/>
      <c r="R24" s="1"/>
    </row>
    <row r="25">
      <c r="A25" s="24" t="s">
        <v>491</v>
      </c>
      <c r="B25" s="1"/>
      <c r="C25" s="1"/>
      <c r="D25" s="20">
        <v>29.23</v>
      </c>
      <c r="E25" s="20">
        <v>16.49</v>
      </c>
      <c r="F25" s="20">
        <v>48.47</v>
      </c>
      <c r="G25" s="1"/>
      <c r="H25" s="20">
        <f t="shared" si="4"/>
        <v>94.19</v>
      </c>
      <c r="I25" s="1"/>
      <c r="J25" s="11">
        <f t="shared" si="1"/>
        <v>31.03301837</v>
      </c>
      <c r="K25" s="11">
        <f t="shared" si="2"/>
        <v>17.50716637</v>
      </c>
      <c r="L25" s="47">
        <f t="shared" si="3"/>
        <v>51.45981527</v>
      </c>
      <c r="M25" s="1"/>
      <c r="N25" s="1"/>
      <c r="O25" s="1"/>
      <c r="P25" s="1"/>
      <c r="Q25" s="1"/>
      <c r="R25" s="1"/>
    </row>
    <row r="26">
      <c r="A26" s="24" t="s">
        <v>492</v>
      </c>
      <c r="B26" s="1"/>
      <c r="C26" s="1"/>
      <c r="D26" s="20">
        <v>37.74</v>
      </c>
      <c r="E26" s="20">
        <v>47.94</v>
      </c>
      <c r="F26" s="11">
        <v>8.2</v>
      </c>
      <c r="G26" s="1"/>
      <c r="H26" s="20">
        <f t="shared" si="4"/>
        <v>93.88</v>
      </c>
      <c r="I26" s="1"/>
      <c r="J26" s="11">
        <f t="shared" si="1"/>
        <v>40.20025565</v>
      </c>
      <c r="K26" s="14">
        <f t="shared" si="2"/>
        <v>51.0651896</v>
      </c>
      <c r="L26" s="46">
        <f t="shared" si="3"/>
        <v>8.734554751</v>
      </c>
      <c r="M26" s="1"/>
      <c r="N26" s="1"/>
      <c r="O26" s="1"/>
      <c r="P26" s="1"/>
      <c r="Q26" s="1"/>
      <c r="R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mergeCells count="4">
    <mergeCell ref="D10:F10"/>
    <mergeCell ref="J10:L10"/>
    <mergeCell ref="N10:P10"/>
    <mergeCell ref="R10:T10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32" t="s">
        <v>3</v>
      </c>
      <c r="D1" s="32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2" t="s">
        <v>8</v>
      </c>
      <c r="B3" s="2" t="s">
        <v>9</v>
      </c>
      <c r="C3" s="9">
        <v>25.0</v>
      </c>
      <c r="D3" s="9">
        <v>22.0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2" t="s">
        <v>11</v>
      </c>
      <c r="B4" s="2" t="s">
        <v>12</v>
      </c>
      <c r="C4" s="9">
        <v>0.0</v>
      </c>
      <c r="D4" s="9">
        <v>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2" t="s">
        <v>474</v>
      </c>
      <c r="B5" s="2"/>
      <c r="C5" s="9">
        <v>0.0</v>
      </c>
      <c r="D5" s="9">
        <v>2.0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 t="s">
        <v>13</v>
      </c>
      <c r="B8" s="1"/>
      <c r="C8" s="1"/>
      <c r="D8" s="1" t="s">
        <v>14</v>
      </c>
      <c r="G8" s="1"/>
      <c r="H8" s="1"/>
      <c r="I8" s="1"/>
      <c r="J8" s="1" t="s">
        <v>15</v>
      </c>
      <c r="M8" s="1"/>
      <c r="N8" s="1"/>
      <c r="O8" s="1" t="s">
        <v>109</v>
      </c>
      <c r="P8" s="1"/>
      <c r="Q8" s="1"/>
      <c r="R8" s="1"/>
      <c r="S8" s="13" t="s">
        <v>194</v>
      </c>
    </row>
    <row r="9">
      <c r="A9" s="1"/>
      <c r="B9" s="1"/>
      <c r="C9" s="1"/>
      <c r="D9" s="1" t="s">
        <v>8</v>
      </c>
      <c r="E9" s="1" t="s">
        <v>17</v>
      </c>
      <c r="F9" s="1" t="s">
        <v>477</v>
      </c>
      <c r="G9" s="1"/>
      <c r="H9" s="1" t="s">
        <v>18</v>
      </c>
      <c r="I9" s="1"/>
      <c r="J9" s="1" t="s">
        <v>8</v>
      </c>
      <c r="K9" s="1" t="s">
        <v>11</v>
      </c>
      <c r="L9" s="1" t="s">
        <v>478</v>
      </c>
      <c r="M9" s="1"/>
      <c r="N9" s="1"/>
      <c r="O9" s="13" t="s">
        <v>112</v>
      </c>
      <c r="P9" s="13" t="s">
        <v>113</v>
      </c>
      <c r="Q9" s="13" t="s">
        <v>479</v>
      </c>
      <c r="R9" s="1"/>
      <c r="S9" s="1" t="s">
        <v>8</v>
      </c>
      <c r="T9" s="1" t="s">
        <v>11</v>
      </c>
      <c r="U9" t="s">
        <v>478</v>
      </c>
    </row>
    <row r="10">
      <c r="A10" s="1" t="s">
        <v>480</v>
      </c>
      <c r="B10" s="1"/>
      <c r="C10" s="1"/>
      <c r="D10" s="20">
        <v>40.09</v>
      </c>
      <c r="E10" s="20">
        <v>18.12</v>
      </c>
      <c r="F10" s="20">
        <v>32.91</v>
      </c>
      <c r="G10" s="1"/>
      <c r="H10" s="11">
        <f t="shared" ref="H10:H34" si="1">SUM(D10,E10,F10,G10)</f>
        <v>91.12</v>
      </c>
      <c r="I10" s="1"/>
      <c r="J10" s="46">
        <f t="shared" ref="J10:J34" si="2">DIVIDE(100*D10,H10)</f>
        <v>43.99692713</v>
      </c>
      <c r="K10" s="11">
        <f t="shared" ref="K10:K34" si="3">DIVIDE(100*E10,H10)</f>
        <v>19.88586479</v>
      </c>
      <c r="L10" s="11">
        <f t="shared" ref="L10:L34" si="4">DIVIDE(100*F10,H10)</f>
        <v>36.11720808</v>
      </c>
      <c r="M10" s="1"/>
      <c r="N10" s="1"/>
      <c r="O10" s="13">
        <v>86.2</v>
      </c>
      <c r="P10" s="13">
        <v>12.4</v>
      </c>
      <c r="Q10" s="13">
        <v>1.4</v>
      </c>
      <c r="R10" s="1"/>
      <c r="S10" s="13">
        <v>47.9</v>
      </c>
      <c r="T10" s="6">
        <v>0.0</v>
      </c>
      <c r="U10" s="23">
        <v>52.1</v>
      </c>
    </row>
    <row r="11">
      <c r="A11" s="1" t="s">
        <v>485</v>
      </c>
      <c r="B11" s="1"/>
      <c r="C11" s="1"/>
      <c r="D11" s="20">
        <v>41.25</v>
      </c>
      <c r="E11" s="20">
        <v>33.77</v>
      </c>
      <c r="F11" s="20">
        <v>15.91</v>
      </c>
      <c r="G11" s="1"/>
      <c r="H11" s="11">
        <f t="shared" si="1"/>
        <v>90.93</v>
      </c>
      <c r="I11" s="1"/>
      <c r="J11" s="46">
        <f t="shared" si="2"/>
        <v>45.36456615</v>
      </c>
      <c r="K11" s="11">
        <f t="shared" si="3"/>
        <v>37.13845815</v>
      </c>
      <c r="L11" s="11">
        <f t="shared" si="4"/>
        <v>17.4969757</v>
      </c>
      <c r="M11" s="1"/>
      <c r="N11" s="1"/>
      <c r="O11" s="13">
        <v>85.7</v>
      </c>
      <c r="P11" s="13">
        <v>13.7</v>
      </c>
      <c r="Q11" s="13">
        <v>0.6</v>
      </c>
      <c r="R11" s="1"/>
      <c r="S11" s="13">
        <v>48.4</v>
      </c>
      <c r="T11" s="23">
        <v>51.6</v>
      </c>
      <c r="U11" s="6">
        <v>0.0</v>
      </c>
    </row>
    <row r="12">
      <c r="A12" s="24" t="s">
        <v>488</v>
      </c>
      <c r="B12" s="1"/>
      <c r="C12" s="1"/>
      <c r="D12" s="20">
        <v>33.84</v>
      </c>
      <c r="E12" s="20">
        <v>19.47</v>
      </c>
      <c r="F12" s="20">
        <v>28.97</v>
      </c>
      <c r="G12" s="21"/>
      <c r="H12" s="11">
        <f t="shared" si="1"/>
        <v>82.28</v>
      </c>
      <c r="I12" s="1"/>
      <c r="J12" s="46">
        <f t="shared" si="2"/>
        <v>41.1278561</v>
      </c>
      <c r="K12" s="11">
        <f t="shared" si="3"/>
        <v>23.6631016</v>
      </c>
      <c r="L12" s="11">
        <f t="shared" si="4"/>
        <v>35.20904229</v>
      </c>
      <c r="M12" s="11"/>
      <c r="N12" s="1"/>
      <c r="O12" s="13">
        <v>96.8</v>
      </c>
      <c r="P12" s="13">
        <v>2.8</v>
      </c>
      <c r="Q12" s="13">
        <v>0.4</v>
      </c>
      <c r="R12" s="1"/>
      <c r="S12" s="13">
        <v>45.7</v>
      </c>
      <c r="T12" s="6">
        <v>0.0</v>
      </c>
      <c r="U12" s="23">
        <v>54.3</v>
      </c>
    </row>
    <row r="13">
      <c r="A13" s="1" t="s">
        <v>490</v>
      </c>
      <c r="B13" s="1"/>
      <c r="C13" s="1"/>
      <c r="D13" s="20">
        <v>52.34</v>
      </c>
      <c r="E13" s="20">
        <v>29.14</v>
      </c>
      <c r="F13" s="20">
        <v>8.48</v>
      </c>
      <c r="G13" s="1"/>
      <c r="H13" s="11">
        <f t="shared" si="1"/>
        <v>89.96</v>
      </c>
      <c r="I13" s="1"/>
      <c r="J13" s="47">
        <f t="shared" si="2"/>
        <v>58.18141396</v>
      </c>
      <c r="K13" s="11">
        <f t="shared" si="3"/>
        <v>32.3921743</v>
      </c>
      <c r="L13" s="11">
        <f t="shared" si="4"/>
        <v>9.426411739</v>
      </c>
      <c r="M13" s="1"/>
      <c r="N13" s="1"/>
      <c r="O13" s="1"/>
      <c r="P13" s="1"/>
      <c r="Q13" s="1"/>
      <c r="R13" s="1"/>
      <c r="S13" s="1"/>
    </row>
    <row r="14">
      <c r="A14" s="24" t="s">
        <v>493</v>
      </c>
      <c r="B14" s="1"/>
      <c r="C14" s="1"/>
      <c r="D14" s="20">
        <v>62.84</v>
      </c>
      <c r="E14" s="20">
        <v>29.74</v>
      </c>
      <c r="F14" s="1"/>
      <c r="G14" s="1"/>
      <c r="H14" s="11">
        <f t="shared" si="1"/>
        <v>92.58</v>
      </c>
      <c r="I14" s="1"/>
      <c r="J14" s="47">
        <f t="shared" si="2"/>
        <v>67.87643119</v>
      </c>
      <c r="K14" s="11">
        <f t="shared" si="3"/>
        <v>32.12356881</v>
      </c>
      <c r="L14" s="11">
        <f t="shared" si="4"/>
        <v>0</v>
      </c>
      <c r="M14" s="1"/>
      <c r="N14" s="1"/>
      <c r="O14" s="1"/>
      <c r="P14" s="1"/>
      <c r="Q14" s="1"/>
      <c r="R14" s="1"/>
      <c r="S14" s="1"/>
    </row>
    <row r="15">
      <c r="A15" s="1" t="s">
        <v>494</v>
      </c>
      <c r="B15" s="1"/>
      <c r="C15" s="1"/>
      <c r="D15" s="20">
        <v>52.63</v>
      </c>
      <c r="E15" s="20">
        <v>15.63</v>
      </c>
      <c r="F15" s="20">
        <v>26.59</v>
      </c>
      <c r="G15" s="1"/>
      <c r="H15" s="11">
        <f t="shared" si="1"/>
        <v>94.85</v>
      </c>
      <c r="I15" s="1"/>
      <c r="J15" s="47">
        <f t="shared" si="2"/>
        <v>55.48761202</v>
      </c>
      <c r="K15" s="11">
        <f t="shared" si="3"/>
        <v>16.4786505</v>
      </c>
      <c r="L15" s="11">
        <f t="shared" si="4"/>
        <v>28.03373748</v>
      </c>
      <c r="M15" s="1"/>
      <c r="N15" s="1"/>
      <c r="O15" s="1"/>
      <c r="P15" s="1"/>
      <c r="Q15" s="1"/>
      <c r="R15" s="1"/>
      <c r="S15" s="1"/>
    </row>
    <row r="16">
      <c r="A16" s="24" t="s">
        <v>495</v>
      </c>
      <c r="B16" s="1"/>
      <c r="C16" s="1"/>
      <c r="D16" s="20">
        <v>48.4</v>
      </c>
      <c r="E16" s="20">
        <v>25.22</v>
      </c>
      <c r="F16" s="20">
        <v>20.45</v>
      </c>
      <c r="G16" s="1"/>
      <c r="H16" s="11">
        <f t="shared" si="1"/>
        <v>94.07</v>
      </c>
      <c r="I16" s="1"/>
      <c r="J16" s="47">
        <f t="shared" si="2"/>
        <v>51.45104709</v>
      </c>
      <c r="K16" s="11">
        <f t="shared" si="3"/>
        <v>26.80982247</v>
      </c>
      <c r="L16" s="11">
        <f t="shared" si="4"/>
        <v>21.73913043</v>
      </c>
      <c r="M16" s="1"/>
      <c r="N16" s="1"/>
      <c r="O16" s="1"/>
      <c r="P16" s="1"/>
      <c r="Q16" s="1"/>
      <c r="R16" s="1"/>
      <c r="S16" s="1"/>
    </row>
    <row r="17">
      <c r="A17" s="1" t="s">
        <v>496</v>
      </c>
      <c r="B17" s="1"/>
      <c r="C17" s="1"/>
      <c r="D17" s="20">
        <v>46.79</v>
      </c>
      <c r="E17" s="20">
        <v>24.38</v>
      </c>
      <c r="F17" s="20">
        <v>17.69</v>
      </c>
      <c r="G17" s="1"/>
      <c r="H17" s="11">
        <f t="shared" si="1"/>
        <v>88.86</v>
      </c>
      <c r="I17" s="1"/>
      <c r="J17" s="47">
        <f t="shared" si="2"/>
        <v>52.65586316</v>
      </c>
      <c r="K17" s="11">
        <f t="shared" si="3"/>
        <v>27.43641684</v>
      </c>
      <c r="L17" s="11">
        <f t="shared" si="4"/>
        <v>19.90772001</v>
      </c>
      <c r="M17" s="1"/>
      <c r="N17" s="1"/>
      <c r="O17" s="1"/>
      <c r="P17" s="1"/>
      <c r="Q17" s="1"/>
      <c r="R17" s="1"/>
      <c r="S17" s="1"/>
    </row>
    <row r="18">
      <c r="A18" s="1" t="s">
        <v>497</v>
      </c>
      <c r="B18" s="1"/>
      <c r="C18" s="1"/>
      <c r="D18" s="20">
        <v>62.28</v>
      </c>
      <c r="E18" s="20">
        <v>29.52</v>
      </c>
      <c r="F18" s="1"/>
      <c r="G18" s="1"/>
      <c r="H18" s="11">
        <f t="shared" si="1"/>
        <v>91.8</v>
      </c>
      <c r="I18" s="1"/>
      <c r="J18" s="47">
        <f t="shared" si="2"/>
        <v>67.84313725</v>
      </c>
      <c r="K18" s="11">
        <f t="shared" si="3"/>
        <v>32.15686275</v>
      </c>
      <c r="L18" s="11">
        <f t="shared" si="4"/>
        <v>0</v>
      </c>
      <c r="M18" s="1"/>
      <c r="N18" s="1"/>
      <c r="O18" s="1"/>
      <c r="P18" s="1"/>
      <c r="Q18" s="1"/>
      <c r="R18" s="1"/>
      <c r="S18" s="1"/>
    </row>
    <row r="19">
      <c r="A19" s="1" t="s">
        <v>459</v>
      </c>
      <c r="B19" s="1"/>
      <c r="C19" s="1"/>
      <c r="D19" s="20">
        <v>66.47</v>
      </c>
      <c r="E19" s="20">
        <v>24.94</v>
      </c>
      <c r="F19" s="1"/>
      <c r="G19" s="1"/>
      <c r="H19" s="11">
        <f t="shared" si="1"/>
        <v>91.41</v>
      </c>
      <c r="I19" s="1"/>
      <c r="J19" s="47">
        <f t="shared" si="2"/>
        <v>72.71633301</v>
      </c>
      <c r="K19" s="11">
        <f t="shared" si="3"/>
        <v>27.28366699</v>
      </c>
      <c r="L19" s="11">
        <f t="shared" si="4"/>
        <v>0</v>
      </c>
      <c r="M19" s="1"/>
      <c r="N19" s="1"/>
      <c r="O19" s="1"/>
      <c r="P19" s="1"/>
      <c r="Q19" s="1"/>
      <c r="R19" s="1"/>
      <c r="S19" s="1"/>
    </row>
    <row r="20">
      <c r="A20" s="1" t="s">
        <v>498</v>
      </c>
      <c r="B20" s="1"/>
      <c r="C20" s="1"/>
      <c r="D20" s="20">
        <v>60.42</v>
      </c>
      <c r="E20" s="20">
        <v>33.71</v>
      </c>
      <c r="F20" s="1"/>
      <c r="G20" s="1"/>
      <c r="H20" s="11">
        <f t="shared" si="1"/>
        <v>94.13</v>
      </c>
      <c r="I20" s="1"/>
      <c r="J20" s="47">
        <f t="shared" si="2"/>
        <v>64.18782535</v>
      </c>
      <c r="K20" s="11">
        <f t="shared" si="3"/>
        <v>35.81217465</v>
      </c>
      <c r="L20" s="11">
        <f t="shared" si="4"/>
        <v>0</v>
      </c>
      <c r="M20" s="1"/>
      <c r="N20" s="1"/>
      <c r="O20" s="1"/>
      <c r="P20" s="1"/>
      <c r="Q20" s="1"/>
      <c r="R20" s="1"/>
      <c r="S20" s="1"/>
    </row>
    <row r="21">
      <c r="A21" s="24" t="s">
        <v>499</v>
      </c>
      <c r="B21" s="1"/>
      <c r="C21" s="1"/>
      <c r="D21" s="20">
        <v>60.17</v>
      </c>
      <c r="E21" s="20">
        <v>34.7</v>
      </c>
      <c r="F21" s="1"/>
      <c r="G21" s="1"/>
      <c r="H21" s="11">
        <f t="shared" si="1"/>
        <v>94.87</v>
      </c>
      <c r="I21" s="1"/>
      <c r="J21" s="47">
        <f t="shared" si="2"/>
        <v>63.42363234</v>
      </c>
      <c r="K21" s="11">
        <f t="shared" si="3"/>
        <v>36.57636766</v>
      </c>
      <c r="L21" s="11">
        <f t="shared" si="4"/>
        <v>0</v>
      </c>
      <c r="M21" s="1"/>
      <c r="N21" s="1"/>
      <c r="O21" s="1"/>
      <c r="P21" s="1"/>
      <c r="Q21" s="1"/>
      <c r="R21" s="1"/>
      <c r="S21" s="1"/>
    </row>
    <row r="22">
      <c r="A22" s="24" t="s">
        <v>500</v>
      </c>
      <c r="B22" s="1"/>
      <c r="C22" s="1"/>
      <c r="D22" s="20">
        <v>47.55</v>
      </c>
      <c r="E22" s="20">
        <v>44.33</v>
      </c>
      <c r="F22" s="1"/>
      <c r="G22" s="1"/>
      <c r="H22" s="11">
        <f t="shared" si="1"/>
        <v>91.88</v>
      </c>
      <c r="I22" s="1"/>
      <c r="J22" s="47">
        <f t="shared" si="2"/>
        <v>51.75228559</v>
      </c>
      <c r="K22" s="11">
        <f t="shared" si="3"/>
        <v>48.24771441</v>
      </c>
      <c r="L22" s="11">
        <f t="shared" si="4"/>
        <v>0</v>
      </c>
      <c r="M22" s="1"/>
      <c r="N22" s="1"/>
      <c r="O22" s="1"/>
      <c r="P22" s="1"/>
      <c r="Q22" s="1"/>
      <c r="R22" s="1"/>
      <c r="S22" s="1"/>
    </row>
    <row r="23">
      <c r="A23" s="24" t="s">
        <v>504</v>
      </c>
      <c r="B23" s="1"/>
      <c r="C23" s="1"/>
      <c r="D23" s="20">
        <v>52.55</v>
      </c>
      <c r="E23" s="20">
        <v>39.57</v>
      </c>
      <c r="F23" s="1"/>
      <c r="G23" s="1"/>
      <c r="H23" s="11">
        <f t="shared" si="1"/>
        <v>92.12</v>
      </c>
      <c r="I23" s="1"/>
      <c r="J23" s="47">
        <f t="shared" si="2"/>
        <v>57.04515849</v>
      </c>
      <c r="K23" s="11">
        <f t="shared" si="3"/>
        <v>42.95484151</v>
      </c>
      <c r="L23" s="11">
        <f t="shared" si="4"/>
        <v>0</v>
      </c>
      <c r="M23" s="1"/>
      <c r="N23" s="1"/>
      <c r="O23" s="1"/>
      <c r="P23" s="1"/>
      <c r="Q23" s="1"/>
      <c r="R23" s="1"/>
      <c r="S23" s="1"/>
    </row>
    <row r="24">
      <c r="A24" s="1" t="s">
        <v>505</v>
      </c>
      <c r="B24" s="1"/>
      <c r="C24" s="1"/>
      <c r="D24" s="20">
        <v>55.14</v>
      </c>
      <c r="E24" s="20">
        <v>40.27</v>
      </c>
      <c r="F24" s="1"/>
      <c r="G24" s="1"/>
      <c r="H24" s="11">
        <f t="shared" si="1"/>
        <v>95.41</v>
      </c>
      <c r="I24" s="1"/>
      <c r="J24" s="47">
        <f t="shared" si="2"/>
        <v>57.79268421</v>
      </c>
      <c r="K24" s="11">
        <f t="shared" si="3"/>
        <v>42.20731579</v>
      </c>
      <c r="L24" s="11">
        <f t="shared" si="4"/>
        <v>0</v>
      </c>
      <c r="M24" s="1"/>
      <c r="N24" s="1"/>
      <c r="O24" s="1"/>
      <c r="P24" s="1"/>
      <c r="Q24" s="1"/>
      <c r="R24" s="1"/>
      <c r="S24" s="1"/>
    </row>
    <row r="25">
      <c r="A25" s="1" t="s">
        <v>506</v>
      </c>
      <c r="B25" s="1"/>
      <c r="C25" s="1"/>
      <c r="D25" s="20">
        <v>64.87</v>
      </c>
      <c r="E25" s="20">
        <v>28.5</v>
      </c>
      <c r="F25" s="1"/>
      <c r="G25" s="1"/>
      <c r="H25" s="11">
        <f t="shared" si="1"/>
        <v>93.37</v>
      </c>
      <c r="I25" s="1"/>
      <c r="J25" s="47">
        <f t="shared" si="2"/>
        <v>69.47627718</v>
      </c>
      <c r="K25" s="11">
        <f t="shared" si="3"/>
        <v>30.52372282</v>
      </c>
      <c r="L25" s="11">
        <f t="shared" si="4"/>
        <v>0</v>
      </c>
      <c r="M25" s="1"/>
      <c r="N25" s="1"/>
      <c r="O25" s="1"/>
      <c r="P25" s="1"/>
      <c r="Q25" s="1"/>
      <c r="R25" s="1"/>
      <c r="S25" s="1"/>
    </row>
    <row r="26">
      <c r="A26" s="24" t="s">
        <v>507</v>
      </c>
      <c r="B26" s="1"/>
      <c r="C26" s="1"/>
      <c r="D26" s="20">
        <v>66.08</v>
      </c>
      <c r="E26" s="20">
        <v>28.1</v>
      </c>
      <c r="F26" s="1"/>
      <c r="G26" s="1"/>
      <c r="H26" s="11">
        <f t="shared" si="1"/>
        <v>94.18</v>
      </c>
      <c r="I26" s="1"/>
      <c r="J26" s="47">
        <f t="shared" si="2"/>
        <v>70.16351667</v>
      </c>
      <c r="K26" s="11">
        <f t="shared" si="3"/>
        <v>29.83648333</v>
      </c>
      <c r="L26" s="11">
        <f t="shared" si="4"/>
        <v>0</v>
      </c>
      <c r="M26" s="1"/>
      <c r="N26" s="1"/>
      <c r="O26" s="1"/>
      <c r="P26" s="1"/>
      <c r="Q26" s="1"/>
      <c r="R26" s="1"/>
      <c r="S26" s="1"/>
    </row>
    <row r="27">
      <c r="A27" s="1" t="s">
        <v>508</v>
      </c>
      <c r="B27" s="1"/>
      <c r="C27" s="1"/>
      <c r="D27" s="20">
        <v>53.35</v>
      </c>
      <c r="E27" s="20">
        <v>18.32</v>
      </c>
      <c r="F27" s="20">
        <v>16.12</v>
      </c>
      <c r="G27" s="1"/>
      <c r="H27" s="11">
        <f t="shared" si="1"/>
        <v>87.79</v>
      </c>
      <c r="I27" s="1"/>
      <c r="J27" s="47">
        <f t="shared" si="2"/>
        <v>60.77001936</v>
      </c>
      <c r="K27" s="11">
        <f t="shared" si="3"/>
        <v>20.86798041</v>
      </c>
      <c r="L27" s="11">
        <f t="shared" si="4"/>
        <v>18.36200023</v>
      </c>
      <c r="M27" s="1"/>
      <c r="N27" s="1"/>
      <c r="O27" s="1"/>
      <c r="P27" s="1"/>
      <c r="Q27" s="1"/>
      <c r="R27" s="1"/>
      <c r="S27" s="1"/>
    </row>
    <row r="28">
      <c r="A28" s="1" t="s">
        <v>509</v>
      </c>
      <c r="B28" s="1"/>
      <c r="C28" s="1"/>
      <c r="D28" s="20">
        <v>55.32</v>
      </c>
      <c r="E28" s="20">
        <v>35.48</v>
      </c>
      <c r="F28" s="1"/>
      <c r="G28" s="1"/>
      <c r="H28" s="11">
        <f t="shared" si="1"/>
        <v>90.8</v>
      </c>
      <c r="I28" s="1"/>
      <c r="J28" s="47">
        <f t="shared" si="2"/>
        <v>60.92511013</v>
      </c>
      <c r="K28" s="11">
        <f t="shared" si="3"/>
        <v>39.07488987</v>
      </c>
      <c r="L28" s="11">
        <f t="shared" si="4"/>
        <v>0</v>
      </c>
      <c r="M28" s="1"/>
      <c r="N28" s="1"/>
      <c r="O28" s="1"/>
      <c r="P28" s="1"/>
      <c r="Q28" s="1"/>
      <c r="R28" s="1"/>
      <c r="S28" s="1"/>
    </row>
    <row r="29">
      <c r="A29" s="24" t="s">
        <v>510</v>
      </c>
      <c r="B29" s="1"/>
      <c r="C29" s="1"/>
      <c r="D29" s="20">
        <v>49.29</v>
      </c>
      <c r="E29" s="20">
        <v>41.44</v>
      </c>
      <c r="F29" s="1"/>
      <c r="G29" s="1"/>
      <c r="H29" s="11">
        <f t="shared" si="1"/>
        <v>90.73</v>
      </c>
      <c r="I29" s="1"/>
      <c r="J29" s="47">
        <f t="shared" si="2"/>
        <v>54.32602226</v>
      </c>
      <c r="K29" s="11">
        <f t="shared" si="3"/>
        <v>45.67397774</v>
      </c>
      <c r="L29" s="11">
        <f t="shared" si="4"/>
        <v>0</v>
      </c>
      <c r="M29" s="1"/>
      <c r="N29" s="1"/>
      <c r="O29" s="1"/>
      <c r="P29" s="1"/>
      <c r="Q29" s="1"/>
      <c r="R29" s="1"/>
      <c r="S29" s="1"/>
    </row>
    <row r="30">
      <c r="A30" s="24" t="s">
        <v>511</v>
      </c>
      <c r="B30" s="1"/>
      <c r="C30" s="1"/>
      <c r="D30" s="20">
        <v>59.95</v>
      </c>
      <c r="E30" s="20">
        <v>32.94</v>
      </c>
      <c r="F30" s="1"/>
      <c r="G30" s="1"/>
      <c r="H30" s="11">
        <f t="shared" si="1"/>
        <v>92.89</v>
      </c>
      <c r="I30" s="1"/>
      <c r="J30" s="47">
        <f t="shared" si="2"/>
        <v>64.53870169</v>
      </c>
      <c r="K30" s="11">
        <f t="shared" si="3"/>
        <v>35.46129831</v>
      </c>
      <c r="L30" s="11">
        <f t="shared" si="4"/>
        <v>0</v>
      </c>
      <c r="M30" s="1"/>
      <c r="N30" s="1"/>
      <c r="O30" s="1"/>
      <c r="P30" s="1"/>
      <c r="Q30" s="1"/>
      <c r="R30" s="1"/>
      <c r="S30" s="1"/>
    </row>
    <row r="31">
      <c r="A31" s="1" t="s">
        <v>512</v>
      </c>
      <c r="B31" s="1"/>
      <c r="C31" s="1"/>
      <c r="D31" s="20">
        <v>65.59</v>
      </c>
      <c r="E31" s="20">
        <v>25.34</v>
      </c>
      <c r="F31" s="1"/>
      <c r="G31" s="1"/>
      <c r="H31" s="11">
        <f t="shared" si="1"/>
        <v>90.93</v>
      </c>
      <c r="I31" s="1"/>
      <c r="J31" s="47">
        <f t="shared" si="2"/>
        <v>72.13240955</v>
      </c>
      <c r="K31" s="11">
        <f t="shared" si="3"/>
        <v>27.86759045</v>
      </c>
      <c r="L31" s="11">
        <f t="shared" si="4"/>
        <v>0</v>
      </c>
      <c r="M31" s="1"/>
      <c r="N31" s="1"/>
      <c r="O31" s="1"/>
      <c r="P31" s="1"/>
      <c r="Q31" s="1"/>
      <c r="R31" s="1"/>
      <c r="S31" s="1"/>
    </row>
    <row r="32">
      <c r="A32" s="1" t="s">
        <v>513</v>
      </c>
      <c r="B32" s="1"/>
      <c r="C32" s="1"/>
      <c r="D32" s="20">
        <v>57.09</v>
      </c>
      <c r="E32" s="20">
        <v>34.78</v>
      </c>
      <c r="F32" s="1"/>
      <c r="G32" s="1"/>
      <c r="H32" s="11">
        <f t="shared" si="1"/>
        <v>91.87</v>
      </c>
      <c r="I32" s="1"/>
      <c r="J32" s="47">
        <f t="shared" si="2"/>
        <v>62.1421574</v>
      </c>
      <c r="K32" s="11">
        <f t="shared" si="3"/>
        <v>37.8578426</v>
      </c>
      <c r="L32" s="11">
        <f t="shared" si="4"/>
        <v>0</v>
      </c>
      <c r="M32" s="1"/>
      <c r="N32" s="1"/>
      <c r="O32" s="1"/>
      <c r="P32" s="1"/>
      <c r="Q32" s="1"/>
      <c r="R32" s="1"/>
      <c r="S32" s="1"/>
    </row>
    <row r="33">
      <c r="A33" s="1" t="s">
        <v>514</v>
      </c>
      <c r="B33" s="1"/>
      <c r="C33" s="1"/>
      <c r="D33" s="20">
        <v>55.78</v>
      </c>
      <c r="E33" s="20">
        <v>38.41</v>
      </c>
      <c r="F33" s="1"/>
      <c r="G33" s="1"/>
      <c r="H33" s="11">
        <f t="shared" si="1"/>
        <v>94.19</v>
      </c>
      <c r="I33" s="1"/>
      <c r="J33" s="47">
        <f t="shared" si="2"/>
        <v>59.22072407</v>
      </c>
      <c r="K33" s="11">
        <f t="shared" si="3"/>
        <v>40.77927593</v>
      </c>
      <c r="L33" s="11">
        <f t="shared" si="4"/>
        <v>0</v>
      </c>
      <c r="M33" s="1"/>
      <c r="N33" s="1"/>
      <c r="O33" s="1"/>
      <c r="P33" s="1"/>
      <c r="Q33" s="1"/>
      <c r="R33" s="1"/>
      <c r="S33" s="1"/>
    </row>
    <row r="34">
      <c r="A34" s="24" t="s">
        <v>515</v>
      </c>
      <c r="B34" s="1"/>
      <c r="C34" s="1"/>
      <c r="D34" s="20">
        <v>58.98</v>
      </c>
      <c r="E34" s="20">
        <v>34.42</v>
      </c>
      <c r="F34" s="1"/>
      <c r="G34" s="1"/>
      <c r="H34" s="11">
        <f t="shared" si="1"/>
        <v>93.4</v>
      </c>
      <c r="I34" s="1"/>
      <c r="J34" s="47">
        <f t="shared" si="2"/>
        <v>63.14775161</v>
      </c>
      <c r="K34" s="11">
        <f t="shared" si="3"/>
        <v>36.85224839</v>
      </c>
      <c r="L34" s="11">
        <f t="shared" si="4"/>
        <v>0</v>
      </c>
      <c r="M34" s="1"/>
      <c r="N34" s="1"/>
      <c r="O34" s="1"/>
      <c r="P34" s="1"/>
      <c r="Q34" s="1"/>
      <c r="R34" s="1"/>
      <c r="S34" s="1"/>
    </row>
  </sheetData>
  <mergeCells count="3">
    <mergeCell ref="D8:F8"/>
    <mergeCell ref="J8:L8"/>
    <mergeCell ref="S8:U8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</row>
    <row r="3">
      <c r="A3" s="2" t="s">
        <v>8</v>
      </c>
      <c r="B3" s="2" t="s">
        <v>9</v>
      </c>
      <c r="C3" s="9">
        <v>0.0</v>
      </c>
      <c r="D3" s="10">
        <v>0.0</v>
      </c>
      <c r="E3" s="1"/>
      <c r="F3" s="1"/>
      <c r="G3" s="1"/>
      <c r="H3" s="1"/>
      <c r="I3" s="1"/>
      <c r="J3" s="1"/>
      <c r="K3" s="1"/>
      <c r="L3" s="1"/>
      <c r="M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  <c r="M4" s="1"/>
    </row>
    <row r="5">
      <c r="A5" s="13" t="s">
        <v>501</v>
      </c>
      <c r="B5" s="1"/>
      <c r="C5" s="13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</row>
    <row r="6">
      <c r="A6" s="13" t="s">
        <v>502</v>
      </c>
      <c r="B6" s="13" t="s">
        <v>503</v>
      </c>
      <c r="C6" s="13">
        <v>1.0</v>
      </c>
      <c r="D6" s="13">
        <v>1.0</v>
      </c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1" t="s">
        <v>13</v>
      </c>
      <c r="B8" s="1"/>
      <c r="C8" s="1"/>
      <c r="D8" s="1" t="s">
        <v>14</v>
      </c>
      <c r="G8" s="1"/>
      <c r="H8" s="1"/>
      <c r="I8" s="1"/>
      <c r="J8" s="1" t="s">
        <v>15</v>
      </c>
      <c r="M8" s="1"/>
    </row>
    <row r="9">
      <c r="A9" s="1"/>
      <c r="B9" s="1"/>
      <c r="C9" s="1"/>
      <c r="D9" s="48" t="s">
        <v>502</v>
      </c>
      <c r="E9" s="1" t="s">
        <v>501</v>
      </c>
      <c r="F9" s="1" t="s">
        <v>11</v>
      </c>
      <c r="G9" s="1" t="s">
        <v>8</v>
      </c>
      <c r="H9" s="1" t="s">
        <v>18</v>
      </c>
      <c r="I9" s="1"/>
      <c r="J9" s="48" t="s">
        <v>502</v>
      </c>
      <c r="K9" s="1" t="s">
        <v>501</v>
      </c>
      <c r="L9" s="1" t="s">
        <v>11</v>
      </c>
      <c r="M9" s="1" t="s">
        <v>8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 t="s">
        <v>71</v>
      </c>
      <c r="B11" s="1"/>
      <c r="C11" s="1"/>
      <c r="D11" s="20">
        <v>52.79</v>
      </c>
      <c r="E11" s="20">
        <v>39.33</v>
      </c>
      <c r="F11" s="20">
        <v>2.32</v>
      </c>
      <c r="G11" s="20">
        <v>2.35</v>
      </c>
      <c r="H11" s="11">
        <f>SUM(D11,E11,F11,G11)</f>
        <v>96.79</v>
      </c>
      <c r="I11" s="1"/>
      <c r="J11" s="14">
        <f>DIVIDE(100*D11,H11)</f>
        <v>54.54075834</v>
      </c>
      <c r="K11" s="46">
        <f>DIVIDE(100*E11,H11)</f>
        <v>40.63436305</v>
      </c>
      <c r="L11" s="11">
        <f>DIVIDE(100*F11,H11)</f>
        <v>2.396941833</v>
      </c>
      <c r="M11" s="11">
        <f>DIVIDE(100*G11,H11)</f>
        <v>2.42793677</v>
      </c>
    </row>
  </sheetData>
  <mergeCells count="2">
    <mergeCell ref="D8:F8"/>
    <mergeCell ref="J8:L8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1" max="11" width="17.29"/>
    <col customWidth="1" min="13" max="13" width="18.57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516</v>
      </c>
      <c r="B3" s="1" t="s">
        <v>9</v>
      </c>
      <c r="C3" s="11">
        <v>0.0</v>
      </c>
      <c r="D3" s="11">
        <v>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 t="s">
        <v>461</v>
      </c>
      <c r="B4" s="1"/>
      <c r="C4" s="11">
        <v>37.0</v>
      </c>
      <c r="D4" s="11">
        <v>37.0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 t="s">
        <v>8</v>
      </c>
      <c r="B5" s="1" t="s">
        <v>9</v>
      </c>
      <c r="C5" s="11">
        <v>1.0</v>
      </c>
      <c r="D5" s="11">
        <v>1.0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" t="s">
        <v>462</v>
      </c>
      <c r="B6" s="1" t="s">
        <v>517</v>
      </c>
      <c r="C6" s="11">
        <v>0.0</v>
      </c>
      <c r="D6" s="11">
        <v>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1" t="s">
        <v>518</v>
      </c>
      <c r="B7" s="13" t="s">
        <v>519</v>
      </c>
      <c r="C7" s="13">
        <v>0.0</v>
      </c>
      <c r="D7" s="13">
        <v>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520</v>
      </c>
      <c r="B8" s="1" t="s">
        <v>9</v>
      </c>
      <c r="C8" s="11">
        <v>1.0</v>
      </c>
      <c r="D8" s="11">
        <v>1.0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1" t="s">
        <v>11</v>
      </c>
      <c r="B9" s="1" t="s">
        <v>12</v>
      </c>
      <c r="C9" s="11">
        <v>0.0</v>
      </c>
      <c r="D9" s="11">
        <v>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13" t="s">
        <v>521</v>
      </c>
      <c r="B10" s="1"/>
      <c r="C10" s="11">
        <v>0.0</v>
      </c>
      <c r="D10" s="11">
        <v>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1" t="s">
        <v>298</v>
      </c>
      <c r="B11" s="13" t="s">
        <v>522</v>
      </c>
      <c r="C11" s="11">
        <v>0.0</v>
      </c>
      <c r="D11" s="11">
        <v>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 t="s">
        <v>523</v>
      </c>
      <c r="B12" s="13" t="s">
        <v>522</v>
      </c>
      <c r="C12" s="13">
        <v>0.0</v>
      </c>
      <c r="D12" s="13">
        <v>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" t="s">
        <v>524</v>
      </c>
      <c r="B13" s="13" t="s">
        <v>522</v>
      </c>
      <c r="C13" s="13">
        <v>0.0</v>
      </c>
      <c r="D13" s="13">
        <v>0.0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Z13" s="6"/>
      <c r="AA13" s="6"/>
      <c r="AB13" s="6"/>
      <c r="AC13" s="6"/>
      <c r="AD13" s="6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 t="s">
        <v>13</v>
      </c>
      <c r="B15" s="1"/>
      <c r="C15" s="1"/>
      <c r="D15" s="1" t="s">
        <v>14</v>
      </c>
      <c r="G15" s="1"/>
      <c r="H15" s="1"/>
      <c r="I15" s="1"/>
      <c r="J15" s="1"/>
      <c r="K15" s="1" t="s">
        <v>525</v>
      </c>
      <c r="N15" s="1"/>
      <c r="O15" s="1"/>
      <c r="P15" s="1"/>
      <c r="Q15" s="6" t="s">
        <v>526</v>
      </c>
      <c r="W15" s="6" t="s">
        <v>526</v>
      </c>
    </row>
    <row r="16">
      <c r="A16" s="1"/>
      <c r="B16" s="1"/>
      <c r="C16" s="1"/>
      <c r="D16" s="1" t="s">
        <v>527</v>
      </c>
      <c r="E16" s="1" t="s">
        <v>461</v>
      </c>
      <c r="F16" s="1" t="s">
        <v>528</v>
      </c>
      <c r="G16" s="1" t="s">
        <v>11</v>
      </c>
      <c r="H16" s="1" t="s">
        <v>529</v>
      </c>
      <c r="I16" s="1" t="s">
        <v>70</v>
      </c>
      <c r="J16" s="1"/>
      <c r="K16" s="1" t="s">
        <v>527</v>
      </c>
      <c r="L16" s="1" t="s">
        <v>461</v>
      </c>
      <c r="M16" s="1" t="s">
        <v>528</v>
      </c>
      <c r="N16" s="1" t="s">
        <v>11</v>
      </c>
      <c r="O16" s="1" t="s">
        <v>529</v>
      </c>
      <c r="P16" s="1"/>
      <c r="Q16" t="s">
        <v>527</v>
      </c>
      <c r="R16" t="s">
        <v>461</v>
      </c>
      <c r="S16" t="s">
        <v>528</v>
      </c>
      <c r="T16" t="s">
        <v>11</v>
      </c>
      <c r="U16" t="s">
        <v>529</v>
      </c>
      <c r="W16" t="s">
        <v>527</v>
      </c>
      <c r="X16" t="s">
        <v>461</v>
      </c>
      <c r="Y16" t="s">
        <v>528</v>
      </c>
      <c r="Z16" t="s">
        <v>11</v>
      </c>
    </row>
    <row r="17">
      <c r="A17" s="1"/>
      <c r="B17" s="40"/>
      <c r="C17" s="1"/>
      <c r="D17" s="20"/>
      <c r="E17" s="20"/>
      <c r="F17" s="11"/>
      <c r="G17" s="20"/>
      <c r="H17" s="16"/>
      <c r="I17" s="11"/>
      <c r="J17" s="1"/>
      <c r="K17" s="11"/>
      <c r="L17" s="11"/>
      <c r="M17" s="11"/>
      <c r="N17" s="11"/>
      <c r="O17" s="11"/>
      <c r="P17" s="1"/>
      <c r="Q17" s="6"/>
      <c r="R17" s="6"/>
      <c r="S17" s="6"/>
      <c r="T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" t="s">
        <v>530</v>
      </c>
      <c r="B18" s="40">
        <v>1001048.0</v>
      </c>
      <c r="C18" s="1"/>
      <c r="D18" s="20">
        <v>17.09</v>
      </c>
      <c r="E18" s="20">
        <v>40.54</v>
      </c>
      <c r="F18" s="11">
        <v>28.63</v>
      </c>
      <c r="G18" s="20">
        <v>6.21</v>
      </c>
      <c r="H18" s="16">
        <v>0.0</v>
      </c>
      <c r="I18" s="11">
        <f t="shared" ref="I18:I56" si="1">SUM(D18,E18,F18,G18,H18)</f>
        <v>92.47</v>
      </c>
      <c r="J18" s="1"/>
      <c r="K18" s="11">
        <f t="shared" ref="K18:K56" si="2">DIVIDE(100*D18,I18)</f>
        <v>18.48166973</v>
      </c>
      <c r="L18" s="11">
        <f t="shared" ref="L18:L56" si="3">DIVIDE(100*E18,I18)</f>
        <v>43.84124581</v>
      </c>
      <c r="M18" s="11">
        <f t="shared" ref="M18:M56" si="4">DIVIDE(100*F18,I18)</f>
        <v>30.96139288</v>
      </c>
      <c r="N18" s="11">
        <f t="shared" ref="N18:N56" si="5">DIVIDE(100*G18,I18)</f>
        <v>6.715691576</v>
      </c>
      <c r="O18" s="11">
        <f t="shared" ref="O18:O26" si="6">DIVIDE(100*H18,I18)</f>
        <v>0</v>
      </c>
      <c r="P18" s="1"/>
      <c r="Q18" s="6">
        <v>19.8</v>
      </c>
      <c r="R18" s="6">
        <v>45.2</v>
      </c>
      <c r="S18" s="6">
        <v>35.0</v>
      </c>
      <c r="T18" s="6">
        <v>0.0</v>
      </c>
      <c r="U18">
        <v>0.0</v>
      </c>
      <c r="V18" s="6"/>
      <c r="W18" s="6">
        <v>0.0</v>
      </c>
      <c r="X18" s="23">
        <v>55.7</v>
      </c>
      <c r="Y18" s="6">
        <v>44.3</v>
      </c>
      <c r="Z18" s="6">
        <v>0.0</v>
      </c>
      <c r="AA18" s="6"/>
      <c r="AB18" s="6"/>
      <c r="AC18" s="6"/>
      <c r="AD18" s="6"/>
    </row>
    <row r="19">
      <c r="A19" s="1" t="s">
        <v>534</v>
      </c>
      <c r="B19" s="40">
        <v>916778.0</v>
      </c>
      <c r="C19" s="1"/>
      <c r="D19" s="11">
        <v>19.87</v>
      </c>
      <c r="E19" s="20">
        <v>39.92</v>
      </c>
      <c r="F19" s="11">
        <v>26.4</v>
      </c>
      <c r="G19" s="11">
        <v>6.88</v>
      </c>
      <c r="H19" s="16">
        <v>0.0</v>
      </c>
      <c r="I19" s="11">
        <f t="shared" si="1"/>
        <v>93.07</v>
      </c>
      <c r="J19" s="1"/>
      <c r="K19" s="11">
        <f t="shared" si="2"/>
        <v>21.34952187</v>
      </c>
      <c r="L19" s="11">
        <f t="shared" si="3"/>
        <v>42.89244655</v>
      </c>
      <c r="M19" s="11">
        <f t="shared" si="4"/>
        <v>28.36574621</v>
      </c>
      <c r="N19" s="11">
        <f t="shared" si="5"/>
        <v>7.392285377</v>
      </c>
      <c r="O19" s="11">
        <f t="shared" si="6"/>
        <v>0</v>
      </c>
      <c r="P19" s="1"/>
      <c r="Q19" s="6">
        <v>23.4</v>
      </c>
      <c r="R19" s="6">
        <v>44.1</v>
      </c>
      <c r="S19" s="6">
        <v>33.5</v>
      </c>
      <c r="T19" s="6">
        <v>0.0</v>
      </c>
      <c r="U19">
        <v>0.0</v>
      </c>
      <c r="V19" s="6"/>
      <c r="W19" s="6">
        <v>0.0</v>
      </c>
      <c r="X19" s="23">
        <v>57.8</v>
      </c>
      <c r="Y19" s="6">
        <v>42.2</v>
      </c>
      <c r="Z19" s="6">
        <v>0.0</v>
      </c>
      <c r="AA19" s="6"/>
      <c r="AB19" s="6"/>
      <c r="AC19" s="6"/>
      <c r="AD19" s="6"/>
    </row>
    <row r="20">
      <c r="A20" s="1" t="s">
        <v>535</v>
      </c>
      <c r="B20" s="40">
        <v>1017938.0</v>
      </c>
      <c r="C20" s="1"/>
      <c r="D20" s="11">
        <v>18.66</v>
      </c>
      <c r="E20" s="20">
        <v>41.65</v>
      </c>
      <c r="F20" s="11">
        <v>25.78</v>
      </c>
      <c r="G20" s="11">
        <v>5.78</v>
      </c>
      <c r="H20" s="11">
        <v>0.0</v>
      </c>
      <c r="I20" s="11">
        <f t="shared" si="1"/>
        <v>91.87</v>
      </c>
      <c r="J20" s="1"/>
      <c r="K20" s="11">
        <f t="shared" si="2"/>
        <v>20.31130946</v>
      </c>
      <c r="L20" s="11">
        <f t="shared" si="3"/>
        <v>45.33580059</v>
      </c>
      <c r="M20" s="11">
        <f t="shared" si="4"/>
        <v>28.0613911</v>
      </c>
      <c r="N20" s="11">
        <f t="shared" si="5"/>
        <v>6.291498857</v>
      </c>
      <c r="O20" s="11">
        <f t="shared" si="6"/>
        <v>0</v>
      </c>
      <c r="P20" s="1"/>
      <c r="Q20" s="6">
        <v>21.7</v>
      </c>
      <c r="R20" s="6">
        <v>46.2</v>
      </c>
      <c r="S20" s="6">
        <v>32.1</v>
      </c>
      <c r="T20" s="6">
        <v>0.0</v>
      </c>
      <c r="U20">
        <v>0.0</v>
      </c>
      <c r="V20" s="6"/>
      <c r="W20" s="6">
        <v>0.0</v>
      </c>
      <c r="X20" s="23">
        <v>56.2</v>
      </c>
      <c r="Y20" s="6">
        <v>43.8</v>
      </c>
      <c r="Z20" s="6">
        <v>0.0</v>
      </c>
      <c r="AA20" s="6"/>
      <c r="AB20" s="6"/>
      <c r="AC20" s="6"/>
      <c r="AD20" s="6"/>
    </row>
    <row r="21">
      <c r="A21" s="1" t="s">
        <v>536</v>
      </c>
      <c r="B21" s="40">
        <v>962330.0</v>
      </c>
      <c r="C21" s="1"/>
      <c r="D21" s="20">
        <v>13.23</v>
      </c>
      <c r="E21" s="11">
        <v>41.36</v>
      </c>
      <c r="F21" s="11">
        <v>28.26</v>
      </c>
      <c r="G21" s="11">
        <v>6.53</v>
      </c>
      <c r="H21" s="16">
        <v>0.0</v>
      </c>
      <c r="I21" s="11">
        <f t="shared" si="1"/>
        <v>89.38</v>
      </c>
      <c r="J21" s="1"/>
      <c r="K21" s="11">
        <f t="shared" si="2"/>
        <v>14.80196912</v>
      </c>
      <c r="L21" s="11">
        <f t="shared" si="3"/>
        <v>46.2743343</v>
      </c>
      <c r="M21" s="11">
        <f t="shared" si="4"/>
        <v>31.61781159</v>
      </c>
      <c r="N21" s="11">
        <f t="shared" si="5"/>
        <v>7.305884985</v>
      </c>
      <c r="O21" s="11">
        <f t="shared" si="6"/>
        <v>0</v>
      </c>
      <c r="P21" s="1"/>
      <c r="Q21" s="6">
        <v>15.9</v>
      </c>
      <c r="R21" s="6">
        <v>47.5</v>
      </c>
      <c r="S21" s="6">
        <v>36.6</v>
      </c>
      <c r="T21" s="6">
        <v>0.0</v>
      </c>
      <c r="U21">
        <v>0.0</v>
      </c>
      <c r="V21" s="6"/>
      <c r="W21" s="6">
        <v>0.0</v>
      </c>
      <c r="X21" s="23">
        <v>54.7</v>
      </c>
      <c r="Y21" s="6">
        <v>45.3</v>
      </c>
      <c r="Z21" s="6">
        <v>0.0</v>
      </c>
      <c r="AA21" s="6"/>
      <c r="AB21" s="6"/>
      <c r="AC21" s="6"/>
      <c r="AD21" s="6"/>
    </row>
    <row r="22">
      <c r="A22" s="1" t="s">
        <v>537</v>
      </c>
      <c r="B22" s="40">
        <v>990742.0</v>
      </c>
      <c r="C22" s="1"/>
      <c r="D22" s="11">
        <v>37.62</v>
      </c>
      <c r="E22" s="11">
        <v>17.78</v>
      </c>
      <c r="F22" s="20">
        <v>11.9</v>
      </c>
      <c r="G22" s="20">
        <v>24.64</v>
      </c>
      <c r="H22" s="16">
        <v>0.0</v>
      </c>
      <c r="I22" s="11">
        <f t="shared" si="1"/>
        <v>91.94</v>
      </c>
      <c r="J22" s="1"/>
      <c r="K22" s="11">
        <f t="shared" si="2"/>
        <v>40.91798999</v>
      </c>
      <c r="L22" s="11">
        <f t="shared" si="3"/>
        <v>19.33869915</v>
      </c>
      <c r="M22" s="11">
        <f t="shared" si="4"/>
        <v>12.94322384</v>
      </c>
      <c r="N22" s="11">
        <f t="shared" si="5"/>
        <v>26.80008701</v>
      </c>
      <c r="O22" s="11">
        <f t="shared" si="6"/>
        <v>0</v>
      </c>
      <c r="P22" s="1"/>
      <c r="Q22" s="6">
        <v>43.9</v>
      </c>
      <c r="R22" s="6">
        <v>21.3</v>
      </c>
      <c r="S22" s="6">
        <v>0.0</v>
      </c>
      <c r="T22" s="6">
        <v>34.8</v>
      </c>
      <c r="U22">
        <v>0.0</v>
      </c>
      <c r="V22" s="6"/>
      <c r="W22" s="23">
        <v>53.7</v>
      </c>
      <c r="X22" s="6">
        <v>36.3</v>
      </c>
      <c r="Y22" s="6">
        <v>0.0</v>
      </c>
      <c r="Z22" s="6">
        <v>0.0</v>
      </c>
      <c r="AA22" s="6"/>
      <c r="AB22" s="6"/>
      <c r="AC22" s="6"/>
      <c r="AD22" s="6"/>
    </row>
    <row r="23">
      <c r="A23" s="24" t="s">
        <v>538</v>
      </c>
      <c r="B23" s="40">
        <v>1071409.0</v>
      </c>
      <c r="C23" s="1"/>
      <c r="D23" s="20">
        <v>23.79</v>
      </c>
      <c r="E23" s="20">
        <v>40.03</v>
      </c>
      <c r="F23" s="11">
        <v>27.54</v>
      </c>
      <c r="G23" s="21">
        <v>0.0</v>
      </c>
      <c r="H23" s="11">
        <v>0.0</v>
      </c>
      <c r="I23" s="11">
        <f t="shared" si="1"/>
        <v>91.36</v>
      </c>
      <c r="J23" s="1"/>
      <c r="K23" s="11">
        <f t="shared" si="2"/>
        <v>26.03984238</v>
      </c>
      <c r="L23" s="11">
        <f t="shared" si="3"/>
        <v>43.81567426</v>
      </c>
      <c r="M23" s="11">
        <f t="shared" si="4"/>
        <v>30.14448336</v>
      </c>
      <c r="N23" s="11">
        <f t="shared" si="5"/>
        <v>0</v>
      </c>
      <c r="O23" s="11">
        <f t="shared" si="6"/>
        <v>0</v>
      </c>
      <c r="P23" s="1"/>
      <c r="Q23" s="6">
        <v>0.0</v>
      </c>
      <c r="R23" s="23">
        <v>56.1</v>
      </c>
      <c r="S23" s="6">
        <v>43.9</v>
      </c>
      <c r="T23">
        <v>0.0</v>
      </c>
      <c r="U23">
        <v>0.0</v>
      </c>
    </row>
    <row r="24">
      <c r="A24" s="24" t="s">
        <v>539</v>
      </c>
      <c r="B24" s="40">
        <v>814894.0</v>
      </c>
      <c r="C24" s="1"/>
      <c r="D24" s="11">
        <v>14.08</v>
      </c>
      <c r="E24" s="11">
        <v>40.88</v>
      </c>
      <c r="F24" s="20">
        <v>35.26</v>
      </c>
      <c r="G24" s="16">
        <v>0.0</v>
      </c>
      <c r="H24" s="11">
        <v>0.0</v>
      </c>
      <c r="I24" s="11">
        <f t="shared" si="1"/>
        <v>90.22</v>
      </c>
      <c r="J24" s="1"/>
      <c r="K24" s="11">
        <f t="shared" si="2"/>
        <v>15.60629572</v>
      </c>
      <c r="L24" s="11">
        <f t="shared" si="3"/>
        <v>45.31146087</v>
      </c>
      <c r="M24" s="11">
        <f t="shared" si="4"/>
        <v>39.08224341</v>
      </c>
      <c r="N24" s="11">
        <f t="shared" si="5"/>
        <v>0</v>
      </c>
      <c r="O24" s="11">
        <f t="shared" si="6"/>
        <v>0</v>
      </c>
      <c r="P24" s="1"/>
      <c r="Q24" s="6">
        <v>0.0</v>
      </c>
      <c r="R24" s="23">
        <v>51.9</v>
      </c>
      <c r="S24" s="6">
        <v>48.1</v>
      </c>
      <c r="T24">
        <v>0.0</v>
      </c>
      <c r="U24">
        <v>0.0</v>
      </c>
    </row>
    <row r="25">
      <c r="A25" s="24" t="s">
        <v>540</v>
      </c>
      <c r="B25" s="40">
        <v>1286647.0</v>
      </c>
      <c r="C25" s="1"/>
      <c r="D25" s="20">
        <v>14.54</v>
      </c>
      <c r="E25" s="20">
        <v>42.42</v>
      </c>
      <c r="F25" s="11">
        <v>34.44</v>
      </c>
      <c r="G25" s="16">
        <v>0.0</v>
      </c>
      <c r="H25" s="11">
        <v>0.0</v>
      </c>
      <c r="I25" s="11">
        <f t="shared" si="1"/>
        <v>91.4</v>
      </c>
      <c r="J25" s="1"/>
      <c r="K25" s="11">
        <f t="shared" si="2"/>
        <v>15.90809628</v>
      </c>
      <c r="L25" s="11">
        <f t="shared" si="3"/>
        <v>46.41137856</v>
      </c>
      <c r="M25" s="11">
        <f t="shared" si="4"/>
        <v>37.68052516</v>
      </c>
      <c r="N25" s="11">
        <f t="shared" si="5"/>
        <v>0</v>
      </c>
      <c r="O25" s="11">
        <f t="shared" si="6"/>
        <v>0</v>
      </c>
      <c r="P25" s="1"/>
      <c r="Q25" s="6">
        <v>0.0</v>
      </c>
      <c r="R25" s="23">
        <v>54.9</v>
      </c>
      <c r="S25" s="6">
        <v>45.1</v>
      </c>
      <c r="T25">
        <v>0.0</v>
      </c>
      <c r="U25">
        <v>0.0</v>
      </c>
    </row>
    <row r="26">
      <c r="A26" s="24" t="s">
        <v>541</v>
      </c>
      <c r="B26" s="40">
        <v>1128399.0</v>
      </c>
      <c r="C26" s="1"/>
      <c r="D26" s="20">
        <v>18.33</v>
      </c>
      <c r="E26" s="11">
        <v>44.2</v>
      </c>
      <c r="F26" s="11">
        <v>31.2</v>
      </c>
      <c r="G26" s="16">
        <v>0.0</v>
      </c>
      <c r="H26" s="11">
        <v>0.0</v>
      </c>
      <c r="I26" s="11">
        <f t="shared" si="1"/>
        <v>93.73</v>
      </c>
      <c r="J26" s="1"/>
      <c r="K26" s="11">
        <f t="shared" si="2"/>
        <v>19.55617198</v>
      </c>
      <c r="L26" s="11">
        <f t="shared" si="3"/>
        <v>47.15672677</v>
      </c>
      <c r="M26" s="11">
        <f t="shared" si="4"/>
        <v>33.28710125</v>
      </c>
      <c r="N26" s="11">
        <f t="shared" si="5"/>
        <v>0</v>
      </c>
      <c r="O26" s="11">
        <f t="shared" si="6"/>
        <v>0</v>
      </c>
      <c r="P26" s="1"/>
      <c r="Q26" s="6">
        <v>0.0</v>
      </c>
      <c r="R26" s="23">
        <v>56.5</v>
      </c>
      <c r="S26" s="6">
        <v>43.5</v>
      </c>
      <c r="T26">
        <v>0.0</v>
      </c>
      <c r="U26">
        <v>0.0</v>
      </c>
    </row>
    <row r="27">
      <c r="A27" s="1" t="s">
        <v>542</v>
      </c>
      <c r="B27" s="11">
        <v>974770.0</v>
      </c>
      <c r="C27" s="1"/>
      <c r="D27" s="20">
        <v>33.26</v>
      </c>
      <c r="E27" s="20">
        <v>39.25</v>
      </c>
      <c r="F27" s="20">
        <v>21.11</v>
      </c>
      <c r="G27" s="16">
        <v>0.0</v>
      </c>
      <c r="H27" s="11">
        <v>0.0</v>
      </c>
      <c r="I27" s="11">
        <f t="shared" si="1"/>
        <v>93.62</v>
      </c>
      <c r="J27" s="1"/>
      <c r="K27" s="11">
        <f t="shared" si="2"/>
        <v>35.52659688</v>
      </c>
      <c r="L27" s="11">
        <f t="shared" si="3"/>
        <v>41.92480239</v>
      </c>
      <c r="M27" s="11">
        <f t="shared" si="4"/>
        <v>22.54860073</v>
      </c>
      <c r="N27" s="11">
        <f t="shared" si="5"/>
        <v>0</v>
      </c>
      <c r="O27" s="11">
        <v>0.0</v>
      </c>
      <c r="P27" s="1"/>
      <c r="Q27" s="6">
        <v>45.9</v>
      </c>
      <c r="R27" s="23">
        <v>54.1</v>
      </c>
      <c r="S27" s="6">
        <v>0.0</v>
      </c>
      <c r="T27">
        <v>0.0</v>
      </c>
      <c r="U27">
        <v>0.0</v>
      </c>
    </row>
    <row r="28">
      <c r="A28" s="1" t="s">
        <v>543</v>
      </c>
      <c r="B28" s="40">
        <v>1068391.0</v>
      </c>
      <c r="C28" s="1"/>
      <c r="D28" s="20">
        <v>21.04</v>
      </c>
      <c r="E28" s="11">
        <v>44.93</v>
      </c>
      <c r="F28" s="20">
        <v>25.61</v>
      </c>
      <c r="G28" s="16">
        <v>0.0</v>
      </c>
      <c r="H28" s="11">
        <v>0.0</v>
      </c>
      <c r="I28" s="11">
        <f t="shared" si="1"/>
        <v>91.58</v>
      </c>
      <c r="J28" s="1"/>
      <c r="K28" s="11">
        <f t="shared" si="2"/>
        <v>22.97444857</v>
      </c>
      <c r="L28" s="11">
        <f t="shared" si="3"/>
        <v>49.06093033</v>
      </c>
      <c r="M28" s="11">
        <f t="shared" si="4"/>
        <v>27.9646211</v>
      </c>
      <c r="N28" s="11">
        <f t="shared" si="5"/>
        <v>0</v>
      </c>
      <c r="O28" s="11">
        <f t="shared" ref="O28:O56" si="7">DIVIDE(100*H28,I28)</f>
        <v>0</v>
      </c>
      <c r="P28" s="1"/>
      <c r="Q28" s="6">
        <v>32.1</v>
      </c>
      <c r="R28" s="23">
        <v>67.9</v>
      </c>
      <c r="S28" s="6">
        <v>0.0</v>
      </c>
      <c r="T28">
        <v>0.0</v>
      </c>
      <c r="U28">
        <v>0.0</v>
      </c>
    </row>
    <row r="29">
      <c r="A29" s="1" t="s">
        <v>544</v>
      </c>
      <c r="B29" s="40">
        <v>1101345.0</v>
      </c>
      <c r="C29" s="1"/>
      <c r="D29" s="20">
        <v>42.46</v>
      </c>
      <c r="E29" s="20">
        <v>35.46</v>
      </c>
      <c r="F29" s="11">
        <v>16.35</v>
      </c>
      <c r="G29" s="16">
        <v>0.0</v>
      </c>
      <c r="H29" s="11">
        <v>0.0</v>
      </c>
      <c r="I29" s="11">
        <f t="shared" si="1"/>
        <v>94.27</v>
      </c>
      <c r="J29" s="1"/>
      <c r="K29" s="11">
        <f t="shared" si="2"/>
        <v>45.04084014</v>
      </c>
      <c r="L29" s="11">
        <f t="shared" si="3"/>
        <v>37.61536014</v>
      </c>
      <c r="M29" s="11">
        <f t="shared" si="4"/>
        <v>17.34379972</v>
      </c>
      <c r="N29" s="11">
        <f t="shared" si="5"/>
        <v>0</v>
      </c>
      <c r="O29" s="11">
        <f t="shared" si="7"/>
        <v>0</v>
      </c>
      <c r="P29" s="1"/>
      <c r="Q29" s="23">
        <v>54.2</v>
      </c>
      <c r="R29" s="6">
        <v>45.8</v>
      </c>
      <c r="S29" s="6">
        <v>0.0</v>
      </c>
      <c r="T29">
        <v>0.0</v>
      </c>
      <c r="U29">
        <v>0.0</v>
      </c>
    </row>
    <row r="30">
      <c r="A30" s="1" t="s">
        <v>545</v>
      </c>
      <c r="B30" s="40">
        <v>1096046.0</v>
      </c>
      <c r="C30" s="1"/>
      <c r="D30" s="20">
        <v>23.1</v>
      </c>
      <c r="E30" s="11">
        <v>45.85</v>
      </c>
      <c r="F30" s="20">
        <v>23.61</v>
      </c>
      <c r="G30" s="21">
        <v>0.0</v>
      </c>
      <c r="H30" s="11">
        <v>0.0</v>
      </c>
      <c r="I30" s="11">
        <f t="shared" si="1"/>
        <v>92.56</v>
      </c>
      <c r="J30" s="1"/>
      <c r="K30" s="11">
        <f t="shared" si="2"/>
        <v>24.95678479</v>
      </c>
      <c r="L30" s="11">
        <f t="shared" si="3"/>
        <v>49.53543647</v>
      </c>
      <c r="M30" s="11">
        <f t="shared" si="4"/>
        <v>25.50777874</v>
      </c>
      <c r="N30" s="11">
        <f t="shared" si="5"/>
        <v>0</v>
      </c>
      <c r="O30" s="11">
        <f t="shared" si="7"/>
        <v>0</v>
      </c>
      <c r="P30" s="1"/>
      <c r="Q30" s="6">
        <v>0.0</v>
      </c>
      <c r="R30" s="23">
        <v>62.2</v>
      </c>
      <c r="S30" s="6">
        <v>37.8</v>
      </c>
      <c r="T30">
        <v>0.0</v>
      </c>
      <c r="U30">
        <v>0.0</v>
      </c>
    </row>
    <row r="31">
      <c r="A31" s="1" t="s">
        <v>546</v>
      </c>
      <c r="B31" s="11">
        <v>1067641.0</v>
      </c>
      <c r="C31" s="1"/>
      <c r="D31" s="11">
        <v>19.63</v>
      </c>
      <c r="E31" s="20">
        <v>45.19</v>
      </c>
      <c r="F31" s="20">
        <v>27.09</v>
      </c>
      <c r="G31" s="16">
        <v>0.0</v>
      </c>
      <c r="H31" s="11">
        <v>0.0</v>
      </c>
      <c r="I31" s="11">
        <f t="shared" si="1"/>
        <v>91.91</v>
      </c>
      <c r="J31" s="1"/>
      <c r="K31" s="11">
        <f t="shared" si="2"/>
        <v>21.35785007</v>
      </c>
      <c r="L31" s="11">
        <f t="shared" si="3"/>
        <v>49.16766402</v>
      </c>
      <c r="M31" s="11">
        <f t="shared" si="4"/>
        <v>29.47448591</v>
      </c>
      <c r="N31" s="11">
        <f t="shared" si="5"/>
        <v>0</v>
      </c>
      <c r="O31" s="11">
        <f t="shared" si="7"/>
        <v>0</v>
      </c>
      <c r="P31" s="1"/>
      <c r="Q31" s="6">
        <v>0.0</v>
      </c>
      <c r="R31" s="23">
        <v>59.7</v>
      </c>
      <c r="S31" s="6">
        <v>40.3</v>
      </c>
      <c r="T31">
        <v>0.0</v>
      </c>
      <c r="U31">
        <v>0.0</v>
      </c>
    </row>
    <row r="32">
      <c r="A32" s="1" t="s">
        <v>547</v>
      </c>
      <c r="B32" s="40">
        <v>1008582.0</v>
      </c>
      <c r="C32" s="1"/>
      <c r="D32" s="20">
        <v>25.3</v>
      </c>
      <c r="E32" s="20">
        <v>46.26</v>
      </c>
      <c r="F32" s="11">
        <v>21.52</v>
      </c>
      <c r="G32" s="16">
        <v>0.0</v>
      </c>
      <c r="H32" s="11">
        <v>0.0</v>
      </c>
      <c r="I32" s="11">
        <f t="shared" si="1"/>
        <v>93.08</v>
      </c>
      <c r="J32" s="1"/>
      <c r="K32" s="11">
        <f t="shared" si="2"/>
        <v>27.18091964</v>
      </c>
      <c r="L32" s="11">
        <f t="shared" si="3"/>
        <v>49.6991835</v>
      </c>
      <c r="M32" s="11">
        <f t="shared" si="4"/>
        <v>23.11989686</v>
      </c>
      <c r="N32" s="11">
        <f t="shared" si="5"/>
        <v>0</v>
      </c>
      <c r="O32" s="11">
        <f t="shared" si="7"/>
        <v>0</v>
      </c>
      <c r="P32" s="1"/>
      <c r="Q32" s="6">
        <v>35.2</v>
      </c>
      <c r="R32" s="23">
        <v>64.8</v>
      </c>
      <c r="S32" s="6">
        <v>0.0</v>
      </c>
      <c r="T32">
        <v>0.0</v>
      </c>
      <c r="U32">
        <v>0.0</v>
      </c>
    </row>
    <row r="33">
      <c r="A33" s="1" t="s">
        <v>548</v>
      </c>
      <c r="B33" s="40">
        <v>1050190.0</v>
      </c>
      <c r="C33" s="1"/>
      <c r="D33" s="20">
        <v>25.05</v>
      </c>
      <c r="E33" s="11">
        <v>42.14</v>
      </c>
      <c r="F33" s="20">
        <v>19.55</v>
      </c>
      <c r="G33" s="16">
        <v>0.0</v>
      </c>
      <c r="H33" s="16">
        <v>0.0</v>
      </c>
      <c r="I33" s="11">
        <f t="shared" si="1"/>
        <v>86.74</v>
      </c>
      <c r="J33" s="1"/>
      <c r="K33" s="11">
        <f t="shared" si="2"/>
        <v>28.87940973</v>
      </c>
      <c r="L33" s="11">
        <f t="shared" si="3"/>
        <v>48.5819691</v>
      </c>
      <c r="M33" s="11">
        <f t="shared" si="4"/>
        <v>22.53862117</v>
      </c>
      <c r="N33" s="11">
        <f t="shared" si="5"/>
        <v>0</v>
      </c>
      <c r="O33" s="11">
        <f t="shared" si="7"/>
        <v>0</v>
      </c>
      <c r="P33" s="1"/>
      <c r="Q33" s="6">
        <v>37.3</v>
      </c>
      <c r="R33" s="23">
        <v>62.7</v>
      </c>
      <c r="S33" s="6">
        <v>0.0</v>
      </c>
      <c r="T33">
        <v>0.0</v>
      </c>
      <c r="U33">
        <v>0.0</v>
      </c>
    </row>
    <row r="34">
      <c r="A34" s="1" t="s">
        <v>549</v>
      </c>
      <c r="B34" s="40">
        <v>1176620.0</v>
      </c>
      <c r="C34" s="1"/>
      <c r="D34" s="20">
        <v>33.12</v>
      </c>
      <c r="E34" s="11">
        <v>36.69</v>
      </c>
      <c r="F34" s="11">
        <v>18.45</v>
      </c>
      <c r="G34" s="16">
        <v>0.0</v>
      </c>
      <c r="H34" s="11">
        <v>0.0</v>
      </c>
      <c r="I34" s="11">
        <f t="shared" si="1"/>
        <v>88.26</v>
      </c>
      <c r="J34" s="1"/>
      <c r="K34" s="11">
        <f t="shared" si="2"/>
        <v>37.52549286</v>
      </c>
      <c r="L34" s="11">
        <f t="shared" si="3"/>
        <v>41.5703603</v>
      </c>
      <c r="M34" s="11">
        <f t="shared" si="4"/>
        <v>20.90414684</v>
      </c>
      <c r="N34" s="11">
        <f t="shared" si="5"/>
        <v>0</v>
      </c>
      <c r="O34" s="11">
        <f t="shared" si="7"/>
        <v>0</v>
      </c>
      <c r="P34" s="1"/>
      <c r="Q34" s="6">
        <v>47.5</v>
      </c>
      <c r="R34" s="23">
        <v>52.5</v>
      </c>
      <c r="S34" s="6">
        <v>0.0</v>
      </c>
      <c r="T34">
        <v>0.0</v>
      </c>
      <c r="U34">
        <v>0.0</v>
      </c>
    </row>
    <row r="35">
      <c r="A35" s="1" t="s">
        <v>550</v>
      </c>
      <c r="B35" s="11">
        <v>1012667.0</v>
      </c>
      <c r="C35" s="1"/>
      <c r="D35" s="11">
        <v>27.26</v>
      </c>
      <c r="E35" s="11">
        <v>41.18</v>
      </c>
      <c r="F35" s="11">
        <v>24.87</v>
      </c>
      <c r="G35" s="16">
        <v>0.0</v>
      </c>
      <c r="H35" s="11">
        <v>0.0</v>
      </c>
      <c r="I35" s="11">
        <f t="shared" si="1"/>
        <v>93.31</v>
      </c>
      <c r="J35" s="1"/>
      <c r="K35" s="11">
        <f t="shared" si="2"/>
        <v>29.21444647</v>
      </c>
      <c r="L35" s="11">
        <f t="shared" si="3"/>
        <v>44.13246169</v>
      </c>
      <c r="M35" s="11">
        <f t="shared" si="4"/>
        <v>26.65309184</v>
      </c>
      <c r="N35" s="11">
        <f t="shared" si="5"/>
        <v>0</v>
      </c>
      <c r="O35" s="11">
        <f t="shared" si="7"/>
        <v>0</v>
      </c>
      <c r="P35" s="1"/>
      <c r="Q35" s="6">
        <v>39.5</v>
      </c>
      <c r="R35" s="23">
        <v>60.5</v>
      </c>
      <c r="S35" s="6">
        <v>0.0</v>
      </c>
      <c r="T35">
        <v>0.0</v>
      </c>
      <c r="U35">
        <v>0.0</v>
      </c>
    </row>
    <row r="36">
      <c r="A36" s="1" t="s">
        <v>551</v>
      </c>
      <c r="B36" s="40">
        <v>1030826.0</v>
      </c>
      <c r="C36" s="1"/>
      <c r="D36" s="11">
        <v>23.16</v>
      </c>
      <c r="E36" s="11">
        <v>44.85</v>
      </c>
      <c r="F36" s="11">
        <v>24.2</v>
      </c>
      <c r="G36" s="16">
        <v>0.0</v>
      </c>
      <c r="H36" s="11">
        <v>0.0</v>
      </c>
      <c r="I36" s="11">
        <f t="shared" si="1"/>
        <v>92.21</v>
      </c>
      <c r="J36" s="1"/>
      <c r="K36" s="11">
        <f t="shared" si="2"/>
        <v>25.11658172</v>
      </c>
      <c r="L36" s="11">
        <f t="shared" si="3"/>
        <v>48.63897625</v>
      </c>
      <c r="M36" s="11">
        <f t="shared" si="4"/>
        <v>26.24444203</v>
      </c>
      <c r="N36" s="11">
        <f t="shared" si="5"/>
        <v>0</v>
      </c>
      <c r="O36" s="11">
        <f t="shared" si="7"/>
        <v>0</v>
      </c>
      <c r="P36" s="1"/>
      <c r="Q36" s="6">
        <v>0.0</v>
      </c>
      <c r="R36" s="23">
        <v>61.2</v>
      </c>
      <c r="S36" s="6">
        <v>28.8</v>
      </c>
      <c r="T36">
        <v>0.0</v>
      </c>
      <c r="U36">
        <v>0.0</v>
      </c>
    </row>
    <row r="37">
      <c r="A37" s="1" t="s">
        <v>552</v>
      </c>
      <c r="B37" s="40">
        <v>1088423.0</v>
      </c>
      <c r="C37" s="1"/>
      <c r="D37" s="11">
        <v>25.63</v>
      </c>
      <c r="E37" s="11">
        <v>39.45</v>
      </c>
      <c r="F37" s="20">
        <v>27.65</v>
      </c>
      <c r="G37" s="16">
        <v>0.0</v>
      </c>
      <c r="H37" s="20">
        <v>0.0</v>
      </c>
      <c r="I37" s="11">
        <f t="shared" si="1"/>
        <v>92.73</v>
      </c>
      <c r="J37" s="1"/>
      <c r="K37" s="11">
        <f t="shared" si="2"/>
        <v>27.63938316</v>
      </c>
      <c r="L37" s="11">
        <f t="shared" si="3"/>
        <v>42.54286639</v>
      </c>
      <c r="M37" s="11">
        <f t="shared" si="4"/>
        <v>29.81775046</v>
      </c>
      <c r="N37" s="11">
        <f t="shared" si="5"/>
        <v>0</v>
      </c>
      <c r="O37" s="11">
        <f t="shared" si="7"/>
        <v>0</v>
      </c>
      <c r="P37" s="1"/>
      <c r="Q37" s="6">
        <v>0.0</v>
      </c>
      <c r="R37" s="23">
        <v>55.5</v>
      </c>
      <c r="S37" s="6">
        <v>44.5</v>
      </c>
      <c r="T37">
        <v>0.0</v>
      </c>
      <c r="U37">
        <v>0.0</v>
      </c>
    </row>
    <row r="38">
      <c r="A38" s="1" t="s">
        <v>553</v>
      </c>
      <c r="B38" s="40">
        <v>942202.0</v>
      </c>
      <c r="C38" s="1"/>
      <c r="D38" s="11">
        <v>4.62</v>
      </c>
      <c r="E38" s="11">
        <v>46.06</v>
      </c>
      <c r="F38" s="11">
        <v>34.81</v>
      </c>
      <c r="G38" s="21">
        <v>0.0</v>
      </c>
      <c r="H38" s="11">
        <v>9.58</v>
      </c>
      <c r="I38" s="11">
        <f t="shared" si="1"/>
        <v>95.07</v>
      </c>
      <c r="J38" s="1"/>
      <c r="K38" s="11">
        <f t="shared" si="2"/>
        <v>4.859577154</v>
      </c>
      <c r="L38" s="11">
        <f t="shared" si="3"/>
        <v>48.44851162</v>
      </c>
      <c r="M38" s="11">
        <f t="shared" si="4"/>
        <v>36.6151257</v>
      </c>
      <c r="N38" s="11">
        <f t="shared" si="5"/>
        <v>0</v>
      </c>
      <c r="O38" s="11">
        <f t="shared" si="7"/>
        <v>10.07678553</v>
      </c>
      <c r="P38" s="1"/>
      <c r="Q38" s="6">
        <v>0.0</v>
      </c>
      <c r="R38" s="23">
        <v>50.9</v>
      </c>
      <c r="S38" s="6">
        <v>38.8</v>
      </c>
      <c r="T38">
        <v>0.0</v>
      </c>
      <c r="U38" s="6">
        <v>10.3</v>
      </c>
    </row>
    <row r="39">
      <c r="A39" s="1" t="s">
        <v>554</v>
      </c>
      <c r="B39" s="40">
        <v>1027036.0</v>
      </c>
      <c r="C39" s="1"/>
      <c r="D39" s="40">
        <v>13.02</v>
      </c>
      <c r="E39" s="11">
        <v>46.33</v>
      </c>
      <c r="F39" s="20">
        <v>24.0</v>
      </c>
      <c r="G39" s="11">
        <v>10.19</v>
      </c>
      <c r="H39" s="21">
        <v>0.0</v>
      </c>
      <c r="I39" s="11">
        <f t="shared" si="1"/>
        <v>93.54</v>
      </c>
      <c r="J39" s="1"/>
      <c r="K39" s="11">
        <f t="shared" si="2"/>
        <v>13.91917896</v>
      </c>
      <c r="L39" s="11">
        <f t="shared" si="3"/>
        <v>49.529613</v>
      </c>
      <c r="M39" s="11">
        <f t="shared" si="4"/>
        <v>25.65747274</v>
      </c>
      <c r="N39" s="11">
        <f t="shared" si="5"/>
        <v>10.8937353</v>
      </c>
      <c r="O39" s="11">
        <f t="shared" si="7"/>
        <v>0</v>
      </c>
      <c r="P39" s="1"/>
      <c r="Q39" s="6">
        <v>16.1</v>
      </c>
      <c r="R39" s="23">
        <v>51.0</v>
      </c>
      <c r="S39" s="6">
        <v>32.9</v>
      </c>
      <c r="T39" s="6">
        <v>0.0</v>
      </c>
      <c r="U39">
        <v>0.0</v>
      </c>
      <c r="V39" s="6"/>
    </row>
    <row r="40">
      <c r="A40" s="1" t="s">
        <v>555</v>
      </c>
      <c r="B40" s="40">
        <v>1010930.0</v>
      </c>
      <c r="C40" s="1"/>
      <c r="D40" s="20">
        <v>25.81</v>
      </c>
      <c r="E40" s="11">
        <v>40.2</v>
      </c>
      <c r="F40" s="11">
        <v>23.87</v>
      </c>
      <c r="G40" s="16">
        <v>0.0</v>
      </c>
      <c r="H40" s="16">
        <v>0.0</v>
      </c>
      <c r="I40" s="11">
        <f t="shared" si="1"/>
        <v>89.88</v>
      </c>
      <c r="J40" s="1"/>
      <c r="K40" s="11">
        <f t="shared" si="2"/>
        <v>28.71606587</v>
      </c>
      <c r="L40" s="11">
        <f t="shared" si="3"/>
        <v>44.72630174</v>
      </c>
      <c r="M40" s="11">
        <f t="shared" si="4"/>
        <v>26.5576324</v>
      </c>
      <c r="N40" s="11">
        <f t="shared" si="5"/>
        <v>0</v>
      </c>
      <c r="O40" s="11">
        <f t="shared" si="7"/>
        <v>0</v>
      </c>
      <c r="P40" s="1"/>
      <c r="Q40" s="6">
        <v>39.6</v>
      </c>
      <c r="R40" s="23">
        <v>60.4</v>
      </c>
      <c r="S40" s="6">
        <v>0.0</v>
      </c>
      <c r="T40">
        <v>0.0</v>
      </c>
      <c r="U40">
        <v>0.0</v>
      </c>
    </row>
    <row r="41">
      <c r="A41" s="1" t="s">
        <v>556</v>
      </c>
      <c r="B41" s="11">
        <v>1254440.0</v>
      </c>
      <c r="C41" s="1"/>
      <c r="D41" s="20">
        <v>16.32</v>
      </c>
      <c r="E41" s="20">
        <v>50.1</v>
      </c>
      <c r="F41" s="20">
        <v>24.32</v>
      </c>
      <c r="G41" s="16">
        <v>0.0</v>
      </c>
      <c r="H41" s="20">
        <v>0.0</v>
      </c>
      <c r="I41" s="11">
        <f t="shared" si="1"/>
        <v>90.74</v>
      </c>
      <c r="J41" s="1"/>
      <c r="K41" s="11">
        <f t="shared" si="2"/>
        <v>17.98545294</v>
      </c>
      <c r="L41" s="14">
        <f t="shared" si="3"/>
        <v>55.21269561</v>
      </c>
      <c r="M41" s="11">
        <f t="shared" si="4"/>
        <v>26.80185144</v>
      </c>
      <c r="N41" s="11">
        <f t="shared" si="5"/>
        <v>0</v>
      </c>
      <c r="O41" s="11">
        <f t="shared" si="7"/>
        <v>0</v>
      </c>
      <c r="P41" s="1"/>
    </row>
    <row r="42">
      <c r="A42" s="1" t="s">
        <v>557</v>
      </c>
      <c r="B42" s="40">
        <v>910114.0</v>
      </c>
      <c r="C42" s="1"/>
      <c r="D42" s="20">
        <v>9.55</v>
      </c>
      <c r="E42" s="20">
        <v>44.67</v>
      </c>
      <c r="F42" s="11">
        <v>33.72</v>
      </c>
      <c r="G42" s="21">
        <v>0.0</v>
      </c>
      <c r="H42" s="21">
        <v>0.0</v>
      </c>
      <c r="I42" s="11">
        <f t="shared" si="1"/>
        <v>87.94</v>
      </c>
      <c r="J42" s="1"/>
      <c r="K42" s="11">
        <f t="shared" si="2"/>
        <v>10.85967705</v>
      </c>
      <c r="L42" s="14">
        <f t="shared" si="3"/>
        <v>50.79599727</v>
      </c>
      <c r="M42" s="11">
        <f t="shared" si="4"/>
        <v>38.34432568</v>
      </c>
      <c r="N42" s="11">
        <f t="shared" si="5"/>
        <v>0</v>
      </c>
      <c r="O42" s="11">
        <f t="shared" si="7"/>
        <v>0</v>
      </c>
      <c r="P42" s="1"/>
    </row>
    <row r="43">
      <c r="A43" s="1" t="s">
        <v>558</v>
      </c>
      <c r="B43" s="40">
        <v>1089052.0</v>
      </c>
      <c r="C43" s="1"/>
      <c r="D43" s="20">
        <v>21.45</v>
      </c>
      <c r="E43" s="11">
        <v>45.29</v>
      </c>
      <c r="F43" s="20">
        <v>23.19</v>
      </c>
      <c r="G43" s="16">
        <v>0.0</v>
      </c>
      <c r="H43" s="11">
        <v>0.0</v>
      </c>
      <c r="I43" s="11">
        <f t="shared" si="1"/>
        <v>89.93</v>
      </c>
      <c r="J43" s="1"/>
      <c r="K43" s="11">
        <f t="shared" si="2"/>
        <v>23.8518848</v>
      </c>
      <c r="L43" s="14">
        <f t="shared" si="3"/>
        <v>50.36139219</v>
      </c>
      <c r="M43" s="11">
        <f t="shared" si="4"/>
        <v>25.78672301</v>
      </c>
      <c r="N43" s="11">
        <f t="shared" si="5"/>
        <v>0</v>
      </c>
      <c r="O43" s="11">
        <f t="shared" si="7"/>
        <v>0</v>
      </c>
      <c r="P43" s="1"/>
    </row>
    <row r="44">
      <c r="A44" s="1" t="s">
        <v>559</v>
      </c>
      <c r="B44" s="40">
        <v>1067447.0</v>
      </c>
      <c r="C44" s="1"/>
      <c r="D44" s="20">
        <v>14.78</v>
      </c>
      <c r="E44" s="20">
        <v>46.86</v>
      </c>
      <c r="F44" s="20">
        <v>31.08</v>
      </c>
      <c r="G44" s="16">
        <v>0.0</v>
      </c>
      <c r="H44" s="11">
        <v>0.0</v>
      </c>
      <c r="I44" s="11">
        <f t="shared" si="1"/>
        <v>92.72</v>
      </c>
      <c r="J44" s="1"/>
      <c r="K44" s="11">
        <f t="shared" si="2"/>
        <v>15.94046592</v>
      </c>
      <c r="L44" s="14">
        <f t="shared" si="3"/>
        <v>50.53925798</v>
      </c>
      <c r="M44" s="11">
        <f t="shared" si="4"/>
        <v>33.5202761</v>
      </c>
      <c r="N44" s="11">
        <f t="shared" si="5"/>
        <v>0</v>
      </c>
      <c r="O44" s="11">
        <f t="shared" si="7"/>
        <v>0</v>
      </c>
      <c r="P44" s="1"/>
    </row>
    <row r="45">
      <c r="A45" s="1" t="s">
        <v>560</v>
      </c>
      <c r="B45" s="40">
        <v>933076.0</v>
      </c>
      <c r="C45" s="1"/>
      <c r="D45" s="20">
        <v>0.0</v>
      </c>
      <c r="E45" s="11">
        <v>49.67</v>
      </c>
      <c r="F45" s="11">
        <v>38.43</v>
      </c>
      <c r="G45" s="16">
        <v>0.0</v>
      </c>
      <c r="H45" s="11">
        <v>0.0</v>
      </c>
      <c r="I45" s="11">
        <f t="shared" si="1"/>
        <v>88.1</v>
      </c>
      <c r="J45" s="1"/>
      <c r="K45" s="11">
        <f t="shared" si="2"/>
        <v>0</v>
      </c>
      <c r="L45" s="14">
        <f t="shared" si="3"/>
        <v>56.37911464</v>
      </c>
      <c r="M45" s="11">
        <f t="shared" si="4"/>
        <v>43.62088536</v>
      </c>
      <c r="N45" s="11">
        <f t="shared" si="5"/>
        <v>0</v>
      </c>
      <c r="O45" s="11">
        <f t="shared" si="7"/>
        <v>0</v>
      </c>
      <c r="P45" s="1"/>
    </row>
    <row r="46">
      <c r="A46" s="1" t="s">
        <v>561</v>
      </c>
      <c r="B46" s="40">
        <v>984538.0</v>
      </c>
      <c r="C46" s="1"/>
      <c r="D46" s="20">
        <v>14.98</v>
      </c>
      <c r="E46" s="11">
        <v>48.87</v>
      </c>
      <c r="F46" s="20">
        <v>28.25</v>
      </c>
      <c r="G46" s="16">
        <v>0.0</v>
      </c>
      <c r="H46" s="11">
        <v>0.0</v>
      </c>
      <c r="I46" s="11">
        <f t="shared" si="1"/>
        <v>92.1</v>
      </c>
      <c r="J46" s="1"/>
      <c r="K46" s="11">
        <f t="shared" si="2"/>
        <v>16.26492942</v>
      </c>
      <c r="L46" s="14">
        <f t="shared" si="3"/>
        <v>53.06188925</v>
      </c>
      <c r="M46" s="11">
        <f t="shared" si="4"/>
        <v>30.67318132</v>
      </c>
      <c r="N46" s="11">
        <f t="shared" si="5"/>
        <v>0</v>
      </c>
      <c r="O46" s="11">
        <f t="shared" si="7"/>
        <v>0</v>
      </c>
      <c r="P46" s="1"/>
    </row>
    <row r="47">
      <c r="A47" s="1" t="s">
        <v>562</v>
      </c>
      <c r="B47" s="40">
        <v>1025538.0</v>
      </c>
      <c r="C47" s="1"/>
      <c r="D47" s="20">
        <v>14.04</v>
      </c>
      <c r="E47" s="11">
        <v>50.04</v>
      </c>
      <c r="F47" s="11">
        <v>23.06</v>
      </c>
      <c r="G47" s="16">
        <v>0.0</v>
      </c>
      <c r="H47" s="11">
        <v>0.0</v>
      </c>
      <c r="I47" s="11">
        <f t="shared" si="1"/>
        <v>87.14</v>
      </c>
      <c r="J47" s="1"/>
      <c r="K47" s="11">
        <f t="shared" si="2"/>
        <v>16.11200367</v>
      </c>
      <c r="L47" s="14">
        <f t="shared" si="3"/>
        <v>57.4248336</v>
      </c>
      <c r="M47" s="11">
        <f t="shared" si="4"/>
        <v>26.46316273</v>
      </c>
      <c r="N47" s="11">
        <f t="shared" si="5"/>
        <v>0</v>
      </c>
      <c r="O47" s="11">
        <f t="shared" si="7"/>
        <v>0</v>
      </c>
      <c r="P47" s="1"/>
    </row>
    <row r="48">
      <c r="A48" s="1" t="s">
        <v>563</v>
      </c>
      <c r="B48" s="40">
        <v>1012258.0</v>
      </c>
      <c r="C48" s="1"/>
      <c r="D48" s="20">
        <v>5.78</v>
      </c>
      <c r="E48" s="11">
        <v>50.39</v>
      </c>
      <c r="F48" s="20">
        <v>36.16</v>
      </c>
      <c r="G48" s="16">
        <v>0.0</v>
      </c>
      <c r="H48" s="16">
        <v>0.0</v>
      </c>
      <c r="I48" s="11">
        <f t="shared" si="1"/>
        <v>92.33</v>
      </c>
      <c r="J48" s="1"/>
      <c r="K48" s="11">
        <f t="shared" si="2"/>
        <v>6.260153796</v>
      </c>
      <c r="L48" s="14">
        <f t="shared" si="3"/>
        <v>54.57597747</v>
      </c>
      <c r="M48" s="11">
        <f t="shared" si="4"/>
        <v>39.16386873</v>
      </c>
      <c r="N48" s="11">
        <f t="shared" si="5"/>
        <v>0</v>
      </c>
      <c r="O48" s="11">
        <f t="shared" si="7"/>
        <v>0</v>
      </c>
      <c r="P48" s="1"/>
    </row>
    <row r="49">
      <c r="A49" s="24" t="s">
        <v>564</v>
      </c>
      <c r="B49" s="40">
        <v>1107241.0</v>
      </c>
      <c r="C49" s="1"/>
      <c r="D49" s="20">
        <v>14.82</v>
      </c>
      <c r="E49" s="11">
        <v>48.16</v>
      </c>
      <c r="F49" s="11">
        <v>27.98</v>
      </c>
      <c r="G49" s="16">
        <v>0.0</v>
      </c>
      <c r="H49" s="11">
        <v>0.0</v>
      </c>
      <c r="I49" s="11">
        <f t="shared" si="1"/>
        <v>90.96</v>
      </c>
      <c r="J49" s="1"/>
      <c r="K49" s="11">
        <f t="shared" si="2"/>
        <v>16.29287599</v>
      </c>
      <c r="L49" s="14">
        <f t="shared" si="3"/>
        <v>52.94635004</v>
      </c>
      <c r="M49" s="11">
        <f t="shared" si="4"/>
        <v>30.76077397</v>
      </c>
      <c r="N49" s="11">
        <f t="shared" si="5"/>
        <v>0</v>
      </c>
      <c r="O49" s="11">
        <f t="shared" si="7"/>
        <v>0</v>
      </c>
      <c r="P49" s="1"/>
    </row>
    <row r="50">
      <c r="A50" s="1" t="s">
        <v>565</v>
      </c>
      <c r="B50" s="40">
        <v>1150296.0</v>
      </c>
      <c r="C50" s="1"/>
      <c r="D50" s="20">
        <v>17.49</v>
      </c>
      <c r="E50" s="11">
        <v>48.36</v>
      </c>
      <c r="F50" s="20">
        <v>25.11</v>
      </c>
      <c r="G50" s="16">
        <v>0.0</v>
      </c>
      <c r="H50" s="11">
        <v>0.0</v>
      </c>
      <c r="I50" s="11">
        <f t="shared" si="1"/>
        <v>90.96</v>
      </c>
      <c r="J50" s="1"/>
      <c r="K50" s="11">
        <f t="shared" si="2"/>
        <v>19.22823219</v>
      </c>
      <c r="L50" s="14">
        <f t="shared" si="3"/>
        <v>53.16622691</v>
      </c>
      <c r="M50" s="11">
        <f t="shared" si="4"/>
        <v>27.6055409</v>
      </c>
      <c r="N50" s="11">
        <f t="shared" si="5"/>
        <v>0</v>
      </c>
      <c r="O50" s="11">
        <f t="shared" si="7"/>
        <v>0</v>
      </c>
      <c r="P50" s="1"/>
    </row>
    <row r="51">
      <c r="A51" s="1" t="s">
        <v>566</v>
      </c>
      <c r="B51" s="40">
        <v>1058755.0</v>
      </c>
      <c r="C51" s="1"/>
      <c r="D51" s="20">
        <v>13.86</v>
      </c>
      <c r="E51" s="20">
        <v>53.14</v>
      </c>
      <c r="F51" s="11">
        <v>25.37</v>
      </c>
      <c r="G51" s="16">
        <v>0.0</v>
      </c>
      <c r="H51" s="11">
        <v>0.0</v>
      </c>
      <c r="I51" s="11">
        <f t="shared" si="1"/>
        <v>92.37</v>
      </c>
      <c r="J51" s="1"/>
      <c r="K51" s="11">
        <f t="shared" si="2"/>
        <v>15.00487171</v>
      </c>
      <c r="L51" s="14">
        <f t="shared" si="3"/>
        <v>57.52950092</v>
      </c>
      <c r="M51" s="11">
        <f t="shared" si="4"/>
        <v>27.46562737</v>
      </c>
      <c r="N51" s="11">
        <f t="shared" si="5"/>
        <v>0</v>
      </c>
      <c r="O51" s="11">
        <f t="shared" si="7"/>
        <v>0</v>
      </c>
      <c r="P51" s="1"/>
    </row>
    <row r="52">
      <c r="A52" s="1" t="s">
        <v>567</v>
      </c>
      <c r="B52" s="40">
        <v>1083364.0</v>
      </c>
      <c r="C52" s="1"/>
      <c r="D52" s="20">
        <v>8.66</v>
      </c>
      <c r="E52" s="11">
        <v>47.1</v>
      </c>
      <c r="F52" s="11">
        <v>35.31</v>
      </c>
      <c r="G52" s="16">
        <v>0.0</v>
      </c>
      <c r="H52" s="11">
        <v>0.0</v>
      </c>
      <c r="I52" s="11">
        <f t="shared" si="1"/>
        <v>91.07</v>
      </c>
      <c r="J52" s="1"/>
      <c r="K52" s="11">
        <f t="shared" si="2"/>
        <v>9.509168771</v>
      </c>
      <c r="L52" s="14">
        <f t="shared" si="3"/>
        <v>51.71845833</v>
      </c>
      <c r="M52" s="11">
        <f t="shared" si="4"/>
        <v>38.7723729</v>
      </c>
      <c r="N52" s="11">
        <f t="shared" si="5"/>
        <v>0</v>
      </c>
      <c r="O52" s="11">
        <f t="shared" si="7"/>
        <v>0</v>
      </c>
      <c r="P52" s="1"/>
    </row>
    <row r="53">
      <c r="A53" s="1" t="s">
        <v>568</v>
      </c>
      <c r="B53" s="40">
        <v>1046534.0</v>
      </c>
      <c r="C53" s="1"/>
      <c r="D53" s="11">
        <v>7.31</v>
      </c>
      <c r="E53" s="11">
        <v>51.64</v>
      </c>
      <c r="F53" s="11">
        <v>32.99</v>
      </c>
      <c r="G53" s="16">
        <v>0.0</v>
      </c>
      <c r="H53" s="11">
        <v>0.0</v>
      </c>
      <c r="I53" s="11">
        <f t="shared" si="1"/>
        <v>91.94</v>
      </c>
      <c r="J53" s="1"/>
      <c r="K53" s="11">
        <f t="shared" si="2"/>
        <v>7.950837503</v>
      </c>
      <c r="L53" s="14">
        <f t="shared" si="3"/>
        <v>56.16706548</v>
      </c>
      <c r="M53" s="11">
        <f t="shared" si="4"/>
        <v>35.88209702</v>
      </c>
      <c r="N53" s="11">
        <f t="shared" si="5"/>
        <v>0</v>
      </c>
      <c r="O53" s="11">
        <f t="shared" si="7"/>
        <v>0</v>
      </c>
      <c r="P53" s="1"/>
    </row>
    <row r="54">
      <c r="A54" s="1" t="s">
        <v>569</v>
      </c>
      <c r="B54" s="40">
        <v>988250.0</v>
      </c>
      <c r="C54" s="1"/>
      <c r="D54" s="20">
        <v>9.59</v>
      </c>
      <c r="E54" s="11">
        <v>46.37</v>
      </c>
      <c r="F54" s="11">
        <v>31.15</v>
      </c>
      <c r="G54" s="16">
        <v>0.0</v>
      </c>
      <c r="H54" s="11">
        <v>0.0</v>
      </c>
      <c r="I54" s="11">
        <f t="shared" si="1"/>
        <v>87.11</v>
      </c>
      <c r="J54" s="1"/>
      <c r="K54" s="11">
        <f t="shared" si="2"/>
        <v>11.00906899</v>
      </c>
      <c r="L54" s="14">
        <f t="shared" si="3"/>
        <v>53.23154632</v>
      </c>
      <c r="M54" s="11">
        <f t="shared" si="4"/>
        <v>35.75938469</v>
      </c>
      <c r="N54" s="11">
        <f t="shared" si="5"/>
        <v>0</v>
      </c>
      <c r="O54" s="11">
        <f t="shared" si="7"/>
        <v>0</v>
      </c>
      <c r="P54" s="1"/>
    </row>
    <row r="55">
      <c r="A55" s="1" t="s">
        <v>570</v>
      </c>
      <c r="B55" s="40">
        <v>974809.0</v>
      </c>
      <c r="C55" s="1"/>
      <c r="D55" s="20">
        <v>15.03</v>
      </c>
      <c r="E55" s="11">
        <v>46.48</v>
      </c>
      <c r="F55" s="11">
        <v>26.05</v>
      </c>
      <c r="G55" s="16">
        <v>0.0</v>
      </c>
      <c r="H55" s="16">
        <v>0.0</v>
      </c>
      <c r="I55" s="11">
        <f t="shared" si="1"/>
        <v>87.56</v>
      </c>
      <c r="J55" s="1"/>
      <c r="K55" s="11">
        <f t="shared" si="2"/>
        <v>17.16537232</v>
      </c>
      <c r="L55" s="14">
        <f t="shared" si="3"/>
        <v>53.08359982</v>
      </c>
      <c r="M55" s="11">
        <f t="shared" si="4"/>
        <v>29.75102787</v>
      </c>
      <c r="N55" s="11">
        <f t="shared" si="5"/>
        <v>0</v>
      </c>
      <c r="O55" s="11">
        <f t="shared" si="7"/>
        <v>0</v>
      </c>
      <c r="P55" s="1"/>
    </row>
    <row r="56">
      <c r="A56" s="1" t="s">
        <v>571</v>
      </c>
      <c r="B56" s="40">
        <v>1075583.0</v>
      </c>
      <c r="C56" s="1"/>
      <c r="D56" s="20">
        <v>12.48</v>
      </c>
      <c r="E56" s="11">
        <v>53.06</v>
      </c>
      <c r="F56" s="11">
        <v>23.84</v>
      </c>
      <c r="G56" s="11">
        <v>6.63</v>
      </c>
      <c r="H56" s="11">
        <v>0.0</v>
      </c>
      <c r="I56" s="11">
        <f t="shared" si="1"/>
        <v>96.01</v>
      </c>
      <c r="J56" s="1"/>
      <c r="K56" s="11">
        <f t="shared" si="2"/>
        <v>12.99864597</v>
      </c>
      <c r="L56" s="14">
        <f t="shared" si="3"/>
        <v>55.26507655</v>
      </c>
      <c r="M56" s="11">
        <f t="shared" si="4"/>
        <v>24.8307468</v>
      </c>
      <c r="N56" s="11">
        <f t="shared" si="5"/>
        <v>6.905530674</v>
      </c>
      <c r="O56" s="11">
        <f t="shared" si="7"/>
        <v>0</v>
      </c>
      <c r="P56" s="1"/>
    </row>
  </sheetData>
  <mergeCells count="4">
    <mergeCell ref="D15:F15"/>
    <mergeCell ref="K15:M15"/>
    <mergeCell ref="Q15:S15"/>
    <mergeCell ref="W15:Y15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2" t="s">
        <v>8</v>
      </c>
      <c r="B3" s="2" t="s">
        <v>9</v>
      </c>
      <c r="C3" s="9">
        <v>0.0</v>
      </c>
      <c r="D3" s="10">
        <v>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3" t="s">
        <v>531</v>
      </c>
      <c r="B5" s="1"/>
      <c r="C5" s="13">
        <v>2.0</v>
      </c>
      <c r="D5" s="13">
        <v>2.0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 t="s">
        <v>13</v>
      </c>
      <c r="B8" s="1"/>
      <c r="C8" s="1"/>
      <c r="D8" s="1" t="s">
        <v>14</v>
      </c>
      <c r="G8" s="1"/>
      <c r="H8" s="1"/>
      <c r="I8" s="1" t="s">
        <v>15</v>
      </c>
      <c r="L8" s="1"/>
      <c r="M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1"/>
      <c r="D9" s="1" t="s">
        <v>8</v>
      </c>
      <c r="E9" s="1" t="s">
        <v>17</v>
      </c>
      <c r="F9" s="1" t="s">
        <v>43</v>
      </c>
      <c r="G9" s="1" t="s">
        <v>18</v>
      </c>
      <c r="H9" s="1"/>
      <c r="I9" s="1" t="s">
        <v>8</v>
      </c>
      <c r="J9" s="1" t="s">
        <v>11</v>
      </c>
      <c r="K9" s="1" t="s">
        <v>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4" t="s">
        <v>532</v>
      </c>
      <c r="B11" s="1"/>
      <c r="C11" s="1"/>
      <c r="D11" s="11">
        <v>5.08</v>
      </c>
      <c r="E11" s="11">
        <v>15.63</v>
      </c>
      <c r="F11" s="11">
        <v>62.43</v>
      </c>
      <c r="G11" s="11">
        <f t="shared" ref="G11:G12" si="1">SUM(D11,E11,F11)</f>
        <v>83.14</v>
      </c>
      <c r="H11" s="1"/>
      <c r="I11" s="46">
        <f t="shared" ref="I11:I12" si="2">DIVIDE(100*D11,G11)</f>
        <v>6.110175607</v>
      </c>
      <c r="J11" s="11">
        <f t="shared" ref="J11:J12" si="3">DIVIDE(100*E11,G11)</f>
        <v>18.79961511</v>
      </c>
      <c r="K11" s="14">
        <f t="shared" ref="K11:K12" si="4">DIVIDE(100*F11,G11)</f>
        <v>75.09020929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24" t="s">
        <v>533</v>
      </c>
      <c r="B12" s="1"/>
      <c r="C12" s="1"/>
      <c r="D12" s="20">
        <v>6.36</v>
      </c>
      <c r="E12" s="20">
        <v>14.63</v>
      </c>
      <c r="F12" s="20">
        <v>65.47</v>
      </c>
      <c r="G12" s="11">
        <f t="shared" si="1"/>
        <v>86.46</v>
      </c>
      <c r="H12" s="1"/>
      <c r="I12" s="46">
        <f t="shared" si="2"/>
        <v>7.356002776</v>
      </c>
      <c r="J12" s="11">
        <f t="shared" si="3"/>
        <v>16.92111959</v>
      </c>
      <c r="K12" s="14">
        <f t="shared" si="4"/>
        <v>75.72287763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mergeCells count="3">
    <mergeCell ref="D8:F8"/>
    <mergeCell ref="I8:K8"/>
    <mergeCell ref="M8:Q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41</v>
      </c>
      <c r="B3" s="1"/>
      <c r="C3" s="16">
        <v>11.0</v>
      </c>
      <c r="D3" s="13">
        <v>7.0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3" t="s">
        <v>8</v>
      </c>
      <c r="B4" s="1" t="s">
        <v>9</v>
      </c>
      <c r="C4" s="16">
        <v>1.0</v>
      </c>
      <c r="D4" s="13">
        <v>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 t="s">
        <v>11</v>
      </c>
      <c r="B5" s="1" t="s">
        <v>12</v>
      </c>
      <c r="C5" s="16">
        <v>2.0</v>
      </c>
      <c r="D5" s="13">
        <v>7.0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3" t="s">
        <v>572</v>
      </c>
      <c r="B6" s="1"/>
      <c r="C6" s="16">
        <v>1.0</v>
      </c>
      <c r="D6" s="13">
        <v>1.0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3" t="s">
        <v>39</v>
      </c>
      <c r="B7" s="13" t="s">
        <v>9</v>
      </c>
      <c r="C7" s="13">
        <v>1.0</v>
      </c>
      <c r="D7" s="13">
        <v>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3" t="s">
        <v>63</v>
      </c>
      <c r="B8" s="1"/>
      <c r="C8" s="13">
        <v>1.0</v>
      </c>
      <c r="D8" s="13">
        <v>1.0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3"/>
      <c r="B9" s="13"/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 t="s">
        <v>13</v>
      </c>
      <c r="B11" s="1" t="s">
        <v>65</v>
      </c>
      <c r="C11" s="1"/>
      <c r="D11" s="1" t="s">
        <v>14</v>
      </c>
      <c r="F11" s="1"/>
      <c r="G11" s="1"/>
      <c r="H11" s="1"/>
      <c r="I11" s="1"/>
      <c r="J11" s="1" t="s">
        <v>15</v>
      </c>
      <c r="L11" s="1"/>
      <c r="M11" s="1"/>
      <c r="N11" s="1"/>
      <c r="O11" s="13" t="s">
        <v>67</v>
      </c>
      <c r="R11" s="1"/>
      <c r="S11" s="1"/>
      <c r="T11" s="13" t="s">
        <v>67</v>
      </c>
      <c r="W11" s="1"/>
    </row>
    <row r="12">
      <c r="A12" s="1"/>
      <c r="B12" s="1"/>
      <c r="C12" s="1"/>
      <c r="D12" s="1" t="s">
        <v>41</v>
      </c>
      <c r="E12" s="1" t="s">
        <v>69</v>
      </c>
      <c r="F12" s="1" t="s">
        <v>11</v>
      </c>
      <c r="G12" s="13" t="s">
        <v>573</v>
      </c>
      <c r="H12" s="1" t="s">
        <v>70</v>
      </c>
      <c r="I12" s="1"/>
      <c r="J12" s="1" t="s">
        <v>41</v>
      </c>
      <c r="K12" s="1" t="s">
        <v>69</v>
      </c>
      <c r="L12" s="1" t="s">
        <v>11</v>
      </c>
      <c r="M12" s="13" t="s">
        <v>573</v>
      </c>
      <c r="N12" s="1"/>
      <c r="O12" s="1" t="s">
        <v>41</v>
      </c>
      <c r="P12" s="1" t="s">
        <v>69</v>
      </c>
      <c r="Q12" s="1" t="s">
        <v>11</v>
      </c>
      <c r="R12" s="13" t="s">
        <v>573</v>
      </c>
      <c r="S12" s="1"/>
      <c r="T12" s="1" t="s">
        <v>69</v>
      </c>
      <c r="U12" s="1" t="s">
        <v>11</v>
      </c>
      <c r="V12" s="13" t="s">
        <v>574</v>
      </c>
    </row>
    <row r="14">
      <c r="A14" s="1" t="s">
        <v>575</v>
      </c>
      <c r="B14" s="11">
        <v>1440267.0</v>
      </c>
      <c r="C14" s="1"/>
      <c r="D14" s="11">
        <v>7.5</v>
      </c>
      <c r="E14" s="11">
        <v>34.51</v>
      </c>
      <c r="F14" s="11">
        <v>15.79</v>
      </c>
      <c r="G14" s="16">
        <v>35.53</v>
      </c>
      <c r="H14" s="11">
        <f t="shared" ref="H14:H30" si="1">D14+E14+F14+G14</f>
        <v>93.33</v>
      </c>
      <c r="I14" s="1"/>
      <c r="J14" s="11">
        <f t="shared" ref="J14:J30" si="2">100*D14/H14</f>
        <v>8.036001286</v>
      </c>
      <c r="K14" s="11">
        <f t="shared" ref="K14:K30" si="3">100*E14/H14</f>
        <v>36.97632058</v>
      </c>
      <c r="L14" s="11">
        <f t="shared" ref="L14:L30" si="4">100*F14/H14</f>
        <v>16.91846137</v>
      </c>
      <c r="M14" s="11">
        <f t="shared" ref="M14:M30" si="5">100*G14/H14</f>
        <v>38.06921676</v>
      </c>
      <c r="N14" s="1"/>
      <c r="O14" s="16">
        <v>0.0</v>
      </c>
      <c r="P14" s="16">
        <v>39.0</v>
      </c>
      <c r="Q14" s="16">
        <v>17.9</v>
      </c>
      <c r="R14" s="16">
        <v>43.1</v>
      </c>
      <c r="S14" s="1"/>
      <c r="T14" s="16">
        <v>44.4</v>
      </c>
      <c r="U14" s="16">
        <v>0.0</v>
      </c>
      <c r="V14" s="18">
        <v>55.6</v>
      </c>
    </row>
    <row r="15">
      <c r="A15" s="1" t="s">
        <v>576</v>
      </c>
      <c r="B15" s="11">
        <v>1386282.0</v>
      </c>
      <c r="C15" s="1"/>
      <c r="D15" s="11">
        <v>40.82</v>
      </c>
      <c r="E15" s="11">
        <v>17.45</v>
      </c>
      <c r="F15" s="11">
        <v>24.59</v>
      </c>
      <c r="G15" s="11">
        <v>8.94</v>
      </c>
      <c r="H15" s="11">
        <f t="shared" si="1"/>
        <v>91.8</v>
      </c>
      <c r="I15" s="1"/>
      <c r="J15" s="11">
        <f t="shared" si="2"/>
        <v>44.46623094</v>
      </c>
      <c r="K15" s="11">
        <f t="shared" si="3"/>
        <v>19.0087146</v>
      </c>
      <c r="L15" s="11">
        <f t="shared" si="4"/>
        <v>26.78649237</v>
      </c>
      <c r="M15" s="11">
        <f t="shared" si="5"/>
        <v>9.738562092</v>
      </c>
      <c r="N15" s="1"/>
      <c r="O15" s="18">
        <v>50.5</v>
      </c>
      <c r="P15" s="16">
        <v>19.0</v>
      </c>
      <c r="Q15" s="16">
        <v>30.5</v>
      </c>
      <c r="R15" s="16">
        <v>0.0</v>
      </c>
      <c r="S15" s="1"/>
    </row>
    <row r="16">
      <c r="A16" s="24" t="s">
        <v>577</v>
      </c>
      <c r="B16" s="11">
        <v>1550810.0</v>
      </c>
      <c r="C16" s="1"/>
      <c r="D16" s="20">
        <v>44.83</v>
      </c>
      <c r="E16" s="20">
        <v>19.06</v>
      </c>
      <c r="F16" s="11">
        <v>26.68</v>
      </c>
      <c r="G16" s="16">
        <v>0.0</v>
      </c>
      <c r="H16" s="11">
        <f t="shared" si="1"/>
        <v>90.57</v>
      </c>
      <c r="I16" s="1"/>
      <c r="J16" s="11">
        <f t="shared" si="2"/>
        <v>49.49762615</v>
      </c>
      <c r="K16" s="11">
        <f t="shared" si="3"/>
        <v>21.04449597</v>
      </c>
      <c r="L16" s="11">
        <f t="shared" si="4"/>
        <v>29.45787788</v>
      </c>
      <c r="M16" s="11">
        <f t="shared" si="5"/>
        <v>0</v>
      </c>
      <c r="N16" s="1"/>
      <c r="O16" s="18">
        <v>51.5</v>
      </c>
      <c r="P16" s="16">
        <v>0.0</v>
      </c>
      <c r="Q16" s="16">
        <v>48.5</v>
      </c>
      <c r="R16" s="11">
        <v>0.0</v>
      </c>
      <c r="S16" s="1"/>
    </row>
    <row r="17">
      <c r="A17" s="1" t="s">
        <v>578</v>
      </c>
      <c r="B17" s="11">
        <v>1496193.0</v>
      </c>
      <c r="C17" s="1"/>
      <c r="D17" s="20">
        <v>42.48</v>
      </c>
      <c r="E17" s="20">
        <v>21.79</v>
      </c>
      <c r="F17" s="20">
        <v>26.32</v>
      </c>
      <c r="G17" s="21">
        <v>0.0</v>
      </c>
      <c r="H17" s="11">
        <f t="shared" si="1"/>
        <v>90.59</v>
      </c>
      <c r="I17" s="1"/>
      <c r="J17" s="11">
        <f t="shared" si="2"/>
        <v>46.892593</v>
      </c>
      <c r="K17" s="11">
        <f t="shared" si="3"/>
        <v>24.05342753</v>
      </c>
      <c r="L17" s="11">
        <f t="shared" si="4"/>
        <v>29.05397947</v>
      </c>
      <c r="M17" s="11">
        <f t="shared" si="5"/>
        <v>0</v>
      </c>
      <c r="N17" s="1"/>
      <c r="O17" s="16">
        <v>49.4</v>
      </c>
      <c r="P17" s="16">
        <v>0.0</v>
      </c>
      <c r="Q17" s="18">
        <v>50.6</v>
      </c>
      <c r="R17" s="11">
        <v>0.0</v>
      </c>
      <c r="S17" s="1"/>
    </row>
    <row r="18">
      <c r="A18" s="1" t="s">
        <v>579</v>
      </c>
      <c r="B18" s="11">
        <v>1445354.0</v>
      </c>
      <c r="C18" s="1"/>
      <c r="D18" s="20">
        <v>46.25</v>
      </c>
      <c r="E18" s="20">
        <v>14.32</v>
      </c>
      <c r="F18" s="20">
        <v>33.1</v>
      </c>
      <c r="G18" s="21">
        <v>0.0</v>
      </c>
      <c r="H18" s="11">
        <f t="shared" si="1"/>
        <v>93.67</v>
      </c>
      <c r="I18" s="1"/>
      <c r="J18" s="11">
        <f t="shared" si="2"/>
        <v>49.37546707</v>
      </c>
      <c r="K18" s="11">
        <f t="shared" si="3"/>
        <v>15.28771218</v>
      </c>
      <c r="L18" s="11">
        <f t="shared" si="4"/>
        <v>35.33682075</v>
      </c>
      <c r="M18" s="11">
        <f t="shared" si="5"/>
        <v>0</v>
      </c>
      <c r="N18" s="1"/>
      <c r="O18" s="18">
        <v>50.9</v>
      </c>
      <c r="P18" s="16">
        <v>0.0</v>
      </c>
      <c r="Q18" s="16">
        <v>49.1</v>
      </c>
      <c r="R18" s="11">
        <v>0.0</v>
      </c>
      <c r="S18" s="1"/>
    </row>
    <row r="19">
      <c r="A19" s="1" t="s">
        <v>580</v>
      </c>
      <c r="B19" s="11">
        <v>3183083.0</v>
      </c>
      <c r="C19" s="1"/>
      <c r="D19" s="20">
        <v>30.48</v>
      </c>
      <c r="E19" s="20">
        <v>32.21</v>
      </c>
      <c r="F19" s="20">
        <v>14.37</v>
      </c>
      <c r="G19" s="21">
        <v>0.0</v>
      </c>
      <c r="H19" s="11">
        <f t="shared" si="1"/>
        <v>77.06</v>
      </c>
      <c r="I19" s="1"/>
      <c r="J19" s="11">
        <f t="shared" si="2"/>
        <v>39.5535946</v>
      </c>
      <c r="K19" s="11">
        <f t="shared" si="3"/>
        <v>41.79859849</v>
      </c>
      <c r="L19" s="11">
        <f t="shared" si="4"/>
        <v>18.6478069</v>
      </c>
      <c r="M19" s="11">
        <f t="shared" si="5"/>
        <v>0</v>
      </c>
      <c r="N19" s="1"/>
      <c r="O19" s="18">
        <v>52.2</v>
      </c>
      <c r="P19" s="16">
        <v>47.8</v>
      </c>
      <c r="Q19" s="16">
        <v>0.0</v>
      </c>
      <c r="R19" s="11">
        <v>0.0</v>
      </c>
      <c r="S19" s="1"/>
    </row>
    <row r="20">
      <c r="A20" s="24" t="s">
        <v>581</v>
      </c>
      <c r="B20" s="11">
        <v>189371.0</v>
      </c>
      <c r="C20" s="1"/>
      <c r="D20" s="20">
        <v>14.32</v>
      </c>
      <c r="E20" s="20">
        <v>43.62</v>
      </c>
      <c r="F20" s="20">
        <v>18.27</v>
      </c>
      <c r="G20" s="20">
        <v>14.44</v>
      </c>
      <c r="H20" s="11">
        <f t="shared" si="1"/>
        <v>90.65</v>
      </c>
      <c r="I20" s="1"/>
      <c r="J20" s="11">
        <f t="shared" si="2"/>
        <v>15.79702151</v>
      </c>
      <c r="K20" s="11">
        <f t="shared" si="3"/>
        <v>48.11913955</v>
      </c>
      <c r="L20" s="11">
        <f t="shared" si="4"/>
        <v>20.15444015</v>
      </c>
      <c r="M20" s="11">
        <f t="shared" si="5"/>
        <v>15.92939879</v>
      </c>
      <c r="N20" s="1"/>
      <c r="O20" s="16">
        <v>0.0</v>
      </c>
      <c r="P20" s="18">
        <v>50.1</v>
      </c>
      <c r="Q20" s="16">
        <v>21.2</v>
      </c>
      <c r="R20" s="16">
        <v>28.7</v>
      </c>
      <c r="S20" s="1"/>
    </row>
    <row r="21">
      <c r="A21" s="24" t="s">
        <v>582</v>
      </c>
      <c r="B21" s="11">
        <v>2185164.0</v>
      </c>
      <c r="C21" s="1"/>
      <c r="D21" s="20">
        <v>32.9</v>
      </c>
      <c r="E21" s="20">
        <v>26.71</v>
      </c>
      <c r="F21" s="20">
        <v>27.38</v>
      </c>
      <c r="G21" s="21">
        <v>0.0</v>
      </c>
      <c r="H21" s="11">
        <f t="shared" si="1"/>
        <v>86.99</v>
      </c>
      <c r="I21" s="1"/>
      <c r="J21" s="11">
        <f t="shared" si="2"/>
        <v>37.82043913</v>
      </c>
      <c r="K21" s="11">
        <f t="shared" si="3"/>
        <v>30.7046787</v>
      </c>
      <c r="L21" s="11">
        <f t="shared" si="4"/>
        <v>31.47488217</v>
      </c>
      <c r="M21" s="11">
        <f t="shared" si="5"/>
        <v>0</v>
      </c>
      <c r="N21" s="1"/>
      <c r="O21" s="16">
        <v>40.8</v>
      </c>
      <c r="P21" s="16">
        <v>0.0</v>
      </c>
      <c r="Q21" s="18">
        <v>59.2</v>
      </c>
      <c r="R21" s="11">
        <v>0.0</v>
      </c>
      <c r="S21" s="1"/>
    </row>
    <row r="22">
      <c r="A22" s="1" t="s">
        <v>583</v>
      </c>
      <c r="B22" s="11">
        <v>1418668.0</v>
      </c>
      <c r="C22" s="1"/>
      <c r="D22" s="20">
        <v>32.91</v>
      </c>
      <c r="E22" s="20">
        <v>26.86</v>
      </c>
      <c r="F22" s="20">
        <v>32.66</v>
      </c>
      <c r="G22" s="21">
        <v>0.0</v>
      </c>
      <c r="H22" s="11">
        <f t="shared" si="1"/>
        <v>92.43</v>
      </c>
      <c r="I22" s="1"/>
      <c r="J22" s="11">
        <f t="shared" si="2"/>
        <v>35.60532295</v>
      </c>
      <c r="K22" s="11">
        <f t="shared" si="3"/>
        <v>29.05982906</v>
      </c>
      <c r="L22" s="11">
        <f t="shared" si="4"/>
        <v>35.33484799</v>
      </c>
      <c r="M22" s="11">
        <f t="shared" si="5"/>
        <v>0</v>
      </c>
      <c r="N22" s="1"/>
      <c r="O22" s="16">
        <v>38.6</v>
      </c>
      <c r="P22" s="16">
        <v>0.0</v>
      </c>
      <c r="Q22" s="18">
        <v>61.4</v>
      </c>
      <c r="R22" s="11">
        <v>0.0</v>
      </c>
      <c r="S22" s="1"/>
    </row>
    <row r="23">
      <c r="A23" s="24" t="s">
        <v>584</v>
      </c>
      <c r="B23" s="11">
        <v>1477305.0</v>
      </c>
      <c r="C23" s="1"/>
      <c r="D23" s="20">
        <v>36.14</v>
      </c>
      <c r="E23" s="20">
        <v>16.43</v>
      </c>
      <c r="F23" s="20">
        <v>37.64</v>
      </c>
      <c r="G23" s="21">
        <v>0.0</v>
      </c>
      <c r="H23" s="11">
        <f t="shared" si="1"/>
        <v>90.21</v>
      </c>
      <c r="I23" s="1"/>
      <c r="J23" s="11">
        <f t="shared" si="2"/>
        <v>40.06207738</v>
      </c>
      <c r="K23" s="11">
        <f t="shared" si="3"/>
        <v>18.21305842</v>
      </c>
      <c r="L23" s="11">
        <f t="shared" si="4"/>
        <v>41.72486421</v>
      </c>
      <c r="M23" s="11">
        <f t="shared" si="5"/>
        <v>0</v>
      </c>
      <c r="N23" s="1"/>
      <c r="O23" s="16">
        <v>42.1</v>
      </c>
      <c r="P23" s="16">
        <v>0.0</v>
      </c>
      <c r="Q23" s="18">
        <v>57.9</v>
      </c>
      <c r="R23" s="11">
        <v>0.0</v>
      </c>
      <c r="S23" s="1"/>
    </row>
    <row r="24">
      <c r="A24" s="24" t="s">
        <v>585</v>
      </c>
      <c r="B24" s="11">
        <v>1494343.0</v>
      </c>
      <c r="C24" s="1"/>
      <c r="D24" s="20">
        <v>21.87</v>
      </c>
      <c r="E24" s="20">
        <v>23.41</v>
      </c>
      <c r="F24" s="20">
        <v>39.62</v>
      </c>
      <c r="G24" s="21">
        <v>0.0</v>
      </c>
      <c r="H24" s="11">
        <f t="shared" si="1"/>
        <v>84.9</v>
      </c>
      <c r="I24" s="1"/>
      <c r="J24" s="11">
        <f t="shared" si="2"/>
        <v>25.75971731</v>
      </c>
      <c r="K24" s="11">
        <f t="shared" si="3"/>
        <v>27.57361602</v>
      </c>
      <c r="L24" s="11">
        <f t="shared" si="4"/>
        <v>46.66666667</v>
      </c>
      <c r="M24" s="11">
        <f t="shared" si="5"/>
        <v>0</v>
      </c>
      <c r="N24" s="1"/>
      <c r="O24" s="16">
        <v>0.0</v>
      </c>
      <c r="P24" s="16">
        <v>37.6</v>
      </c>
      <c r="Q24" s="18">
        <v>62.4</v>
      </c>
      <c r="R24" s="11">
        <v>0.0</v>
      </c>
      <c r="S24" s="1"/>
    </row>
    <row r="25">
      <c r="A25" s="1" t="s">
        <v>586</v>
      </c>
      <c r="B25" s="11">
        <v>1492240.0</v>
      </c>
      <c r="C25" s="1"/>
      <c r="D25" s="20">
        <v>36.95</v>
      </c>
      <c r="E25" s="20">
        <v>15.11</v>
      </c>
      <c r="F25" s="20">
        <v>34.44</v>
      </c>
      <c r="G25" s="21">
        <v>0.0</v>
      </c>
      <c r="H25" s="11">
        <f t="shared" si="1"/>
        <v>86.5</v>
      </c>
      <c r="I25" s="1"/>
      <c r="J25" s="11">
        <f t="shared" si="2"/>
        <v>42.71676301</v>
      </c>
      <c r="K25" s="11">
        <f t="shared" si="3"/>
        <v>17.46820809</v>
      </c>
      <c r="L25" s="11">
        <f t="shared" si="4"/>
        <v>39.8150289</v>
      </c>
      <c r="M25" s="11">
        <f t="shared" si="5"/>
        <v>0</v>
      </c>
      <c r="N25" s="1"/>
      <c r="O25" s="16">
        <v>44.6</v>
      </c>
      <c r="P25" s="16">
        <v>0.0</v>
      </c>
      <c r="Q25" s="18">
        <v>55.4</v>
      </c>
      <c r="R25" s="11">
        <v>0.0</v>
      </c>
      <c r="S25" s="1"/>
    </row>
    <row r="26">
      <c r="A26" s="1" t="s">
        <v>587</v>
      </c>
      <c r="B26" s="11">
        <v>1387288.0</v>
      </c>
      <c r="C26" s="1"/>
      <c r="D26" s="11">
        <v>28.45</v>
      </c>
      <c r="E26" s="11">
        <v>19.16</v>
      </c>
      <c r="F26" s="11">
        <v>25.35</v>
      </c>
      <c r="G26" s="16">
        <v>0.0</v>
      </c>
      <c r="H26" s="11">
        <f t="shared" si="1"/>
        <v>72.96</v>
      </c>
      <c r="I26" s="1"/>
      <c r="J26" s="11">
        <f t="shared" si="2"/>
        <v>38.9939693</v>
      </c>
      <c r="K26" s="11">
        <f t="shared" si="3"/>
        <v>26.26096491</v>
      </c>
      <c r="L26" s="11">
        <f t="shared" si="4"/>
        <v>34.74506579</v>
      </c>
      <c r="M26" s="11">
        <f t="shared" si="5"/>
        <v>0</v>
      </c>
      <c r="N26" s="1"/>
      <c r="O26" s="16">
        <v>42.0</v>
      </c>
      <c r="P26" s="16">
        <v>0.0</v>
      </c>
      <c r="Q26" s="18">
        <v>58.0</v>
      </c>
      <c r="R26" s="11">
        <v>0.0</v>
      </c>
      <c r="S26" s="1"/>
    </row>
    <row r="27">
      <c r="A27" s="1" t="s">
        <v>588</v>
      </c>
      <c r="B27" s="11">
        <v>1425355.0</v>
      </c>
      <c r="C27" s="1"/>
      <c r="D27" s="20">
        <v>55.16</v>
      </c>
      <c r="E27" s="20">
        <v>6.18</v>
      </c>
      <c r="F27" s="20">
        <v>26.76</v>
      </c>
      <c r="G27" s="21">
        <v>0.0</v>
      </c>
      <c r="H27" s="11">
        <f t="shared" si="1"/>
        <v>88.1</v>
      </c>
      <c r="I27" s="1"/>
      <c r="J27" s="14">
        <f t="shared" si="2"/>
        <v>62.61066969</v>
      </c>
      <c r="K27" s="11">
        <f t="shared" si="3"/>
        <v>7.014755959</v>
      </c>
      <c r="L27" s="11">
        <f t="shared" si="4"/>
        <v>30.37457435</v>
      </c>
      <c r="M27" s="11">
        <f t="shared" si="5"/>
        <v>0</v>
      </c>
      <c r="N27" s="1"/>
      <c r="O27" s="1"/>
      <c r="P27" s="1"/>
      <c r="Q27" s="1"/>
      <c r="R27" s="1"/>
      <c r="S27" s="1"/>
    </row>
    <row r="28">
      <c r="A28" s="24" t="s">
        <v>589</v>
      </c>
      <c r="B28" s="11">
        <v>1536166.0</v>
      </c>
      <c r="C28" s="1"/>
      <c r="D28" s="20">
        <v>55.09</v>
      </c>
      <c r="E28" s="20">
        <v>15.23</v>
      </c>
      <c r="F28" s="20">
        <v>21.82</v>
      </c>
      <c r="G28" s="21">
        <v>0.0</v>
      </c>
      <c r="H28" s="11">
        <f t="shared" si="1"/>
        <v>92.14</v>
      </c>
      <c r="I28" s="1"/>
      <c r="J28" s="14">
        <f t="shared" si="2"/>
        <v>59.78945084</v>
      </c>
      <c r="K28" s="11">
        <f t="shared" si="3"/>
        <v>16.5291947</v>
      </c>
      <c r="L28" s="11">
        <f t="shared" si="4"/>
        <v>23.68135446</v>
      </c>
      <c r="M28" s="11">
        <f t="shared" si="5"/>
        <v>0</v>
      </c>
      <c r="N28" s="1"/>
      <c r="O28" s="1"/>
      <c r="P28" s="1"/>
      <c r="Q28" s="1"/>
      <c r="R28" s="1"/>
      <c r="S28" s="1"/>
    </row>
    <row r="29">
      <c r="A29" s="1" t="s">
        <v>590</v>
      </c>
      <c r="B29" s="11">
        <v>1823217.0</v>
      </c>
      <c r="C29" s="1"/>
      <c r="D29" s="20">
        <v>3.83</v>
      </c>
      <c r="E29" s="20">
        <v>32.05</v>
      </c>
      <c r="F29" s="20">
        <v>5.07</v>
      </c>
      <c r="G29" s="20">
        <v>52.88</v>
      </c>
      <c r="H29" s="11">
        <f t="shared" si="1"/>
        <v>93.83</v>
      </c>
      <c r="I29" s="1"/>
      <c r="J29" s="11">
        <f t="shared" si="2"/>
        <v>4.081850155</v>
      </c>
      <c r="K29" s="11">
        <f t="shared" si="3"/>
        <v>34.15751892</v>
      </c>
      <c r="L29" s="11">
        <f t="shared" si="4"/>
        <v>5.403389108</v>
      </c>
      <c r="M29" s="14">
        <f t="shared" si="5"/>
        <v>56.35724182</v>
      </c>
      <c r="N29" s="1"/>
      <c r="O29" s="1"/>
      <c r="P29" s="1"/>
      <c r="Q29" s="1"/>
      <c r="R29" s="1"/>
      <c r="S29" s="1"/>
    </row>
    <row r="30">
      <c r="A30" s="1" t="s">
        <v>591</v>
      </c>
      <c r="B30" s="11">
        <v>1537778.0</v>
      </c>
      <c r="C30" s="1"/>
      <c r="D30" s="11">
        <v>56.23</v>
      </c>
      <c r="E30" s="11">
        <v>15.9</v>
      </c>
      <c r="F30" s="11">
        <v>22.87</v>
      </c>
      <c r="G30" s="16">
        <v>0.0</v>
      </c>
      <c r="H30" s="11">
        <f t="shared" si="1"/>
        <v>95</v>
      </c>
      <c r="I30" s="1"/>
      <c r="J30" s="14">
        <f t="shared" si="2"/>
        <v>59.18947368</v>
      </c>
      <c r="K30" s="11">
        <f t="shared" si="3"/>
        <v>16.73684211</v>
      </c>
      <c r="L30" s="11">
        <f t="shared" si="4"/>
        <v>24.07368421</v>
      </c>
      <c r="M30" s="11">
        <f t="shared" si="5"/>
        <v>0</v>
      </c>
      <c r="N30" s="1"/>
      <c r="O30" s="1"/>
      <c r="P30" s="1"/>
      <c r="Q30" s="1"/>
      <c r="R30" s="1"/>
      <c r="S30" s="1"/>
    </row>
    <row r="35">
      <c r="A35" s="1"/>
      <c r="B35" s="11"/>
      <c r="C35" s="1"/>
      <c r="D35" s="11"/>
      <c r="E35" s="11"/>
      <c r="F35" s="11"/>
      <c r="G35" s="11"/>
      <c r="H35" s="11"/>
      <c r="I35" s="1"/>
      <c r="J35" s="11"/>
      <c r="K35" s="11"/>
      <c r="L35" s="11"/>
      <c r="M35" s="11"/>
      <c r="N35" s="1"/>
      <c r="O35" s="1"/>
      <c r="P35" s="1"/>
      <c r="Q35" s="1"/>
      <c r="R35" s="1"/>
      <c r="S35" s="1"/>
    </row>
    <row r="36">
      <c r="A36" s="1"/>
      <c r="B36" s="11"/>
      <c r="C36" s="1"/>
      <c r="D36" s="11"/>
      <c r="E36" s="11"/>
      <c r="F36" s="11"/>
      <c r="G36" s="11"/>
      <c r="H36" s="11"/>
      <c r="I36" s="1"/>
      <c r="J36" s="11"/>
      <c r="K36" s="11"/>
      <c r="L36" s="11"/>
      <c r="M36" s="11"/>
      <c r="N36" s="1"/>
      <c r="O36" s="1"/>
      <c r="P36" s="1"/>
      <c r="Q36" s="1"/>
      <c r="R36" s="1"/>
      <c r="S36" s="1"/>
    </row>
    <row r="37">
      <c r="A37" s="1"/>
      <c r="B37" s="11"/>
      <c r="C37" s="1"/>
      <c r="D37" s="11"/>
      <c r="E37" s="11"/>
      <c r="F37" s="11"/>
      <c r="G37" s="11"/>
      <c r="H37" s="11"/>
      <c r="I37" s="1"/>
      <c r="J37" s="11"/>
      <c r="K37" s="11"/>
      <c r="L37" s="11"/>
      <c r="M37" s="11"/>
      <c r="N37" s="1"/>
      <c r="O37" s="1"/>
      <c r="P37" s="1"/>
      <c r="Q37" s="1"/>
      <c r="R37" s="1"/>
      <c r="S37" s="1"/>
    </row>
    <row r="38">
      <c r="A38" s="1"/>
      <c r="B38" s="11"/>
      <c r="C38" s="1"/>
      <c r="D38" s="11"/>
      <c r="E38" s="11"/>
      <c r="F38" s="11"/>
      <c r="G38" s="11"/>
      <c r="H38" s="11"/>
      <c r="I38" s="1"/>
      <c r="J38" s="11"/>
      <c r="K38" s="11"/>
      <c r="L38" s="11"/>
      <c r="M38" s="11"/>
      <c r="N38" s="1"/>
      <c r="O38" s="1"/>
      <c r="P38" s="1"/>
      <c r="Q38" s="1"/>
      <c r="R38" s="1"/>
      <c r="S38" s="1"/>
    </row>
    <row r="39">
      <c r="A39" s="1"/>
      <c r="B39" s="11"/>
      <c r="C39" s="1"/>
      <c r="D39" s="11"/>
      <c r="E39" s="11"/>
      <c r="F39" s="11"/>
      <c r="G39" s="11"/>
      <c r="H39" s="11"/>
      <c r="I39" s="1"/>
      <c r="J39" s="11"/>
      <c r="K39" s="11"/>
      <c r="L39" s="11"/>
      <c r="M39" s="11"/>
      <c r="N39" s="1"/>
      <c r="O39" s="1"/>
      <c r="P39" s="1"/>
      <c r="Q39" s="1"/>
      <c r="R39" s="1"/>
      <c r="S39" s="1"/>
    </row>
    <row r="40">
      <c r="A40" s="1"/>
      <c r="B40" s="11"/>
      <c r="C40" s="1"/>
      <c r="D40" s="11"/>
      <c r="E40" s="11"/>
      <c r="F40" s="11"/>
      <c r="G40" s="11"/>
      <c r="H40" s="11"/>
      <c r="I40" s="1"/>
      <c r="J40" s="11"/>
      <c r="K40" s="11"/>
      <c r="L40" s="11"/>
      <c r="M40" s="11"/>
      <c r="N40" s="1"/>
      <c r="O40" s="1"/>
      <c r="P40" s="1"/>
      <c r="Q40" s="1"/>
      <c r="R40" s="1"/>
      <c r="S40" s="1"/>
    </row>
    <row r="41">
      <c r="A41" s="1"/>
      <c r="B41" s="11"/>
      <c r="C41" s="1"/>
      <c r="D41" s="11"/>
      <c r="E41" s="11"/>
      <c r="F41" s="11"/>
      <c r="G41" s="11"/>
      <c r="H41" s="11"/>
      <c r="I41" s="1"/>
      <c r="J41" s="11"/>
      <c r="K41" s="11"/>
      <c r="L41" s="11"/>
      <c r="M41" s="11"/>
      <c r="N41" s="1"/>
      <c r="O41" s="1"/>
      <c r="P41" s="1"/>
      <c r="Q41" s="1"/>
      <c r="R41" s="1"/>
      <c r="S41" s="1"/>
    </row>
    <row r="42">
      <c r="A42" s="1"/>
      <c r="B42" s="11"/>
      <c r="C42" s="1"/>
      <c r="D42" s="11"/>
      <c r="E42" s="11"/>
      <c r="F42" s="11"/>
      <c r="G42" s="11"/>
      <c r="H42" s="11"/>
      <c r="I42" s="1"/>
      <c r="J42" s="11"/>
      <c r="K42" s="11"/>
      <c r="L42" s="11"/>
      <c r="M42" s="11"/>
      <c r="N42" s="1"/>
      <c r="O42" s="1"/>
      <c r="P42" s="1"/>
      <c r="Q42" s="1"/>
      <c r="R42" s="1"/>
      <c r="S42" s="1"/>
    </row>
    <row r="43">
      <c r="A43" s="1"/>
      <c r="B43" s="11"/>
      <c r="C43" s="1"/>
      <c r="D43" s="11"/>
      <c r="E43" s="11"/>
      <c r="F43" s="11"/>
      <c r="G43" s="11"/>
      <c r="H43" s="11"/>
      <c r="I43" s="1"/>
      <c r="J43" s="11"/>
      <c r="K43" s="11"/>
      <c r="L43" s="11"/>
      <c r="M43" s="11"/>
      <c r="N43" s="1"/>
      <c r="O43" s="1"/>
      <c r="P43" s="1"/>
      <c r="Q43" s="1"/>
      <c r="R43" s="1"/>
      <c r="S43" s="1"/>
    </row>
    <row r="44">
      <c r="A44" s="1"/>
      <c r="B44" s="11"/>
      <c r="C44" s="1"/>
      <c r="D44" s="11"/>
      <c r="E44" s="11"/>
      <c r="F44" s="11"/>
      <c r="G44" s="11"/>
      <c r="H44" s="11"/>
      <c r="I44" s="1"/>
      <c r="J44" s="11"/>
      <c r="K44" s="11"/>
      <c r="L44" s="11"/>
      <c r="M44" s="11"/>
      <c r="N44" s="1"/>
      <c r="O44" s="1"/>
      <c r="P44" s="1"/>
      <c r="Q44" s="1"/>
      <c r="R44" s="1"/>
      <c r="S44" s="1"/>
    </row>
    <row r="45">
      <c r="A45" s="1"/>
      <c r="B45" s="11"/>
      <c r="C45" s="1"/>
      <c r="D45" s="11"/>
      <c r="E45" s="11"/>
      <c r="F45" s="11"/>
      <c r="G45" s="11"/>
      <c r="H45" s="11"/>
      <c r="I45" s="1"/>
      <c r="J45" s="11"/>
      <c r="K45" s="11"/>
      <c r="L45" s="11"/>
      <c r="M45" s="11"/>
      <c r="N45" s="1"/>
      <c r="O45" s="1"/>
      <c r="P45" s="1"/>
      <c r="Q45" s="1"/>
      <c r="R45" s="1"/>
      <c r="S45" s="1"/>
    </row>
    <row r="46">
      <c r="A46" s="1"/>
      <c r="B46" s="11"/>
      <c r="C46" s="1"/>
      <c r="D46" s="11"/>
      <c r="E46" s="11"/>
      <c r="F46" s="11"/>
      <c r="G46" s="11"/>
      <c r="H46" s="11"/>
      <c r="I46" s="1"/>
      <c r="J46" s="11"/>
      <c r="K46" s="11"/>
      <c r="L46" s="11"/>
      <c r="M46" s="11"/>
      <c r="N46" s="1"/>
      <c r="O46" s="1"/>
      <c r="P46" s="1"/>
      <c r="Q46" s="1"/>
      <c r="R46" s="1"/>
      <c r="S46" s="1"/>
    </row>
    <row r="47">
      <c r="A47" s="1"/>
      <c r="B47" s="11"/>
      <c r="C47" s="1"/>
      <c r="D47" s="11"/>
      <c r="E47" s="11"/>
      <c r="F47" s="11"/>
      <c r="G47" s="11"/>
      <c r="H47" s="11"/>
      <c r="I47" s="1"/>
      <c r="J47" s="11"/>
      <c r="K47" s="11"/>
      <c r="L47" s="11"/>
      <c r="M47" s="11"/>
      <c r="N47" s="1"/>
      <c r="O47" s="1"/>
      <c r="P47" s="1"/>
      <c r="Q47" s="1"/>
      <c r="R47" s="1"/>
      <c r="S47" s="1"/>
    </row>
    <row r="48">
      <c r="A48" s="1"/>
      <c r="B48" s="11"/>
      <c r="C48" s="1"/>
      <c r="D48" s="11"/>
      <c r="E48" s="11"/>
      <c r="F48" s="11"/>
      <c r="G48" s="11"/>
      <c r="H48" s="11"/>
      <c r="I48" s="1"/>
      <c r="J48" s="11"/>
      <c r="K48" s="11"/>
      <c r="L48" s="11"/>
      <c r="M48" s="11"/>
      <c r="N48" s="1"/>
      <c r="O48" s="1"/>
      <c r="P48" s="1"/>
      <c r="Q48" s="1"/>
      <c r="R48" s="1"/>
      <c r="S48" s="1"/>
    </row>
    <row r="49">
      <c r="A49" s="1"/>
      <c r="B49" s="11"/>
      <c r="C49" s="1"/>
      <c r="D49" s="11"/>
      <c r="E49" s="11"/>
      <c r="F49" s="11"/>
      <c r="G49" s="11"/>
      <c r="H49" s="11"/>
      <c r="I49" s="1"/>
      <c r="J49" s="11"/>
      <c r="K49" s="11"/>
      <c r="L49" s="11"/>
      <c r="M49" s="11"/>
      <c r="N49" s="1"/>
      <c r="O49" s="1"/>
      <c r="P49" s="1"/>
      <c r="Q49" s="1"/>
      <c r="R49" s="1"/>
      <c r="S49" s="1"/>
    </row>
    <row r="50">
      <c r="A50" s="1"/>
      <c r="B50" s="11"/>
      <c r="C50" s="1"/>
      <c r="D50" s="11"/>
      <c r="E50" s="11"/>
      <c r="F50" s="11"/>
      <c r="G50" s="11"/>
      <c r="H50" s="11"/>
      <c r="I50" s="1"/>
      <c r="J50" s="11"/>
      <c r="K50" s="11"/>
      <c r="L50" s="11"/>
      <c r="M50" s="11"/>
      <c r="N50" s="1"/>
      <c r="O50" s="1"/>
      <c r="P50" s="1"/>
      <c r="Q50" s="1"/>
      <c r="R50" s="1"/>
      <c r="S50" s="1"/>
    </row>
    <row r="51">
      <c r="A51" s="1"/>
      <c r="B51" s="11"/>
      <c r="C51" s="1"/>
      <c r="D51" s="11"/>
      <c r="E51" s="11"/>
      <c r="F51" s="11"/>
      <c r="G51" s="11"/>
      <c r="H51" s="11"/>
      <c r="I51" s="1"/>
      <c r="J51" s="11"/>
      <c r="K51" s="11"/>
      <c r="L51" s="11"/>
      <c r="M51" s="11"/>
      <c r="N51" s="1"/>
      <c r="O51" s="1"/>
      <c r="P51" s="1"/>
      <c r="Q51" s="1"/>
      <c r="R51" s="1"/>
      <c r="S51" s="1"/>
    </row>
    <row r="52">
      <c r="A52" s="1"/>
      <c r="B52" s="11"/>
      <c r="C52" s="1"/>
      <c r="D52" s="11"/>
      <c r="E52" s="11"/>
      <c r="F52" s="11"/>
      <c r="G52" s="11"/>
      <c r="H52" s="11"/>
      <c r="I52" s="1"/>
      <c r="J52" s="11"/>
      <c r="K52" s="11"/>
      <c r="L52" s="11"/>
      <c r="M52" s="11"/>
      <c r="N52" s="1"/>
      <c r="O52" s="1"/>
      <c r="P52" s="1"/>
      <c r="Q52" s="1"/>
      <c r="R52" s="1"/>
      <c r="S52" s="1"/>
    </row>
    <row r="53">
      <c r="A53" s="1"/>
      <c r="B53" s="11"/>
      <c r="C53" s="1"/>
      <c r="D53" s="11"/>
      <c r="E53" s="11"/>
      <c r="F53" s="11"/>
      <c r="G53" s="11"/>
      <c r="H53" s="11"/>
      <c r="I53" s="1"/>
      <c r="J53" s="11"/>
      <c r="K53" s="11"/>
      <c r="L53" s="11"/>
      <c r="M53" s="11"/>
      <c r="N53" s="1"/>
      <c r="O53" s="1"/>
      <c r="P53" s="1"/>
      <c r="Q53" s="1"/>
      <c r="R53" s="1"/>
      <c r="S53" s="1"/>
    </row>
    <row r="54">
      <c r="A54" s="1"/>
      <c r="B54" s="11"/>
      <c r="C54" s="1"/>
      <c r="D54" s="11"/>
      <c r="E54" s="11"/>
      <c r="F54" s="11"/>
      <c r="G54" s="11"/>
      <c r="H54" s="11"/>
      <c r="I54" s="1"/>
      <c r="J54" s="11"/>
      <c r="K54" s="11"/>
      <c r="L54" s="11"/>
      <c r="M54" s="11"/>
      <c r="N54" s="1"/>
      <c r="O54" s="1"/>
      <c r="P54" s="1"/>
      <c r="Q54" s="1"/>
      <c r="R54" s="1"/>
      <c r="S54" s="1"/>
    </row>
  </sheetData>
  <mergeCells count="4">
    <mergeCell ref="D11:E11"/>
    <mergeCell ref="J11:K11"/>
    <mergeCell ref="O11:Q11"/>
    <mergeCell ref="T11:V1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8" max="18" width="8.86"/>
    <col customWidth="1" min="19" max="19" width="11.71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3"/>
      <c r="N1" s="13"/>
      <c r="O1" s="13"/>
      <c r="P1" s="1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"/>
      <c r="AC1" s="13"/>
      <c r="AD1" s="13"/>
      <c r="AE1" s="13"/>
      <c r="AF1" s="13"/>
      <c r="AG1" s="49"/>
      <c r="AH1" s="49"/>
      <c r="AI1" s="29"/>
      <c r="AJ1" s="49"/>
      <c r="AK1" s="49"/>
      <c r="AL1" s="49"/>
      <c r="AM1" s="49"/>
      <c r="AN1" s="49"/>
      <c r="AO1" s="49"/>
      <c r="AP1" s="49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2" t="s">
        <v>8</v>
      </c>
      <c r="B3" s="2" t="s">
        <v>9</v>
      </c>
      <c r="C3" s="9">
        <v>71.0</v>
      </c>
      <c r="D3" s="10">
        <v>64.0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>
      <c r="A4" s="2" t="s">
        <v>11</v>
      </c>
      <c r="B4" s="2" t="s">
        <v>12</v>
      </c>
      <c r="C4" s="9">
        <v>2.0</v>
      </c>
      <c r="D4" s="10">
        <v>3.0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>
      <c r="A5" s="13" t="s">
        <v>231</v>
      </c>
      <c r="B5" s="1"/>
      <c r="C5" s="13">
        <v>0.0</v>
      </c>
      <c r="D5" s="13">
        <v>2.0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>
      <c r="A6" s="1" t="s">
        <v>592</v>
      </c>
      <c r="B6" s="1"/>
      <c r="C6" s="11">
        <v>5.0</v>
      </c>
      <c r="D6" s="13">
        <v>9.0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>
      <c r="A7" s="1" t="s">
        <v>593</v>
      </c>
      <c r="B7" s="1"/>
      <c r="C7" s="11">
        <v>0.0</v>
      </c>
      <c r="D7" s="13">
        <v>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>
      <c r="A8" s="1" t="s">
        <v>594</v>
      </c>
      <c r="B8" s="1" t="s">
        <v>9</v>
      </c>
      <c r="C8" s="11">
        <v>2.0</v>
      </c>
      <c r="D8" s="13">
        <v>2.0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>
      <c r="A9" s="1" t="s">
        <v>596</v>
      </c>
      <c r="B9" s="1" t="s">
        <v>12</v>
      </c>
      <c r="C9" s="11">
        <v>0.0</v>
      </c>
      <c r="D9" s="13">
        <v>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>
      <c r="A10" s="1" t="s">
        <v>597</v>
      </c>
      <c r="B10" s="1" t="s">
        <v>12</v>
      </c>
      <c r="C10" s="11">
        <v>0.0</v>
      </c>
      <c r="D10" s="13">
        <v>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>
      <c r="A11" s="1" t="s">
        <v>598</v>
      </c>
      <c r="B11" s="1" t="s">
        <v>12</v>
      </c>
      <c r="C11" s="11">
        <v>0.0</v>
      </c>
      <c r="D11" s="13">
        <v>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  <c r="Z12" s="13"/>
      <c r="AA12" s="13"/>
      <c r="AB12" s="1"/>
      <c r="AC12" s="1"/>
      <c r="AD12" s="1"/>
      <c r="AE12" s="13"/>
      <c r="AF12" s="13"/>
      <c r="AG12" s="13"/>
      <c r="AH12" s="1"/>
      <c r="AI12" s="1"/>
      <c r="AJ12" s="13"/>
      <c r="AK12" s="13"/>
      <c r="AL12" s="13"/>
      <c r="AM12" s="1"/>
      <c r="AN12" s="13"/>
      <c r="AO12" s="13"/>
      <c r="AP12" s="13"/>
    </row>
    <row r="13">
      <c r="A13" s="1" t="s">
        <v>13</v>
      </c>
      <c r="B13" s="1"/>
      <c r="C13" s="1"/>
      <c r="D13" s="1" t="s">
        <v>14</v>
      </c>
      <c r="G13" s="1"/>
      <c r="H13" s="1"/>
      <c r="I13" s="1"/>
      <c r="J13" s="1"/>
      <c r="K13" s="1" t="s">
        <v>525</v>
      </c>
      <c r="N13" s="1"/>
      <c r="O13" s="1"/>
      <c r="P13" s="1"/>
      <c r="Q13" s="1" t="s">
        <v>109</v>
      </c>
      <c r="R13" s="1"/>
      <c r="S13" s="1"/>
      <c r="T13" s="1"/>
      <c r="U13" s="1"/>
      <c r="V13" s="1"/>
      <c r="W13" s="1"/>
      <c r="X13" s="1"/>
      <c r="Y13" s="13" t="s">
        <v>526</v>
      </c>
      <c r="AB13" s="1"/>
      <c r="AC13" s="1"/>
      <c r="AD13" s="1"/>
      <c r="AE13" s="13" t="s">
        <v>599</v>
      </c>
      <c r="AH13" s="1"/>
      <c r="AI13" s="1"/>
      <c r="AJ13" s="13" t="s">
        <v>600</v>
      </c>
      <c r="AM13" s="1"/>
      <c r="AN13" s="13" t="s">
        <v>601</v>
      </c>
    </row>
    <row r="14">
      <c r="A14" s="1"/>
      <c r="B14" s="1"/>
      <c r="C14" s="1"/>
      <c r="D14" s="1" t="s">
        <v>602</v>
      </c>
      <c r="E14" s="1" t="s">
        <v>603</v>
      </c>
      <c r="F14" s="1" t="s">
        <v>231</v>
      </c>
      <c r="G14" s="1" t="s">
        <v>592</v>
      </c>
      <c r="H14" s="1" t="s">
        <v>604</v>
      </c>
      <c r="I14" s="1" t="s">
        <v>18</v>
      </c>
      <c r="J14" s="1"/>
      <c r="K14" s="1" t="s">
        <v>602</v>
      </c>
      <c r="L14" s="1" t="s">
        <v>603</v>
      </c>
      <c r="M14" s="1" t="s">
        <v>231</v>
      </c>
      <c r="N14" s="1" t="s">
        <v>592</v>
      </c>
      <c r="O14" s="1" t="s">
        <v>604</v>
      </c>
      <c r="P14" s="1"/>
      <c r="Q14" s="13" t="s">
        <v>112</v>
      </c>
      <c r="R14" s="13" t="s">
        <v>113</v>
      </c>
      <c r="S14" s="13" t="s">
        <v>605</v>
      </c>
      <c r="T14" s="13" t="s">
        <v>606</v>
      </c>
      <c r="U14" s="13" t="s">
        <v>607</v>
      </c>
      <c r="V14" s="13" t="s">
        <v>608</v>
      </c>
      <c r="W14" s="13" t="s">
        <v>609</v>
      </c>
      <c r="X14" s="13"/>
      <c r="Y14" s="1" t="s">
        <v>602</v>
      </c>
      <c r="Z14" s="1" t="s">
        <v>603</v>
      </c>
      <c r="AA14" s="1" t="s">
        <v>231</v>
      </c>
      <c r="AB14" s="1" t="s">
        <v>592</v>
      </c>
      <c r="AC14" s="1" t="s">
        <v>604</v>
      </c>
      <c r="AD14" s="1"/>
      <c r="AE14" s="1" t="s">
        <v>602</v>
      </c>
      <c r="AF14" s="1" t="s">
        <v>603</v>
      </c>
      <c r="AG14" s="1" t="s">
        <v>231</v>
      </c>
      <c r="AH14" s="1" t="s">
        <v>592</v>
      </c>
      <c r="AI14" s="1"/>
      <c r="AJ14" s="1" t="s">
        <v>602</v>
      </c>
      <c r="AK14" s="1" t="s">
        <v>231</v>
      </c>
      <c r="AL14" s="1" t="s">
        <v>592</v>
      </c>
      <c r="AM14" s="1"/>
      <c r="AN14" s="1" t="s">
        <v>602</v>
      </c>
      <c r="AO14" s="1" t="s">
        <v>231</v>
      </c>
      <c r="AP14" s="1" t="s">
        <v>592</v>
      </c>
    </row>
    <row r="16">
      <c r="A16" s="1" t="s">
        <v>610</v>
      </c>
      <c r="B16" s="40">
        <v>935027.0</v>
      </c>
      <c r="C16" s="1"/>
      <c r="D16" s="11">
        <v>31.96</v>
      </c>
      <c r="E16" s="21">
        <v>10.61</v>
      </c>
      <c r="F16" s="11">
        <v>20.88</v>
      </c>
      <c r="G16" s="20">
        <v>18.69</v>
      </c>
      <c r="H16" s="16">
        <v>9.42</v>
      </c>
      <c r="I16" s="11">
        <f t="shared" ref="I16:I95" si="1">SUM(D16,E16,F16,G16,H16)</f>
        <v>91.56</v>
      </c>
      <c r="J16" s="1"/>
      <c r="K16" s="11">
        <f t="shared" ref="K16:K95" si="2">DIVIDE(100*D16,I16)</f>
        <v>34.90607252</v>
      </c>
      <c r="L16" s="11">
        <f t="shared" ref="L16:L95" si="3">DIVIDE(100*E16,I16)</f>
        <v>11.58802971</v>
      </c>
      <c r="M16" s="11">
        <f t="shared" ref="M16:M95" si="4">DIVIDE(100*F16,I16)</f>
        <v>22.80471822</v>
      </c>
      <c r="N16" s="11">
        <f t="shared" ref="N16:N95" si="5">DIVIDE(100*G16,I16)</f>
        <v>20.41284404</v>
      </c>
      <c r="O16" s="11">
        <f t="shared" ref="O16:O95" si="6">DIVIDE(100*H16,I16)</f>
        <v>10.28833552</v>
      </c>
      <c r="P16" s="1"/>
      <c r="Q16" s="13">
        <v>80.0</v>
      </c>
      <c r="R16" s="13">
        <v>20.0</v>
      </c>
      <c r="S16" s="1">
        <f t="shared" ref="S16:S69" si="7">MULTIPLY(Q16,0.185)</f>
        <v>14.8</v>
      </c>
      <c r="T16" s="1">
        <f t="shared" ref="T16:T69" si="8">MULTIPLY(Q16,0.085)</f>
        <v>6.8</v>
      </c>
      <c r="U16" s="1">
        <f t="shared" ref="U16:U69" si="9">MULTIPLY(Q16,0.205)</f>
        <v>16.4</v>
      </c>
      <c r="V16" s="1">
        <f t="shared" ref="V16:V69" si="10">MULTIPLY(Q16,0.03)</f>
        <v>2.4</v>
      </c>
      <c r="W16" s="1">
        <f t="shared" ref="W16:W69" si="11">MINUS(Q16,S16+T16+U16+V16)</f>
        <v>39.6</v>
      </c>
      <c r="X16" s="1"/>
      <c r="Y16" s="16">
        <v>37.4</v>
      </c>
      <c r="Z16" s="16">
        <v>14.4</v>
      </c>
      <c r="AA16" s="16">
        <v>25.3</v>
      </c>
      <c r="AB16" s="16">
        <v>22.9</v>
      </c>
      <c r="AC16" s="16">
        <v>0.0</v>
      </c>
      <c r="AD16" s="13"/>
      <c r="AE16" s="16">
        <v>38.9</v>
      </c>
      <c r="AF16" s="16">
        <v>0.0</v>
      </c>
      <c r="AG16" s="16">
        <v>26.8</v>
      </c>
      <c r="AH16" s="16">
        <v>34.3</v>
      </c>
      <c r="AI16" s="13"/>
      <c r="AJ16" s="16">
        <v>38.9</v>
      </c>
      <c r="AK16" s="16">
        <v>26.8</v>
      </c>
      <c r="AL16" s="16">
        <v>34.3</v>
      </c>
      <c r="AM16" s="13"/>
      <c r="AN16" s="18">
        <v>55.3</v>
      </c>
      <c r="AO16" s="16">
        <v>0.0</v>
      </c>
      <c r="AP16" s="16">
        <v>44.7</v>
      </c>
    </row>
    <row r="17">
      <c r="A17" s="1" t="s">
        <v>615</v>
      </c>
      <c r="B17" s="40">
        <v>979638.0</v>
      </c>
      <c r="C17" s="1"/>
      <c r="D17" s="11">
        <v>35.3</v>
      </c>
      <c r="E17" s="11">
        <v>2.04</v>
      </c>
      <c r="F17" s="20">
        <v>19.88</v>
      </c>
      <c r="G17" s="11">
        <v>26.53</v>
      </c>
      <c r="H17" s="20">
        <v>10.39</v>
      </c>
      <c r="I17" s="11">
        <f t="shared" si="1"/>
        <v>94.14</v>
      </c>
      <c r="J17" s="1"/>
      <c r="K17" s="11">
        <f t="shared" si="2"/>
        <v>37.49734438</v>
      </c>
      <c r="L17" s="11">
        <f t="shared" si="3"/>
        <v>2.166985341</v>
      </c>
      <c r="M17" s="11">
        <f t="shared" si="4"/>
        <v>21.1174846</v>
      </c>
      <c r="N17" s="11">
        <f t="shared" si="5"/>
        <v>28.18143191</v>
      </c>
      <c r="O17" s="11">
        <f t="shared" si="6"/>
        <v>11.03675377</v>
      </c>
      <c r="P17" s="1"/>
      <c r="Q17" s="13">
        <v>80.0</v>
      </c>
      <c r="R17" s="13">
        <v>20.0</v>
      </c>
      <c r="S17" s="1">
        <f t="shared" si="7"/>
        <v>14.8</v>
      </c>
      <c r="T17" s="1">
        <f t="shared" si="8"/>
        <v>6.8</v>
      </c>
      <c r="U17" s="1">
        <f t="shared" si="9"/>
        <v>16.4</v>
      </c>
      <c r="V17" s="1">
        <f t="shared" si="10"/>
        <v>2.4</v>
      </c>
      <c r="W17" s="1">
        <f t="shared" si="11"/>
        <v>39.6</v>
      </c>
      <c r="X17" s="1"/>
      <c r="Y17" s="16">
        <v>38.0</v>
      </c>
      <c r="Z17" s="16">
        <v>0.0</v>
      </c>
      <c r="AA17" s="16">
        <v>21.6</v>
      </c>
      <c r="AB17" s="16">
        <v>28.8</v>
      </c>
      <c r="AC17" s="16">
        <v>11.6</v>
      </c>
      <c r="AD17" s="13"/>
      <c r="AE17" s="16">
        <v>40.9</v>
      </c>
      <c r="AF17" s="16">
        <v>0.0</v>
      </c>
      <c r="AG17" s="16">
        <v>24.5</v>
      </c>
      <c r="AH17" s="16">
        <v>31.6</v>
      </c>
      <c r="AI17" s="13"/>
      <c r="AJ17" s="16">
        <v>40.9</v>
      </c>
      <c r="AK17" s="16">
        <v>24.5</v>
      </c>
      <c r="AL17" s="16">
        <v>31.6</v>
      </c>
      <c r="AM17" s="13"/>
      <c r="AN17" s="18">
        <v>60.4</v>
      </c>
      <c r="AO17" s="16">
        <v>0.0</v>
      </c>
      <c r="AP17" s="16">
        <v>39.6</v>
      </c>
    </row>
    <row r="18">
      <c r="A18" s="1" t="s">
        <v>616</v>
      </c>
      <c r="B18" s="40">
        <v>942211.0</v>
      </c>
      <c r="C18" s="1"/>
      <c r="D18" s="20">
        <v>38.18</v>
      </c>
      <c r="E18" s="20">
        <v>1.43</v>
      </c>
      <c r="F18" s="11">
        <v>15.04</v>
      </c>
      <c r="G18" s="11">
        <v>23.38</v>
      </c>
      <c r="H18" s="11">
        <v>17.4</v>
      </c>
      <c r="I18" s="11">
        <f t="shared" si="1"/>
        <v>95.43</v>
      </c>
      <c r="J18" s="1"/>
      <c r="K18" s="11">
        <f t="shared" si="2"/>
        <v>40.00838311</v>
      </c>
      <c r="L18" s="11">
        <f t="shared" si="3"/>
        <v>1.498480562</v>
      </c>
      <c r="M18" s="11">
        <f t="shared" si="4"/>
        <v>15.76024311</v>
      </c>
      <c r="N18" s="11">
        <f t="shared" si="5"/>
        <v>24.49963324</v>
      </c>
      <c r="O18" s="11">
        <f t="shared" si="6"/>
        <v>18.23325998</v>
      </c>
      <c r="P18" s="1"/>
      <c r="Q18" s="13">
        <v>93.0</v>
      </c>
      <c r="R18" s="13">
        <v>7.0</v>
      </c>
      <c r="S18" s="1">
        <f t="shared" si="7"/>
        <v>17.205</v>
      </c>
      <c r="T18" s="1">
        <f t="shared" si="8"/>
        <v>7.905</v>
      </c>
      <c r="U18" s="1">
        <f t="shared" si="9"/>
        <v>19.065</v>
      </c>
      <c r="V18" s="1">
        <f t="shared" si="10"/>
        <v>2.79</v>
      </c>
      <c r="W18" s="1">
        <f t="shared" si="11"/>
        <v>46.035</v>
      </c>
      <c r="X18" s="1"/>
      <c r="Y18" s="16">
        <v>40.5</v>
      </c>
      <c r="Z18" s="16">
        <v>0.0</v>
      </c>
      <c r="AA18" s="16">
        <v>16.1</v>
      </c>
      <c r="AB18" s="16">
        <v>24.8</v>
      </c>
      <c r="AC18" s="16">
        <v>18.6</v>
      </c>
      <c r="AD18" s="13"/>
      <c r="AE18" s="16">
        <v>46.7</v>
      </c>
      <c r="AF18" s="16">
        <v>0.0</v>
      </c>
      <c r="AG18" s="16">
        <v>22.3</v>
      </c>
      <c r="AH18" s="16">
        <v>31.0</v>
      </c>
      <c r="AI18" s="13"/>
      <c r="AJ18" s="16">
        <v>46.7</v>
      </c>
      <c r="AK18" s="16">
        <v>22.3</v>
      </c>
      <c r="AL18" s="16">
        <v>31.0</v>
      </c>
      <c r="AM18" s="13"/>
      <c r="AN18" s="18">
        <v>61.9</v>
      </c>
      <c r="AO18" s="16">
        <v>0.0</v>
      </c>
      <c r="AP18" s="16">
        <v>38.1</v>
      </c>
    </row>
    <row r="19">
      <c r="A19" s="1" t="s">
        <v>617</v>
      </c>
      <c r="B19" s="11">
        <v>986673.0</v>
      </c>
      <c r="C19" s="1"/>
      <c r="D19" s="20">
        <v>31.11</v>
      </c>
      <c r="E19" s="11">
        <v>1.92</v>
      </c>
      <c r="F19" s="11">
        <v>24.49</v>
      </c>
      <c r="G19" s="20">
        <v>27.82</v>
      </c>
      <c r="H19" s="11">
        <f>SUM(6.03,3.46)</f>
        <v>9.49</v>
      </c>
      <c r="I19" s="11">
        <f t="shared" si="1"/>
        <v>94.83</v>
      </c>
      <c r="J19" s="1"/>
      <c r="K19" s="11">
        <f t="shared" si="2"/>
        <v>32.80607403</v>
      </c>
      <c r="L19" s="11">
        <f t="shared" si="3"/>
        <v>2.024675736</v>
      </c>
      <c r="M19" s="11">
        <f t="shared" si="4"/>
        <v>25.82516081</v>
      </c>
      <c r="N19" s="11">
        <f t="shared" si="5"/>
        <v>29.33670779</v>
      </c>
      <c r="O19" s="11">
        <f t="shared" si="6"/>
        <v>10.00738163</v>
      </c>
      <c r="P19" s="1"/>
      <c r="Q19" s="13">
        <v>90.0</v>
      </c>
      <c r="R19" s="13">
        <v>10.0</v>
      </c>
      <c r="S19" s="1">
        <f t="shared" si="7"/>
        <v>16.65</v>
      </c>
      <c r="T19" s="1">
        <f t="shared" si="8"/>
        <v>7.65</v>
      </c>
      <c r="U19" s="1">
        <f t="shared" si="9"/>
        <v>18.45</v>
      </c>
      <c r="V19" s="1">
        <f t="shared" si="10"/>
        <v>2.7</v>
      </c>
      <c r="W19" s="1">
        <f t="shared" si="11"/>
        <v>44.55</v>
      </c>
      <c r="X19" s="1"/>
      <c r="Y19" s="16">
        <v>33.4</v>
      </c>
      <c r="Z19" s="16">
        <v>0.0</v>
      </c>
      <c r="AA19" s="16">
        <v>26.4</v>
      </c>
      <c r="AB19" s="16">
        <v>30.0</v>
      </c>
      <c r="AC19" s="16">
        <v>10.2</v>
      </c>
      <c r="AD19" s="13"/>
      <c r="AE19" s="16">
        <v>36.8</v>
      </c>
      <c r="AF19" s="16">
        <v>0.0</v>
      </c>
      <c r="AG19" s="16">
        <v>29.8</v>
      </c>
      <c r="AH19" s="16">
        <v>33.4</v>
      </c>
      <c r="AI19" s="13"/>
      <c r="AJ19" s="16">
        <v>36.8</v>
      </c>
      <c r="AK19" s="16">
        <v>29.8</v>
      </c>
      <c r="AL19" s="16">
        <v>33.4</v>
      </c>
      <c r="AM19" s="13"/>
      <c r="AN19" s="18">
        <v>57.6</v>
      </c>
      <c r="AO19" s="16">
        <v>0.0</v>
      </c>
      <c r="AP19" s="16">
        <v>42.4</v>
      </c>
    </row>
    <row r="20">
      <c r="A20" s="1" t="s">
        <v>618</v>
      </c>
      <c r="B20" s="40">
        <v>970677.0</v>
      </c>
      <c r="C20" s="1"/>
      <c r="D20" s="20">
        <v>41.84</v>
      </c>
      <c r="E20" s="11">
        <v>9.84</v>
      </c>
      <c r="F20" s="11">
        <v>11.8</v>
      </c>
      <c r="G20" s="11">
        <v>26.34</v>
      </c>
      <c r="H20" s="20">
        <v>6.05</v>
      </c>
      <c r="I20" s="11">
        <f t="shared" si="1"/>
        <v>95.87</v>
      </c>
      <c r="J20" s="1"/>
      <c r="K20" s="11">
        <f t="shared" si="2"/>
        <v>43.64243246</v>
      </c>
      <c r="L20" s="11">
        <f t="shared" si="3"/>
        <v>10.26389903</v>
      </c>
      <c r="M20" s="11">
        <f t="shared" si="4"/>
        <v>12.3083342</v>
      </c>
      <c r="N20" s="11">
        <f t="shared" si="5"/>
        <v>27.47470533</v>
      </c>
      <c r="O20" s="11">
        <f t="shared" si="6"/>
        <v>6.310628977</v>
      </c>
      <c r="P20" s="1"/>
      <c r="Q20" s="13">
        <v>83.0</v>
      </c>
      <c r="R20" s="13">
        <v>17.0</v>
      </c>
      <c r="S20" s="1">
        <f t="shared" si="7"/>
        <v>15.355</v>
      </c>
      <c r="T20" s="1">
        <f t="shared" si="8"/>
        <v>7.055</v>
      </c>
      <c r="U20" s="1">
        <f t="shared" si="9"/>
        <v>17.015</v>
      </c>
      <c r="V20" s="1">
        <f t="shared" si="10"/>
        <v>2.49</v>
      </c>
      <c r="W20" s="1">
        <f t="shared" si="11"/>
        <v>41.085</v>
      </c>
      <c r="X20" s="1"/>
      <c r="Y20" s="16">
        <v>45.2</v>
      </c>
      <c r="Z20" s="16">
        <v>11.8</v>
      </c>
      <c r="AA20" s="16">
        <v>13.8</v>
      </c>
      <c r="AB20" s="16">
        <v>29.2</v>
      </c>
      <c r="AC20" s="16">
        <v>0.0</v>
      </c>
      <c r="AD20" s="13"/>
      <c r="AE20" s="16">
        <v>46.5</v>
      </c>
      <c r="AF20" s="16">
        <v>0.0</v>
      </c>
      <c r="AG20" s="16">
        <v>15.1</v>
      </c>
      <c r="AH20" s="16">
        <v>38.4</v>
      </c>
      <c r="AI20" s="13"/>
      <c r="AJ20" s="16">
        <v>46.5</v>
      </c>
      <c r="AK20" s="16">
        <v>15.1</v>
      </c>
      <c r="AL20" s="16">
        <v>38.4</v>
      </c>
      <c r="AM20" s="13"/>
      <c r="AN20" s="18">
        <v>57.5</v>
      </c>
      <c r="AO20" s="16">
        <v>0.0</v>
      </c>
      <c r="AP20" s="16">
        <v>42.5</v>
      </c>
    </row>
    <row r="21">
      <c r="A21" s="1" t="s">
        <v>619</v>
      </c>
      <c r="B21" s="40">
        <v>960218.0</v>
      </c>
      <c r="C21" s="1"/>
      <c r="D21" s="11">
        <v>28.85</v>
      </c>
      <c r="E21" s="11">
        <v>1.87</v>
      </c>
      <c r="F21" s="20">
        <v>27.75</v>
      </c>
      <c r="G21" s="20">
        <v>35.43</v>
      </c>
      <c r="H21" s="11">
        <v>1.38</v>
      </c>
      <c r="I21" s="11">
        <f t="shared" si="1"/>
        <v>95.28</v>
      </c>
      <c r="J21" s="1"/>
      <c r="K21" s="11">
        <f t="shared" si="2"/>
        <v>30.27917716</v>
      </c>
      <c r="L21" s="11">
        <f t="shared" si="3"/>
        <v>1.96263644</v>
      </c>
      <c r="M21" s="11">
        <f t="shared" si="4"/>
        <v>29.12468514</v>
      </c>
      <c r="N21" s="11">
        <f t="shared" si="5"/>
        <v>37.18513854</v>
      </c>
      <c r="O21" s="11">
        <f t="shared" si="6"/>
        <v>1.44836272</v>
      </c>
      <c r="P21" s="1"/>
      <c r="Q21" s="13">
        <v>92.0</v>
      </c>
      <c r="R21" s="13">
        <v>8.0</v>
      </c>
      <c r="S21" s="1">
        <f t="shared" si="7"/>
        <v>17.02</v>
      </c>
      <c r="T21" s="1">
        <f t="shared" si="8"/>
        <v>7.82</v>
      </c>
      <c r="U21" s="1">
        <f t="shared" si="9"/>
        <v>18.86</v>
      </c>
      <c r="V21" s="1">
        <f t="shared" si="10"/>
        <v>2.76</v>
      </c>
      <c r="W21" s="1">
        <f t="shared" si="11"/>
        <v>45.54</v>
      </c>
      <c r="X21" s="1"/>
      <c r="Y21" s="16">
        <v>30.6</v>
      </c>
      <c r="Z21" s="16">
        <v>2.3</v>
      </c>
      <c r="AA21" s="16">
        <v>29.5</v>
      </c>
      <c r="AB21" s="16">
        <v>37.6</v>
      </c>
      <c r="AC21" s="16">
        <v>0.0</v>
      </c>
      <c r="AD21" s="13"/>
      <c r="AE21" s="16">
        <v>30.8</v>
      </c>
      <c r="AF21" s="16">
        <v>0.0</v>
      </c>
      <c r="AG21" s="16">
        <v>29.7</v>
      </c>
      <c r="AH21" s="16">
        <v>39.5</v>
      </c>
      <c r="AI21" s="13"/>
      <c r="AJ21" s="16">
        <v>30.8</v>
      </c>
      <c r="AK21" s="16">
        <v>29.7</v>
      </c>
      <c r="AL21" s="16">
        <v>39.5</v>
      </c>
      <c r="AM21" s="13"/>
      <c r="AN21" s="16">
        <v>45.5</v>
      </c>
      <c r="AO21" s="16">
        <v>0.0</v>
      </c>
      <c r="AP21" s="18">
        <v>54.5</v>
      </c>
    </row>
    <row r="22">
      <c r="A22" s="1" t="s">
        <v>620</v>
      </c>
      <c r="B22" s="40">
        <v>873728.0</v>
      </c>
      <c r="C22" s="1"/>
      <c r="D22" s="20">
        <v>41.15</v>
      </c>
      <c r="E22" s="20">
        <v>11.7</v>
      </c>
      <c r="F22" s="11">
        <v>13.29</v>
      </c>
      <c r="G22" s="11">
        <v>22.8</v>
      </c>
      <c r="H22" s="11">
        <v>4.89</v>
      </c>
      <c r="I22" s="11">
        <f t="shared" si="1"/>
        <v>93.83</v>
      </c>
      <c r="J22" s="1"/>
      <c r="K22" s="11">
        <f t="shared" si="2"/>
        <v>43.85590962</v>
      </c>
      <c r="L22" s="11">
        <f t="shared" si="3"/>
        <v>12.46935948</v>
      </c>
      <c r="M22" s="11">
        <f t="shared" si="4"/>
        <v>14.16391346</v>
      </c>
      <c r="N22" s="11">
        <f t="shared" si="5"/>
        <v>24.29926463</v>
      </c>
      <c r="O22" s="11">
        <f t="shared" si="6"/>
        <v>5.211552808</v>
      </c>
      <c r="P22" s="1"/>
      <c r="Q22" s="13">
        <v>79.0</v>
      </c>
      <c r="R22" s="13">
        <v>21.0</v>
      </c>
      <c r="S22" s="1">
        <f t="shared" si="7"/>
        <v>14.615</v>
      </c>
      <c r="T22" s="1">
        <f t="shared" si="8"/>
        <v>6.715</v>
      </c>
      <c r="U22" s="1">
        <f t="shared" si="9"/>
        <v>16.195</v>
      </c>
      <c r="V22" s="1">
        <f t="shared" si="10"/>
        <v>2.37</v>
      </c>
      <c r="W22" s="1">
        <f t="shared" si="11"/>
        <v>39.105</v>
      </c>
      <c r="X22" s="1"/>
      <c r="Y22" s="16">
        <v>45.2</v>
      </c>
      <c r="Z22" s="16">
        <v>13.6</v>
      </c>
      <c r="AA22" s="16">
        <v>15.7</v>
      </c>
      <c r="AB22" s="16">
        <v>25.3</v>
      </c>
      <c r="AC22" s="16">
        <v>0.0</v>
      </c>
      <c r="AD22" s="13"/>
      <c r="AE22" s="16">
        <v>47.0</v>
      </c>
      <c r="AF22" s="16">
        <v>0.0</v>
      </c>
      <c r="AG22" s="16">
        <v>16.7</v>
      </c>
      <c r="AH22" s="16">
        <v>36.1</v>
      </c>
      <c r="AI22" s="13"/>
      <c r="AJ22" s="16">
        <v>47.0</v>
      </c>
      <c r="AK22" s="16">
        <v>16.7</v>
      </c>
      <c r="AL22" s="16">
        <v>36.1</v>
      </c>
      <c r="AM22" s="13"/>
      <c r="AN22" s="18">
        <v>57.2</v>
      </c>
      <c r="AO22" s="16">
        <v>0.0</v>
      </c>
      <c r="AP22" s="16">
        <v>42.8</v>
      </c>
    </row>
    <row r="23">
      <c r="A23" s="1" t="s">
        <v>621</v>
      </c>
      <c r="B23" s="40">
        <v>1007627.0</v>
      </c>
      <c r="C23" s="1"/>
      <c r="D23" s="20">
        <v>43.32</v>
      </c>
      <c r="E23" s="20">
        <v>15.15</v>
      </c>
      <c r="F23" s="11">
        <v>21.58</v>
      </c>
      <c r="G23" s="11">
        <v>10.8</v>
      </c>
      <c r="H23" s="11">
        <v>1.12</v>
      </c>
      <c r="I23" s="11">
        <f t="shared" si="1"/>
        <v>91.97</v>
      </c>
      <c r="J23" s="1"/>
      <c r="K23" s="11">
        <f t="shared" si="2"/>
        <v>47.10231597</v>
      </c>
      <c r="L23" s="11">
        <f t="shared" si="3"/>
        <v>16.47276286</v>
      </c>
      <c r="M23" s="11">
        <f t="shared" si="4"/>
        <v>23.4641731</v>
      </c>
      <c r="N23" s="11">
        <f t="shared" si="5"/>
        <v>11.74295966</v>
      </c>
      <c r="O23" s="11">
        <f t="shared" si="6"/>
        <v>1.217788409</v>
      </c>
      <c r="P23" s="1"/>
      <c r="Q23" s="13">
        <v>91.0</v>
      </c>
      <c r="R23" s="13">
        <v>9.0</v>
      </c>
      <c r="S23" s="1">
        <f t="shared" si="7"/>
        <v>16.835</v>
      </c>
      <c r="T23" s="1">
        <f t="shared" si="8"/>
        <v>7.735</v>
      </c>
      <c r="U23" s="1">
        <f t="shared" si="9"/>
        <v>18.655</v>
      </c>
      <c r="V23" s="1">
        <f t="shared" si="10"/>
        <v>2.73</v>
      </c>
      <c r="W23" s="1">
        <f t="shared" si="11"/>
        <v>45.045</v>
      </c>
      <c r="X23" s="1"/>
      <c r="Y23" s="16">
        <v>47.4</v>
      </c>
      <c r="Z23" s="16">
        <v>16.7</v>
      </c>
      <c r="AA23" s="16">
        <v>23.7</v>
      </c>
      <c r="AB23" s="16">
        <v>12.2</v>
      </c>
      <c r="AC23" s="16">
        <v>0.0</v>
      </c>
      <c r="AD23" s="13"/>
      <c r="AE23" s="16">
        <v>48.8</v>
      </c>
      <c r="AF23" s="16">
        <v>22.1</v>
      </c>
      <c r="AG23" s="16">
        <v>29.1</v>
      </c>
      <c r="AH23" s="16">
        <v>0.0</v>
      </c>
      <c r="AI23" s="13"/>
      <c r="AJ23" s="50">
        <v>51.3</v>
      </c>
      <c r="AK23" s="51">
        <v>48.7</v>
      </c>
      <c r="AL23" s="13">
        <v>0.0</v>
      </c>
      <c r="AM23" s="1"/>
      <c r="AN23" s="1"/>
      <c r="AO23" s="1"/>
      <c r="AP23" s="1"/>
    </row>
    <row r="24">
      <c r="A24" s="1" t="s">
        <v>622</v>
      </c>
      <c r="B24" s="40">
        <v>997902.0</v>
      </c>
      <c r="C24" s="1"/>
      <c r="D24" s="20">
        <v>43.91</v>
      </c>
      <c r="E24" s="11">
        <v>3.64</v>
      </c>
      <c r="F24" s="20">
        <v>26.66</v>
      </c>
      <c r="G24" s="11">
        <v>19.18</v>
      </c>
      <c r="H24" s="11">
        <v>1.88</v>
      </c>
      <c r="I24" s="11">
        <f t="shared" si="1"/>
        <v>95.27</v>
      </c>
      <c r="J24" s="1"/>
      <c r="K24" s="11">
        <f t="shared" si="2"/>
        <v>46.09005983</v>
      </c>
      <c r="L24" s="11">
        <f t="shared" si="3"/>
        <v>3.820720059</v>
      </c>
      <c r="M24" s="11">
        <f t="shared" si="4"/>
        <v>27.98362549</v>
      </c>
      <c r="N24" s="11">
        <f t="shared" si="5"/>
        <v>20.13225569</v>
      </c>
      <c r="O24" s="11">
        <f t="shared" si="6"/>
        <v>1.973338931</v>
      </c>
      <c r="P24" s="1"/>
      <c r="Q24" s="13">
        <v>88.0</v>
      </c>
      <c r="R24" s="13">
        <v>12.0</v>
      </c>
      <c r="S24" s="1">
        <f t="shared" si="7"/>
        <v>16.28</v>
      </c>
      <c r="T24" s="1">
        <f t="shared" si="8"/>
        <v>7.48</v>
      </c>
      <c r="U24" s="1">
        <f t="shared" si="9"/>
        <v>18.04</v>
      </c>
      <c r="V24" s="1">
        <f t="shared" si="10"/>
        <v>2.64</v>
      </c>
      <c r="W24" s="1">
        <f t="shared" si="11"/>
        <v>43.56</v>
      </c>
      <c r="X24" s="1"/>
      <c r="Y24" s="16">
        <v>46.7</v>
      </c>
      <c r="Z24" s="16">
        <v>4.4</v>
      </c>
      <c r="AA24" s="16">
        <v>28.4</v>
      </c>
      <c r="AB24" s="16">
        <v>20.5</v>
      </c>
      <c r="AC24" s="16">
        <v>0.0</v>
      </c>
      <c r="AD24" s="13"/>
      <c r="AE24" s="16">
        <v>46.9</v>
      </c>
      <c r="AF24" s="16">
        <v>0.0</v>
      </c>
      <c r="AG24" s="16">
        <v>28.7</v>
      </c>
      <c r="AH24" s="16">
        <v>24.7</v>
      </c>
      <c r="AI24" s="13"/>
      <c r="AJ24" s="18">
        <v>53.3</v>
      </c>
      <c r="AK24" s="16">
        <v>46.7</v>
      </c>
      <c r="AL24" s="16">
        <v>0.0</v>
      </c>
      <c r="AM24" s="13"/>
    </row>
    <row r="25">
      <c r="A25" s="1" t="s">
        <v>623</v>
      </c>
      <c r="B25" s="40">
        <v>981866.0</v>
      </c>
      <c r="C25" s="1"/>
      <c r="D25" s="11">
        <v>41.1</v>
      </c>
      <c r="E25" s="11">
        <v>2.3</v>
      </c>
      <c r="F25" s="11">
        <v>25.0</v>
      </c>
      <c r="G25" s="20">
        <v>24.3</v>
      </c>
      <c r="H25" s="11">
        <v>2.75</v>
      </c>
      <c r="I25" s="11">
        <f t="shared" si="1"/>
        <v>95.45</v>
      </c>
      <c r="J25" s="1"/>
      <c r="K25" s="11">
        <f t="shared" si="2"/>
        <v>43.05919329</v>
      </c>
      <c r="L25" s="11">
        <f t="shared" si="3"/>
        <v>2.409638554</v>
      </c>
      <c r="M25" s="11">
        <f t="shared" si="4"/>
        <v>26.19172342</v>
      </c>
      <c r="N25" s="11">
        <f t="shared" si="5"/>
        <v>25.45835516</v>
      </c>
      <c r="O25" s="11">
        <f t="shared" si="6"/>
        <v>2.881089576</v>
      </c>
      <c r="P25" s="1"/>
      <c r="Q25" s="13">
        <v>91.0</v>
      </c>
      <c r="R25" s="13">
        <v>9.0</v>
      </c>
      <c r="S25" s="1">
        <f t="shared" si="7"/>
        <v>16.835</v>
      </c>
      <c r="T25" s="1">
        <f t="shared" si="8"/>
        <v>7.735</v>
      </c>
      <c r="U25" s="1">
        <f t="shared" si="9"/>
        <v>18.655</v>
      </c>
      <c r="V25" s="1">
        <f t="shared" si="10"/>
        <v>2.73</v>
      </c>
      <c r="W25" s="1">
        <f t="shared" si="11"/>
        <v>45.045</v>
      </c>
      <c r="X25" s="1"/>
      <c r="Y25" s="16">
        <v>43.7</v>
      </c>
      <c r="Z25" s="16">
        <v>0.0</v>
      </c>
      <c r="AA25" s="16">
        <v>26.8</v>
      </c>
      <c r="AB25" s="16">
        <v>26.2</v>
      </c>
      <c r="AC25" s="16">
        <v>3.3</v>
      </c>
      <c r="AD25" s="13"/>
      <c r="AE25" s="16">
        <v>44.8</v>
      </c>
      <c r="AF25" s="16">
        <v>0.0</v>
      </c>
      <c r="AG25" s="16">
        <v>27.9</v>
      </c>
      <c r="AH25" s="16">
        <v>27.3</v>
      </c>
      <c r="AI25" s="13"/>
      <c r="AJ25" s="18">
        <v>53.8</v>
      </c>
      <c r="AK25" s="16">
        <v>46.2</v>
      </c>
      <c r="AL25" s="16">
        <v>0.0</v>
      </c>
      <c r="AM25" s="13"/>
    </row>
    <row r="26">
      <c r="A26" s="1" t="s">
        <v>624</v>
      </c>
      <c r="B26" s="40">
        <v>1007143.0</v>
      </c>
      <c r="C26" s="1"/>
      <c r="D26" s="11">
        <v>36.45</v>
      </c>
      <c r="E26" s="11">
        <v>4.25</v>
      </c>
      <c r="F26" s="20">
        <v>21.93</v>
      </c>
      <c r="G26" s="20">
        <v>17.87</v>
      </c>
      <c r="H26" s="11">
        <f>SUM(6.47,4.32,1.95,2.07)
</f>
        <v>14.81</v>
      </c>
      <c r="I26" s="11">
        <f t="shared" si="1"/>
        <v>95.31</v>
      </c>
      <c r="J26" s="1"/>
      <c r="K26" s="11">
        <f t="shared" si="2"/>
        <v>38.24362606</v>
      </c>
      <c r="L26" s="11">
        <f t="shared" si="3"/>
        <v>4.459133354</v>
      </c>
      <c r="M26" s="11">
        <f t="shared" si="4"/>
        <v>23.00912811</v>
      </c>
      <c r="N26" s="11">
        <f t="shared" si="5"/>
        <v>18.74934425</v>
      </c>
      <c r="O26" s="11">
        <f t="shared" si="6"/>
        <v>15.53876823</v>
      </c>
      <c r="P26" s="1"/>
      <c r="Q26" s="13">
        <v>90.0</v>
      </c>
      <c r="R26" s="13">
        <v>10.0</v>
      </c>
      <c r="S26" s="1">
        <f t="shared" si="7"/>
        <v>16.65</v>
      </c>
      <c r="T26" s="1">
        <f t="shared" si="8"/>
        <v>7.65</v>
      </c>
      <c r="U26" s="1">
        <f t="shared" si="9"/>
        <v>18.45</v>
      </c>
      <c r="V26" s="1">
        <f t="shared" si="10"/>
        <v>2.7</v>
      </c>
      <c r="W26" s="1">
        <f t="shared" si="11"/>
        <v>44.55</v>
      </c>
      <c r="X26" s="1"/>
      <c r="Y26" s="16">
        <v>40.0</v>
      </c>
      <c r="Z26" s="16">
        <v>0.0</v>
      </c>
      <c r="AA26" s="16">
        <v>24.0</v>
      </c>
      <c r="AB26" s="16">
        <v>19.7</v>
      </c>
      <c r="AC26" s="16">
        <v>16.3</v>
      </c>
      <c r="AD26" s="13"/>
      <c r="AE26" s="16">
        <v>45.4</v>
      </c>
      <c r="AF26" s="16">
        <v>0.0</v>
      </c>
      <c r="AG26" s="16">
        <v>29.4</v>
      </c>
      <c r="AH26" s="16">
        <v>25.2</v>
      </c>
      <c r="AI26" s="13"/>
      <c r="AJ26" s="18">
        <v>56.4</v>
      </c>
      <c r="AK26" s="16">
        <v>43.6</v>
      </c>
      <c r="AL26" s="16">
        <v>0.0</v>
      </c>
      <c r="AM26" s="13"/>
    </row>
    <row r="27">
      <c r="A27" s="1" t="s">
        <v>625</v>
      </c>
      <c r="B27" s="40">
        <v>1039656.0</v>
      </c>
      <c r="C27" s="1"/>
      <c r="D27" s="20">
        <v>36.52</v>
      </c>
      <c r="E27" s="11">
        <v>1.86</v>
      </c>
      <c r="F27" s="20">
        <v>22.48</v>
      </c>
      <c r="G27" s="11">
        <v>15.95</v>
      </c>
      <c r="H27" s="11">
        <v>16.01</v>
      </c>
      <c r="I27" s="11">
        <f t="shared" si="1"/>
        <v>92.82</v>
      </c>
      <c r="J27" s="1"/>
      <c r="K27" s="11">
        <f t="shared" si="2"/>
        <v>39.34496876</v>
      </c>
      <c r="L27" s="11">
        <f t="shared" si="3"/>
        <v>2.003878474</v>
      </c>
      <c r="M27" s="11">
        <f t="shared" si="4"/>
        <v>24.21891834</v>
      </c>
      <c r="N27" s="11">
        <f t="shared" si="5"/>
        <v>17.1837966</v>
      </c>
      <c r="O27" s="11">
        <f t="shared" si="6"/>
        <v>17.24843784</v>
      </c>
      <c r="P27" s="1"/>
      <c r="Q27" s="13">
        <v>91.0</v>
      </c>
      <c r="R27" s="13">
        <v>9.0</v>
      </c>
      <c r="S27" s="1">
        <f t="shared" si="7"/>
        <v>16.835</v>
      </c>
      <c r="T27" s="1">
        <f t="shared" si="8"/>
        <v>7.735</v>
      </c>
      <c r="U27" s="1">
        <f t="shared" si="9"/>
        <v>18.655</v>
      </c>
      <c r="V27" s="1">
        <f t="shared" si="10"/>
        <v>2.73</v>
      </c>
      <c r="W27" s="1">
        <f t="shared" si="11"/>
        <v>45.045</v>
      </c>
      <c r="X27" s="1"/>
      <c r="Y27" s="16">
        <v>40.0</v>
      </c>
      <c r="Z27" s="16">
        <v>0.0</v>
      </c>
      <c r="AA27" s="16">
        <v>24.8</v>
      </c>
      <c r="AB27" s="16">
        <v>17.8</v>
      </c>
      <c r="AC27" s="16">
        <v>17.4</v>
      </c>
      <c r="AD27" s="13"/>
      <c r="AE27" s="16">
        <v>45.8</v>
      </c>
      <c r="AF27" s="16">
        <v>0.0</v>
      </c>
      <c r="AG27" s="16">
        <v>30.7</v>
      </c>
      <c r="AH27" s="16">
        <v>23.5</v>
      </c>
      <c r="AI27" s="13"/>
      <c r="AJ27" s="18">
        <v>55.8</v>
      </c>
      <c r="AK27" s="16">
        <v>44.2</v>
      </c>
      <c r="AL27" s="16">
        <v>0.0</v>
      </c>
      <c r="AM27" s="13"/>
    </row>
    <row r="28">
      <c r="A28" s="1" t="s">
        <v>626</v>
      </c>
      <c r="B28" s="40">
        <v>1011649.0</v>
      </c>
      <c r="C28" s="1"/>
      <c r="D28" s="20">
        <v>34.47</v>
      </c>
      <c r="E28" s="11">
        <v>2.18</v>
      </c>
      <c r="F28" s="11">
        <v>24.79</v>
      </c>
      <c r="G28" s="11">
        <v>23.73</v>
      </c>
      <c r="H28" s="20">
        <v>6.84</v>
      </c>
      <c r="I28" s="11">
        <f t="shared" si="1"/>
        <v>92.01</v>
      </c>
      <c r="J28" s="1"/>
      <c r="K28" s="11">
        <f t="shared" si="2"/>
        <v>37.4633192</v>
      </c>
      <c r="L28" s="11">
        <f t="shared" si="3"/>
        <v>2.369307684</v>
      </c>
      <c r="M28" s="11">
        <f t="shared" si="4"/>
        <v>26.94272362</v>
      </c>
      <c r="N28" s="11">
        <f t="shared" si="5"/>
        <v>25.79067493</v>
      </c>
      <c r="O28" s="11">
        <f t="shared" si="6"/>
        <v>7.433974568</v>
      </c>
      <c r="P28" s="1"/>
      <c r="Q28" s="13">
        <v>80.0</v>
      </c>
      <c r="R28" s="13">
        <v>20.0</v>
      </c>
      <c r="S28" s="1">
        <f t="shared" si="7"/>
        <v>14.8</v>
      </c>
      <c r="T28" s="1">
        <f t="shared" si="8"/>
        <v>6.8</v>
      </c>
      <c r="U28" s="1">
        <f t="shared" si="9"/>
        <v>16.4</v>
      </c>
      <c r="V28" s="1">
        <f t="shared" si="10"/>
        <v>2.4</v>
      </c>
      <c r="W28" s="1">
        <f t="shared" si="11"/>
        <v>39.6</v>
      </c>
      <c r="X28" s="1"/>
      <c r="Y28" s="16">
        <v>38.0</v>
      </c>
      <c r="Z28" s="16">
        <v>0.0</v>
      </c>
      <c r="AA28" s="16">
        <v>27.5</v>
      </c>
      <c r="AB28" s="16">
        <v>26.4</v>
      </c>
      <c r="AC28" s="16">
        <v>8.1</v>
      </c>
      <c r="AD28" s="13"/>
      <c r="AE28" s="16">
        <v>40.7</v>
      </c>
      <c r="AF28" s="16">
        <v>0.0</v>
      </c>
      <c r="AG28" s="16">
        <v>30.2</v>
      </c>
      <c r="AH28" s="16">
        <v>29.1</v>
      </c>
      <c r="AI28" s="13"/>
      <c r="AJ28" s="18">
        <v>50.9</v>
      </c>
      <c r="AK28" s="16">
        <v>49.1</v>
      </c>
      <c r="AL28" s="16">
        <v>0.0</v>
      </c>
      <c r="AM28" s="13"/>
    </row>
    <row r="29">
      <c r="A29" s="1" t="s">
        <v>627</v>
      </c>
      <c r="B29" s="40">
        <v>934263.0</v>
      </c>
      <c r="C29" s="1"/>
      <c r="D29" s="20">
        <v>46.28</v>
      </c>
      <c r="E29" s="11">
        <v>2.61</v>
      </c>
      <c r="F29" s="11">
        <v>10.37</v>
      </c>
      <c r="G29" s="20">
        <v>36.04</v>
      </c>
      <c r="H29" s="11">
        <v>0.0</v>
      </c>
      <c r="I29" s="11">
        <f t="shared" si="1"/>
        <v>95.3</v>
      </c>
      <c r="J29" s="1"/>
      <c r="K29" s="11">
        <f t="shared" si="2"/>
        <v>48.56243442</v>
      </c>
      <c r="L29" s="11">
        <f t="shared" si="3"/>
        <v>2.738719832</v>
      </c>
      <c r="M29" s="11">
        <f t="shared" si="4"/>
        <v>10.88142707</v>
      </c>
      <c r="N29" s="11">
        <f t="shared" si="5"/>
        <v>37.81741868</v>
      </c>
      <c r="O29" s="11">
        <f t="shared" si="6"/>
        <v>0</v>
      </c>
      <c r="P29" s="1"/>
      <c r="Q29" s="13">
        <v>80.0</v>
      </c>
      <c r="R29" s="13">
        <v>20.0</v>
      </c>
      <c r="S29" s="1">
        <f t="shared" si="7"/>
        <v>14.8</v>
      </c>
      <c r="T29" s="1">
        <f t="shared" si="8"/>
        <v>6.8</v>
      </c>
      <c r="U29" s="1">
        <f t="shared" si="9"/>
        <v>16.4</v>
      </c>
      <c r="V29" s="1">
        <f t="shared" si="10"/>
        <v>2.4</v>
      </c>
      <c r="W29" s="1">
        <f t="shared" si="11"/>
        <v>39.6</v>
      </c>
      <c r="X29" s="1"/>
      <c r="Y29" s="16">
        <v>49.6</v>
      </c>
      <c r="Z29" s="16">
        <v>0.0</v>
      </c>
      <c r="AA29" s="16">
        <v>11.5</v>
      </c>
      <c r="AB29" s="16">
        <v>38.9</v>
      </c>
      <c r="AC29" s="11">
        <v>0.0</v>
      </c>
      <c r="AD29" s="13"/>
      <c r="AE29" s="18">
        <v>56.6</v>
      </c>
      <c r="AF29" s="16">
        <v>0.0</v>
      </c>
      <c r="AG29" s="16">
        <v>0.0</v>
      </c>
      <c r="AH29" s="16">
        <v>43.4</v>
      </c>
      <c r="AI29" s="1"/>
      <c r="AJ29" s="16"/>
      <c r="AK29" s="16"/>
      <c r="AL29" s="16"/>
      <c r="AM29" s="11"/>
      <c r="AN29" s="1"/>
      <c r="AO29" s="1"/>
      <c r="AP29" s="1"/>
    </row>
    <row r="30">
      <c r="A30" s="1" t="s">
        <v>628</v>
      </c>
      <c r="B30" s="40">
        <v>943357.0</v>
      </c>
      <c r="C30" s="1"/>
      <c r="D30" s="20">
        <v>40.44</v>
      </c>
      <c r="E30" s="11">
        <v>6.08</v>
      </c>
      <c r="F30" s="11">
        <v>15.55</v>
      </c>
      <c r="G30" s="20">
        <v>32.15</v>
      </c>
      <c r="H30" s="11">
        <v>0.0</v>
      </c>
      <c r="I30" s="11">
        <f t="shared" si="1"/>
        <v>94.22</v>
      </c>
      <c r="J30" s="1"/>
      <c r="K30" s="11">
        <f t="shared" si="2"/>
        <v>42.9208236</v>
      </c>
      <c r="L30" s="11">
        <f t="shared" si="3"/>
        <v>6.452982382</v>
      </c>
      <c r="M30" s="11">
        <f t="shared" si="4"/>
        <v>16.50392698</v>
      </c>
      <c r="N30" s="11">
        <f t="shared" si="5"/>
        <v>34.12226703</v>
      </c>
      <c r="O30" s="11">
        <f t="shared" si="6"/>
        <v>0</v>
      </c>
      <c r="P30" s="1"/>
      <c r="Q30" s="13">
        <v>82.0</v>
      </c>
      <c r="R30" s="13">
        <v>18.0</v>
      </c>
      <c r="S30" s="1">
        <f t="shared" si="7"/>
        <v>15.17</v>
      </c>
      <c r="T30" s="1">
        <f t="shared" si="8"/>
        <v>6.97</v>
      </c>
      <c r="U30" s="1">
        <f t="shared" si="9"/>
        <v>16.81</v>
      </c>
      <c r="V30" s="1">
        <f t="shared" si="10"/>
        <v>2.46</v>
      </c>
      <c r="W30" s="1">
        <f t="shared" si="11"/>
        <v>40.59</v>
      </c>
      <c r="X30" s="1"/>
      <c r="Y30" s="16">
        <v>45.1</v>
      </c>
      <c r="Z30" s="16">
        <v>0.0</v>
      </c>
      <c r="AA30" s="16">
        <v>18.5</v>
      </c>
      <c r="AB30" s="16">
        <v>36.4</v>
      </c>
      <c r="AC30" s="11">
        <v>0.0</v>
      </c>
      <c r="AD30" s="13"/>
      <c r="AE30" s="18">
        <v>57.1</v>
      </c>
      <c r="AF30" s="16">
        <v>0.0</v>
      </c>
      <c r="AG30" s="16">
        <v>0.0</v>
      </c>
      <c r="AH30" s="16">
        <v>42.9</v>
      </c>
      <c r="AI30" s="1"/>
      <c r="AJ30" s="16"/>
      <c r="AK30" s="16"/>
      <c r="AL30" s="16"/>
      <c r="AM30" s="1"/>
    </row>
    <row r="31">
      <c r="A31" s="1" t="s">
        <v>629</v>
      </c>
      <c r="B31" s="40">
        <v>939604.0</v>
      </c>
      <c r="C31" s="1"/>
      <c r="D31" s="20">
        <v>46.78</v>
      </c>
      <c r="E31" s="11">
        <v>1.43</v>
      </c>
      <c r="F31" s="11">
        <v>20.51</v>
      </c>
      <c r="G31" s="20">
        <v>28.38</v>
      </c>
      <c r="H31" s="11">
        <v>0.0</v>
      </c>
      <c r="I31" s="11">
        <f t="shared" si="1"/>
        <v>97.1</v>
      </c>
      <c r="J31" s="1"/>
      <c r="K31" s="11">
        <f t="shared" si="2"/>
        <v>48.17713697</v>
      </c>
      <c r="L31" s="11">
        <f t="shared" si="3"/>
        <v>1.472708548</v>
      </c>
      <c r="M31" s="11">
        <f t="shared" si="4"/>
        <v>21.12255407</v>
      </c>
      <c r="N31" s="11">
        <f t="shared" si="5"/>
        <v>29.22760041</v>
      </c>
      <c r="O31" s="11">
        <f t="shared" si="6"/>
        <v>0</v>
      </c>
      <c r="P31" s="1"/>
      <c r="Q31" s="13">
        <v>80.0</v>
      </c>
      <c r="R31" s="13">
        <v>20.0</v>
      </c>
      <c r="S31" s="1">
        <f t="shared" si="7"/>
        <v>14.8</v>
      </c>
      <c r="T31" s="1">
        <f t="shared" si="8"/>
        <v>6.8</v>
      </c>
      <c r="U31" s="1">
        <f t="shared" si="9"/>
        <v>16.4</v>
      </c>
      <c r="V31" s="1">
        <f t="shared" si="10"/>
        <v>2.4</v>
      </c>
      <c r="W31" s="1">
        <f t="shared" si="11"/>
        <v>39.6</v>
      </c>
      <c r="X31" s="1"/>
      <c r="Y31" s="16">
        <v>48.7</v>
      </c>
      <c r="Z31" s="16">
        <v>0.0</v>
      </c>
      <c r="AA31" s="16">
        <v>21.5</v>
      </c>
      <c r="AB31" s="16">
        <v>29.8</v>
      </c>
      <c r="AC31" s="11">
        <v>0.0</v>
      </c>
      <c r="AD31" s="13"/>
      <c r="AE31" s="18">
        <v>62.7</v>
      </c>
      <c r="AF31" s="16">
        <v>0.0</v>
      </c>
      <c r="AG31" s="16">
        <v>0.0</v>
      </c>
      <c r="AH31" s="16">
        <v>37.3</v>
      </c>
      <c r="AI31" s="1"/>
      <c r="AJ31" s="16"/>
      <c r="AK31" s="16"/>
      <c r="AL31" s="16"/>
      <c r="AM31" s="11"/>
      <c r="AN31" s="1"/>
      <c r="AO31" s="1"/>
      <c r="AP31" s="1"/>
    </row>
    <row r="32">
      <c r="A32" s="1" t="s">
        <v>630</v>
      </c>
      <c r="B32" s="40">
        <v>1320804.0</v>
      </c>
      <c r="C32" s="1"/>
      <c r="D32" s="20">
        <v>43.6</v>
      </c>
      <c r="E32" s="11">
        <v>6.37</v>
      </c>
      <c r="F32" s="11">
        <v>16.19</v>
      </c>
      <c r="G32" s="20">
        <v>29.18</v>
      </c>
      <c r="H32" s="11">
        <v>0.0</v>
      </c>
      <c r="I32" s="11">
        <f t="shared" si="1"/>
        <v>95.34</v>
      </c>
      <c r="J32" s="1"/>
      <c r="K32" s="11">
        <f t="shared" si="2"/>
        <v>45.73106776</v>
      </c>
      <c r="L32" s="11">
        <f t="shared" si="3"/>
        <v>6.681350954</v>
      </c>
      <c r="M32" s="11">
        <f t="shared" si="4"/>
        <v>16.98132998</v>
      </c>
      <c r="N32" s="11">
        <f t="shared" si="5"/>
        <v>30.60625131</v>
      </c>
      <c r="O32" s="11">
        <f t="shared" si="6"/>
        <v>0</v>
      </c>
      <c r="P32" s="1"/>
      <c r="Q32" s="13">
        <v>92.0</v>
      </c>
      <c r="R32" s="13">
        <v>8.0</v>
      </c>
      <c r="S32" s="1">
        <f t="shared" si="7"/>
        <v>17.02</v>
      </c>
      <c r="T32" s="1">
        <f t="shared" si="8"/>
        <v>7.82</v>
      </c>
      <c r="U32" s="1">
        <f t="shared" si="9"/>
        <v>18.86</v>
      </c>
      <c r="V32" s="1">
        <f t="shared" si="10"/>
        <v>2.76</v>
      </c>
      <c r="W32" s="1">
        <f t="shared" si="11"/>
        <v>45.54</v>
      </c>
      <c r="X32" s="1"/>
      <c r="Y32" s="16">
        <v>48.0</v>
      </c>
      <c r="Z32" s="16">
        <v>0.0</v>
      </c>
      <c r="AA32" s="16">
        <v>19.0</v>
      </c>
      <c r="AB32" s="16">
        <v>33.0</v>
      </c>
      <c r="AC32" s="11">
        <v>0.0</v>
      </c>
      <c r="AD32" s="13"/>
      <c r="AE32" s="18">
        <v>62.0</v>
      </c>
      <c r="AF32" s="16">
        <v>0.0</v>
      </c>
      <c r="AG32" s="16">
        <v>0.0</v>
      </c>
      <c r="AH32" s="16">
        <v>38.0</v>
      </c>
      <c r="AI32" s="1"/>
      <c r="AJ32" s="16"/>
      <c r="AK32" s="16"/>
      <c r="AL32" s="16"/>
      <c r="AM32" s="11"/>
      <c r="AN32" s="1"/>
      <c r="AO32" s="1"/>
      <c r="AP32" s="1"/>
    </row>
    <row r="33">
      <c r="A33" s="1" t="s">
        <v>631</v>
      </c>
      <c r="B33" s="40">
        <v>910414.0</v>
      </c>
      <c r="C33" s="1"/>
      <c r="D33" s="20">
        <v>36.43</v>
      </c>
      <c r="E33" s="11">
        <v>3.5</v>
      </c>
      <c r="F33" s="20">
        <v>22.11</v>
      </c>
      <c r="G33" s="11">
        <v>31.72</v>
      </c>
      <c r="H33" s="11">
        <v>0.0</v>
      </c>
      <c r="I33" s="11">
        <f t="shared" si="1"/>
        <v>93.76</v>
      </c>
      <c r="J33" s="1"/>
      <c r="K33" s="11">
        <f t="shared" si="2"/>
        <v>38.85452218</v>
      </c>
      <c r="L33" s="11">
        <f t="shared" si="3"/>
        <v>3.732935154</v>
      </c>
      <c r="M33" s="11">
        <f t="shared" si="4"/>
        <v>23.58148464</v>
      </c>
      <c r="N33" s="11">
        <f t="shared" si="5"/>
        <v>33.83105802</v>
      </c>
      <c r="O33" s="11">
        <f t="shared" si="6"/>
        <v>0</v>
      </c>
      <c r="P33" s="1"/>
      <c r="Q33" s="13">
        <v>85.0</v>
      </c>
      <c r="R33" s="13">
        <v>15.0</v>
      </c>
      <c r="S33" s="1">
        <f t="shared" si="7"/>
        <v>15.725</v>
      </c>
      <c r="T33" s="1">
        <f t="shared" si="8"/>
        <v>7.225</v>
      </c>
      <c r="U33" s="1">
        <f t="shared" si="9"/>
        <v>17.425</v>
      </c>
      <c r="V33" s="1">
        <f t="shared" si="10"/>
        <v>2.55</v>
      </c>
      <c r="W33" s="1">
        <f t="shared" si="11"/>
        <v>42.075</v>
      </c>
      <c r="X33" s="1"/>
      <c r="Y33" s="16">
        <v>40.2</v>
      </c>
      <c r="Z33" s="16">
        <v>0.0</v>
      </c>
      <c r="AA33" s="16">
        <v>24.8</v>
      </c>
      <c r="AB33" s="16">
        <v>35.0</v>
      </c>
      <c r="AC33" s="11">
        <v>0.0</v>
      </c>
      <c r="AD33" s="13"/>
      <c r="AE33" s="18">
        <v>54.3</v>
      </c>
      <c r="AF33" s="16">
        <v>0.0</v>
      </c>
      <c r="AG33" s="16">
        <v>0.0</v>
      </c>
      <c r="AH33" s="16">
        <v>45.7</v>
      </c>
      <c r="AI33" s="1"/>
      <c r="AJ33" s="16"/>
      <c r="AK33" s="16"/>
      <c r="AL33" s="16"/>
      <c r="AM33" s="11"/>
      <c r="AN33" s="1"/>
      <c r="AO33" s="1"/>
      <c r="AP33" s="1"/>
    </row>
    <row r="34">
      <c r="A34" s="24" t="s">
        <v>632</v>
      </c>
      <c r="B34" s="40">
        <v>1060271.0</v>
      </c>
      <c r="C34" s="1"/>
      <c r="D34" s="11">
        <v>33.99</v>
      </c>
      <c r="E34" s="11">
        <v>16.13</v>
      </c>
      <c r="F34" s="11">
        <v>22.13</v>
      </c>
      <c r="G34" s="20">
        <v>22.07</v>
      </c>
      <c r="H34" s="20">
        <v>0.0</v>
      </c>
      <c r="I34" s="11">
        <f t="shared" si="1"/>
        <v>94.32</v>
      </c>
      <c r="J34" s="1"/>
      <c r="K34" s="11">
        <f t="shared" si="2"/>
        <v>36.03689567</v>
      </c>
      <c r="L34" s="11">
        <f t="shared" si="3"/>
        <v>17.10135708</v>
      </c>
      <c r="M34" s="11">
        <f t="shared" si="4"/>
        <v>23.46268024</v>
      </c>
      <c r="N34" s="11">
        <f t="shared" si="5"/>
        <v>23.39906701</v>
      </c>
      <c r="O34" s="11">
        <f t="shared" si="6"/>
        <v>0</v>
      </c>
      <c r="P34" s="1"/>
      <c r="Q34" s="13">
        <v>82.0</v>
      </c>
      <c r="R34" s="13">
        <v>18.0</v>
      </c>
      <c r="S34" s="1">
        <f t="shared" si="7"/>
        <v>15.17</v>
      </c>
      <c r="T34" s="1">
        <f t="shared" si="8"/>
        <v>6.97</v>
      </c>
      <c r="U34" s="1">
        <f t="shared" si="9"/>
        <v>16.81</v>
      </c>
      <c r="V34" s="1">
        <f t="shared" si="10"/>
        <v>2.46</v>
      </c>
      <c r="W34" s="1">
        <f t="shared" si="11"/>
        <v>40.59</v>
      </c>
      <c r="X34" s="1"/>
      <c r="Y34" s="16">
        <v>39.0</v>
      </c>
      <c r="Z34" s="16">
        <v>0.0</v>
      </c>
      <c r="AA34" s="16">
        <v>26.5</v>
      </c>
      <c r="AB34" s="16">
        <v>34.5</v>
      </c>
      <c r="AC34" s="11">
        <v>0.0</v>
      </c>
      <c r="AD34" s="13"/>
      <c r="AE34" s="18">
        <v>56.1</v>
      </c>
      <c r="AF34" s="16">
        <v>0.0</v>
      </c>
      <c r="AG34" s="16">
        <v>0.0</v>
      </c>
      <c r="AH34" s="16">
        <v>43.9</v>
      </c>
      <c r="AI34" s="1"/>
      <c r="AJ34" s="16"/>
      <c r="AK34" s="16"/>
      <c r="AL34" s="16"/>
      <c r="AM34" s="11"/>
      <c r="AN34" s="1"/>
      <c r="AO34" s="1"/>
      <c r="AP34" s="1"/>
    </row>
    <row r="35">
      <c r="A35" s="1" t="s">
        <v>633</v>
      </c>
      <c r="B35" s="40">
        <v>891586.0</v>
      </c>
      <c r="C35" s="1"/>
      <c r="D35" s="20">
        <v>35.19</v>
      </c>
      <c r="E35" s="11">
        <v>11.49</v>
      </c>
      <c r="F35" s="11">
        <v>18.18</v>
      </c>
      <c r="G35" s="11">
        <v>28.24</v>
      </c>
      <c r="H35" s="11">
        <v>0.0</v>
      </c>
      <c r="I35" s="11">
        <f t="shared" si="1"/>
        <v>93.1</v>
      </c>
      <c r="J35" s="1"/>
      <c r="K35" s="11">
        <f t="shared" si="2"/>
        <v>37.7980666</v>
      </c>
      <c r="L35" s="11">
        <f t="shared" si="3"/>
        <v>12.34156821</v>
      </c>
      <c r="M35" s="11">
        <f t="shared" si="4"/>
        <v>19.5273899</v>
      </c>
      <c r="N35" s="11">
        <f t="shared" si="5"/>
        <v>30.3329753</v>
      </c>
      <c r="O35" s="11">
        <f t="shared" si="6"/>
        <v>0</v>
      </c>
      <c r="P35" s="1"/>
      <c r="Q35" s="13">
        <v>85.0</v>
      </c>
      <c r="R35" s="13">
        <v>15.0</v>
      </c>
      <c r="S35" s="1">
        <f t="shared" si="7"/>
        <v>15.725</v>
      </c>
      <c r="T35" s="1">
        <f t="shared" si="8"/>
        <v>7.225</v>
      </c>
      <c r="U35" s="1">
        <f t="shared" si="9"/>
        <v>17.425</v>
      </c>
      <c r="V35" s="1">
        <f t="shared" si="10"/>
        <v>2.55</v>
      </c>
      <c r="W35" s="1">
        <f t="shared" si="11"/>
        <v>42.075</v>
      </c>
      <c r="X35" s="1"/>
      <c r="Y35" s="16">
        <v>39.2</v>
      </c>
      <c r="Z35" s="16">
        <v>0.0</v>
      </c>
      <c r="AA35" s="16">
        <v>21.3</v>
      </c>
      <c r="AB35" s="16">
        <v>39.5</v>
      </c>
      <c r="AC35" s="11">
        <v>0.0</v>
      </c>
      <c r="AD35" s="13"/>
      <c r="AE35" s="18">
        <v>53.2</v>
      </c>
      <c r="AF35" s="16">
        <v>0.0</v>
      </c>
      <c r="AG35" s="16">
        <v>0.0</v>
      </c>
      <c r="AH35" s="16">
        <v>46.8</v>
      </c>
      <c r="AI35" s="1"/>
      <c r="AJ35" s="16"/>
      <c r="AK35" s="16"/>
      <c r="AL35" s="16"/>
      <c r="AM35" s="11"/>
      <c r="AN35" s="1"/>
      <c r="AO35" s="1"/>
      <c r="AP35" s="1"/>
    </row>
    <row r="36">
      <c r="A36" s="1" t="s">
        <v>634</v>
      </c>
      <c r="B36" s="40">
        <v>898655.0</v>
      </c>
      <c r="C36" s="1"/>
      <c r="D36" s="11">
        <v>36.02</v>
      </c>
      <c r="E36" s="11">
        <v>2.43</v>
      </c>
      <c r="F36" s="20">
        <v>26.01</v>
      </c>
      <c r="G36" s="11">
        <v>29.01</v>
      </c>
      <c r="H36" s="11">
        <v>0.0</v>
      </c>
      <c r="I36" s="11">
        <f t="shared" si="1"/>
        <v>93.47</v>
      </c>
      <c r="J36" s="1"/>
      <c r="K36" s="11">
        <f t="shared" si="2"/>
        <v>38.5364288</v>
      </c>
      <c r="L36" s="11">
        <f t="shared" si="3"/>
        <v>2.59976463</v>
      </c>
      <c r="M36" s="11">
        <f t="shared" si="4"/>
        <v>27.8271103</v>
      </c>
      <c r="N36" s="11">
        <f t="shared" si="5"/>
        <v>31.03669627</v>
      </c>
      <c r="O36" s="11">
        <f t="shared" si="6"/>
        <v>0</v>
      </c>
      <c r="P36" s="1"/>
      <c r="Q36" s="13">
        <v>97.0</v>
      </c>
      <c r="R36" s="13">
        <v>3.0</v>
      </c>
      <c r="S36" s="1">
        <f t="shared" si="7"/>
        <v>17.945</v>
      </c>
      <c r="T36" s="1">
        <f t="shared" si="8"/>
        <v>8.245</v>
      </c>
      <c r="U36" s="1">
        <f t="shared" si="9"/>
        <v>19.885</v>
      </c>
      <c r="V36" s="1">
        <f t="shared" si="10"/>
        <v>2.91</v>
      </c>
      <c r="W36" s="1">
        <f t="shared" si="11"/>
        <v>48.015</v>
      </c>
      <c r="X36" s="1"/>
      <c r="Y36" s="16">
        <v>39.4</v>
      </c>
      <c r="Z36" s="16">
        <v>0.0</v>
      </c>
      <c r="AA36" s="16">
        <v>28.6</v>
      </c>
      <c r="AB36" s="16">
        <v>32.0</v>
      </c>
      <c r="AC36" s="11">
        <v>0.0</v>
      </c>
      <c r="AD36" s="13"/>
      <c r="AE36" s="18">
        <v>60.4</v>
      </c>
      <c r="AF36" s="16">
        <v>0.0</v>
      </c>
      <c r="AG36" s="16">
        <v>0.0</v>
      </c>
      <c r="AH36" s="16">
        <v>39.6</v>
      </c>
      <c r="AI36" s="1"/>
      <c r="AJ36" s="16"/>
      <c r="AK36" s="16"/>
      <c r="AL36" s="16"/>
      <c r="AM36" s="11"/>
      <c r="AN36" s="1"/>
      <c r="AO36" s="1"/>
      <c r="AP36" s="1"/>
    </row>
    <row r="37">
      <c r="A37" s="1" t="s">
        <v>635</v>
      </c>
      <c r="B37" s="40">
        <v>1048534.0</v>
      </c>
      <c r="C37" s="1"/>
      <c r="D37" s="20">
        <v>34.11</v>
      </c>
      <c r="E37" s="11">
        <v>2.64</v>
      </c>
      <c r="F37" s="11">
        <v>27.06</v>
      </c>
      <c r="G37" s="20">
        <v>30.91</v>
      </c>
      <c r="H37" s="11">
        <v>0.0</v>
      </c>
      <c r="I37" s="11">
        <f t="shared" si="1"/>
        <v>94.72</v>
      </c>
      <c r="J37" s="1"/>
      <c r="K37" s="11">
        <f t="shared" si="2"/>
        <v>36.01140203</v>
      </c>
      <c r="L37" s="11">
        <f t="shared" si="3"/>
        <v>2.787162162</v>
      </c>
      <c r="M37" s="11">
        <f t="shared" si="4"/>
        <v>28.56841216</v>
      </c>
      <c r="N37" s="11">
        <f t="shared" si="5"/>
        <v>32.63302365</v>
      </c>
      <c r="O37" s="11">
        <f t="shared" si="6"/>
        <v>0</v>
      </c>
      <c r="P37" s="1"/>
      <c r="Q37" s="13">
        <v>81.0</v>
      </c>
      <c r="R37" s="13">
        <v>19.0</v>
      </c>
      <c r="S37" s="1">
        <f t="shared" si="7"/>
        <v>14.985</v>
      </c>
      <c r="T37" s="1">
        <f t="shared" si="8"/>
        <v>6.885</v>
      </c>
      <c r="U37" s="1">
        <f t="shared" si="9"/>
        <v>16.605</v>
      </c>
      <c r="V37" s="1">
        <f t="shared" si="10"/>
        <v>2.43</v>
      </c>
      <c r="W37" s="1">
        <f t="shared" si="11"/>
        <v>40.095</v>
      </c>
      <c r="X37" s="1"/>
      <c r="Y37" s="16">
        <v>37.0</v>
      </c>
      <c r="Z37" s="16">
        <v>0.0</v>
      </c>
      <c r="AA37" s="16">
        <v>29.5</v>
      </c>
      <c r="AB37" s="16">
        <v>33.5</v>
      </c>
      <c r="AC37" s="11">
        <v>0.0</v>
      </c>
      <c r="AD37" s="13"/>
      <c r="AE37" s="18">
        <v>54.5</v>
      </c>
      <c r="AF37" s="16">
        <v>0.0</v>
      </c>
      <c r="AG37" s="16">
        <v>0.0</v>
      </c>
      <c r="AH37" s="16">
        <v>45.5</v>
      </c>
      <c r="AI37" s="1"/>
      <c r="AJ37" s="16"/>
      <c r="AK37" s="16"/>
      <c r="AL37" s="16"/>
      <c r="AM37" s="11"/>
      <c r="AN37" s="1"/>
      <c r="AO37" s="1"/>
      <c r="AP37" s="1"/>
    </row>
    <row r="38">
      <c r="A38" s="1" t="s">
        <v>636</v>
      </c>
      <c r="B38" s="40">
        <v>967968.0</v>
      </c>
      <c r="C38" s="1"/>
      <c r="D38" s="20">
        <v>44.06</v>
      </c>
      <c r="E38" s="11">
        <v>2.5</v>
      </c>
      <c r="F38" s="11">
        <v>26.18</v>
      </c>
      <c r="G38" s="11">
        <v>22.04</v>
      </c>
      <c r="H38" s="11">
        <v>0.0</v>
      </c>
      <c r="I38" s="11">
        <f t="shared" si="1"/>
        <v>94.78</v>
      </c>
      <c r="J38" s="1"/>
      <c r="K38" s="11">
        <f t="shared" si="2"/>
        <v>46.48660055</v>
      </c>
      <c r="L38" s="11">
        <f t="shared" si="3"/>
        <v>2.637687276</v>
      </c>
      <c r="M38" s="11">
        <f t="shared" si="4"/>
        <v>27.62186115</v>
      </c>
      <c r="N38" s="11">
        <f t="shared" si="5"/>
        <v>23.25385102</v>
      </c>
      <c r="O38" s="11">
        <f t="shared" si="6"/>
        <v>0</v>
      </c>
      <c r="P38" s="1"/>
      <c r="Q38" s="13">
        <v>87.0</v>
      </c>
      <c r="R38" s="13">
        <v>13.0</v>
      </c>
      <c r="S38" s="1">
        <f t="shared" si="7"/>
        <v>16.095</v>
      </c>
      <c r="T38" s="1">
        <f t="shared" si="8"/>
        <v>7.395</v>
      </c>
      <c r="U38" s="1">
        <f t="shared" si="9"/>
        <v>17.835</v>
      </c>
      <c r="V38" s="1">
        <f t="shared" si="10"/>
        <v>2.61</v>
      </c>
      <c r="W38" s="1">
        <f t="shared" si="11"/>
        <v>43.065</v>
      </c>
      <c r="X38" s="1"/>
      <c r="Y38" s="16">
        <v>47.4</v>
      </c>
      <c r="Z38" s="16">
        <v>0.0</v>
      </c>
      <c r="AA38" s="16">
        <v>28.4</v>
      </c>
      <c r="AB38" s="16">
        <v>24.2</v>
      </c>
      <c r="AC38" s="11">
        <v>0.0</v>
      </c>
      <c r="AD38" s="13"/>
      <c r="AE38" s="18">
        <v>56.5</v>
      </c>
      <c r="AF38" s="16">
        <v>0.0</v>
      </c>
      <c r="AG38" s="16">
        <v>43.5</v>
      </c>
      <c r="AH38" s="16">
        <v>0.0</v>
      </c>
      <c r="AI38" s="1"/>
      <c r="AM38" s="11"/>
      <c r="AN38" s="1"/>
      <c r="AO38" s="1"/>
      <c r="AP38" s="1"/>
    </row>
    <row r="39">
      <c r="A39" s="1" t="s">
        <v>637</v>
      </c>
      <c r="B39" s="40">
        <v>972896.0</v>
      </c>
      <c r="C39" s="1"/>
      <c r="D39" s="20">
        <v>37.05</v>
      </c>
      <c r="E39" s="11">
        <v>2.39</v>
      </c>
      <c r="F39" s="20">
        <v>28.69</v>
      </c>
      <c r="G39" s="11">
        <v>28.42</v>
      </c>
      <c r="H39" s="11">
        <v>0.0</v>
      </c>
      <c r="I39" s="11">
        <f t="shared" si="1"/>
        <v>96.55</v>
      </c>
      <c r="J39" s="1"/>
      <c r="K39" s="11">
        <f t="shared" si="2"/>
        <v>38.37389953</v>
      </c>
      <c r="L39" s="11">
        <f t="shared" si="3"/>
        <v>2.475401346</v>
      </c>
      <c r="M39" s="11">
        <f t="shared" si="4"/>
        <v>29.71517349</v>
      </c>
      <c r="N39" s="11">
        <f t="shared" si="5"/>
        <v>29.43552563</v>
      </c>
      <c r="O39" s="11">
        <f t="shared" si="6"/>
        <v>0</v>
      </c>
      <c r="P39" s="1"/>
      <c r="Q39" s="13">
        <v>86.0</v>
      </c>
      <c r="R39" s="13">
        <v>14.0</v>
      </c>
      <c r="S39" s="1">
        <f t="shared" si="7"/>
        <v>15.91</v>
      </c>
      <c r="T39" s="1">
        <f t="shared" si="8"/>
        <v>7.31</v>
      </c>
      <c r="U39" s="1">
        <f t="shared" si="9"/>
        <v>17.63</v>
      </c>
      <c r="V39" s="1">
        <f t="shared" si="10"/>
        <v>2.58</v>
      </c>
      <c r="W39" s="1">
        <f t="shared" si="11"/>
        <v>42.57</v>
      </c>
      <c r="X39" s="1"/>
      <c r="Y39" s="16">
        <v>39.2</v>
      </c>
      <c r="Z39" s="16">
        <v>0.0</v>
      </c>
      <c r="AA39" s="16">
        <v>30.6</v>
      </c>
      <c r="AB39" s="16">
        <v>30.2</v>
      </c>
      <c r="AC39" s="11">
        <v>0.0</v>
      </c>
      <c r="AD39" s="13"/>
      <c r="AE39" s="18">
        <v>51.4</v>
      </c>
      <c r="AF39" s="16">
        <v>0.0</v>
      </c>
      <c r="AG39" s="16">
        <v>48.6</v>
      </c>
      <c r="AH39" s="16">
        <v>0.0</v>
      </c>
      <c r="AI39" s="1"/>
      <c r="AM39" s="11"/>
      <c r="AN39" s="1"/>
      <c r="AO39" s="1"/>
      <c r="AP39" s="1"/>
    </row>
    <row r="40">
      <c r="A40" s="1" t="s">
        <v>638</v>
      </c>
      <c r="B40" s="40">
        <v>998314.0</v>
      </c>
      <c r="C40" s="1"/>
      <c r="D40" s="20">
        <v>41.33</v>
      </c>
      <c r="E40" s="11">
        <v>3.31</v>
      </c>
      <c r="F40" s="11">
        <v>32.58</v>
      </c>
      <c r="G40" s="11">
        <v>19.51</v>
      </c>
      <c r="H40" s="11">
        <v>0.0</v>
      </c>
      <c r="I40" s="11">
        <f t="shared" si="1"/>
        <v>96.73</v>
      </c>
      <c r="J40" s="1"/>
      <c r="K40" s="11">
        <f t="shared" si="2"/>
        <v>42.72717874</v>
      </c>
      <c r="L40" s="11">
        <f t="shared" si="3"/>
        <v>3.421895999</v>
      </c>
      <c r="M40" s="11">
        <f t="shared" si="4"/>
        <v>33.68138116</v>
      </c>
      <c r="N40" s="11">
        <f t="shared" si="5"/>
        <v>20.16954409</v>
      </c>
      <c r="O40" s="11">
        <f t="shared" si="6"/>
        <v>0</v>
      </c>
      <c r="P40" s="1"/>
      <c r="Q40" s="13">
        <v>87.0</v>
      </c>
      <c r="R40" s="13">
        <v>13.0</v>
      </c>
      <c r="S40" s="1">
        <f t="shared" si="7"/>
        <v>16.095</v>
      </c>
      <c r="T40" s="1">
        <f t="shared" si="8"/>
        <v>7.395</v>
      </c>
      <c r="U40" s="1">
        <f t="shared" si="9"/>
        <v>17.835</v>
      </c>
      <c r="V40" s="1">
        <f t="shared" si="10"/>
        <v>2.61</v>
      </c>
      <c r="W40" s="1">
        <f t="shared" si="11"/>
        <v>43.065</v>
      </c>
      <c r="X40" s="1"/>
      <c r="Y40" s="16">
        <v>43.9</v>
      </c>
      <c r="Z40" s="16">
        <v>0.0</v>
      </c>
      <c r="AA40" s="16">
        <v>34.7</v>
      </c>
      <c r="AB40" s="16">
        <v>21.4</v>
      </c>
      <c r="AC40" s="11">
        <v>0.0</v>
      </c>
      <c r="AD40" s="13"/>
      <c r="AE40" s="18">
        <v>52.1</v>
      </c>
      <c r="AF40" s="16">
        <v>0.0</v>
      </c>
      <c r="AG40" s="16">
        <v>47.9</v>
      </c>
      <c r="AH40" s="16">
        <v>0.0</v>
      </c>
      <c r="AI40" s="1"/>
      <c r="AM40" s="11"/>
      <c r="AN40" s="1"/>
      <c r="AO40" s="1"/>
      <c r="AP40" s="1"/>
    </row>
    <row r="41">
      <c r="A41" s="1" t="s">
        <v>639</v>
      </c>
      <c r="B41" s="40">
        <v>894456.0</v>
      </c>
      <c r="C41" s="1"/>
      <c r="D41" s="11">
        <v>42.01</v>
      </c>
      <c r="E41" s="11">
        <v>15.5</v>
      </c>
      <c r="F41" s="20">
        <v>23.2</v>
      </c>
      <c r="G41" s="20">
        <v>13.43</v>
      </c>
      <c r="H41" s="11">
        <v>0.0</v>
      </c>
      <c r="I41" s="11">
        <f t="shared" si="1"/>
        <v>94.14</v>
      </c>
      <c r="J41" s="1"/>
      <c r="K41" s="11">
        <f t="shared" si="2"/>
        <v>44.62502656</v>
      </c>
      <c r="L41" s="11">
        <f t="shared" si="3"/>
        <v>16.4648396</v>
      </c>
      <c r="M41" s="11">
        <f t="shared" si="4"/>
        <v>24.64414702</v>
      </c>
      <c r="N41" s="11">
        <f t="shared" si="5"/>
        <v>14.26598683</v>
      </c>
      <c r="O41" s="11">
        <f t="shared" si="6"/>
        <v>0</v>
      </c>
      <c r="P41" s="1"/>
      <c r="Q41" s="13">
        <v>80.0</v>
      </c>
      <c r="R41" s="13">
        <v>20.0</v>
      </c>
      <c r="S41" s="1">
        <f t="shared" si="7"/>
        <v>14.8</v>
      </c>
      <c r="T41" s="1">
        <f t="shared" si="8"/>
        <v>6.8</v>
      </c>
      <c r="U41" s="1">
        <f t="shared" si="9"/>
        <v>16.4</v>
      </c>
      <c r="V41" s="1">
        <f t="shared" si="10"/>
        <v>2.4</v>
      </c>
      <c r="W41" s="1">
        <f t="shared" si="11"/>
        <v>39.6</v>
      </c>
      <c r="X41" s="1"/>
      <c r="Y41" s="16">
        <v>47.6</v>
      </c>
      <c r="Z41" s="16">
        <v>24.8</v>
      </c>
      <c r="AA41" s="16">
        <v>27.6</v>
      </c>
      <c r="AB41" s="16">
        <v>0.0</v>
      </c>
      <c r="AC41" s="11">
        <v>0.0</v>
      </c>
      <c r="AD41" s="13"/>
      <c r="AE41" s="50">
        <v>53.6</v>
      </c>
      <c r="AF41" s="51">
        <v>0.0</v>
      </c>
      <c r="AG41" s="51">
        <v>46.4</v>
      </c>
      <c r="AH41" s="16">
        <v>0.0</v>
      </c>
      <c r="AI41" s="1"/>
      <c r="AL41" s="1"/>
      <c r="AM41" s="1"/>
      <c r="AN41" s="1"/>
      <c r="AO41" s="1"/>
      <c r="AP41" s="1"/>
    </row>
    <row r="42">
      <c r="A42" s="1" t="s">
        <v>640</v>
      </c>
      <c r="B42" s="40">
        <v>1077868.0</v>
      </c>
      <c r="C42" s="1"/>
      <c r="D42" s="20">
        <v>36.98</v>
      </c>
      <c r="E42" s="11">
        <v>17.06</v>
      </c>
      <c r="F42" s="11">
        <v>26.75</v>
      </c>
      <c r="G42" s="11">
        <v>14.85</v>
      </c>
      <c r="H42" s="11">
        <v>0.0</v>
      </c>
      <c r="I42" s="11">
        <f t="shared" si="1"/>
        <v>95.64</v>
      </c>
      <c r="J42" s="1"/>
      <c r="K42" s="11">
        <f t="shared" si="2"/>
        <v>38.6658302</v>
      </c>
      <c r="L42" s="11">
        <f t="shared" si="3"/>
        <v>17.8377248</v>
      </c>
      <c r="M42" s="11">
        <f t="shared" si="4"/>
        <v>27.96946884</v>
      </c>
      <c r="N42" s="11">
        <f t="shared" si="5"/>
        <v>15.52697616</v>
      </c>
      <c r="O42" s="11">
        <f t="shared" si="6"/>
        <v>0</v>
      </c>
      <c r="P42" s="1"/>
      <c r="Q42" s="13">
        <v>80.0</v>
      </c>
      <c r="R42" s="13">
        <v>20.0</v>
      </c>
      <c r="S42" s="1">
        <f t="shared" si="7"/>
        <v>14.8</v>
      </c>
      <c r="T42" s="1">
        <f t="shared" si="8"/>
        <v>6.8</v>
      </c>
      <c r="U42" s="1">
        <f t="shared" si="9"/>
        <v>16.4</v>
      </c>
      <c r="V42" s="1">
        <f t="shared" si="10"/>
        <v>2.4</v>
      </c>
      <c r="W42" s="1">
        <f t="shared" si="11"/>
        <v>39.6</v>
      </c>
      <c r="X42" s="1"/>
      <c r="Y42" s="16">
        <v>40.6</v>
      </c>
      <c r="Z42" s="16">
        <v>29.4</v>
      </c>
      <c r="AA42" s="16">
        <v>30.0</v>
      </c>
      <c r="AB42" s="16">
        <v>0.0</v>
      </c>
      <c r="AC42" s="11">
        <v>0.0</v>
      </c>
      <c r="AD42" s="13"/>
      <c r="AE42" s="51">
        <v>48.6</v>
      </c>
      <c r="AF42" s="51">
        <v>0.0</v>
      </c>
      <c r="AG42" s="50">
        <v>51.4</v>
      </c>
      <c r="AH42" s="16">
        <v>0.0</v>
      </c>
      <c r="AI42" s="1"/>
      <c r="AL42" s="1"/>
      <c r="AM42" s="1"/>
      <c r="AN42" s="1"/>
      <c r="AO42" s="1"/>
      <c r="AP42" s="1"/>
    </row>
    <row r="43">
      <c r="A43" s="24" t="s">
        <v>641</v>
      </c>
      <c r="B43" s="40">
        <v>950446.0</v>
      </c>
      <c r="C43" s="1"/>
      <c r="D43" s="20">
        <v>38.92</v>
      </c>
      <c r="E43" s="11">
        <v>29.92</v>
      </c>
      <c r="F43" s="20">
        <v>13.98</v>
      </c>
      <c r="G43" s="11">
        <v>11.7</v>
      </c>
      <c r="H43" s="11">
        <v>0.0</v>
      </c>
      <c r="I43" s="11">
        <f t="shared" si="1"/>
        <v>94.52</v>
      </c>
      <c r="J43" s="1"/>
      <c r="K43" s="11">
        <f t="shared" si="2"/>
        <v>41.17647059</v>
      </c>
      <c r="L43" s="11">
        <f t="shared" si="3"/>
        <v>31.65467626</v>
      </c>
      <c r="M43" s="11">
        <f t="shared" si="4"/>
        <v>14.79052052</v>
      </c>
      <c r="N43" s="11">
        <f t="shared" si="5"/>
        <v>12.37833263</v>
      </c>
      <c r="O43" s="11">
        <f t="shared" si="6"/>
        <v>0</v>
      </c>
      <c r="P43" s="1"/>
      <c r="Q43" s="13">
        <v>80.0</v>
      </c>
      <c r="R43" s="13">
        <v>20.0</v>
      </c>
      <c r="S43" s="1">
        <f t="shared" si="7"/>
        <v>14.8</v>
      </c>
      <c r="T43" s="1">
        <f t="shared" si="8"/>
        <v>6.8</v>
      </c>
      <c r="U43" s="1">
        <f t="shared" si="9"/>
        <v>16.4</v>
      </c>
      <c r="V43" s="1">
        <f t="shared" si="10"/>
        <v>2.4</v>
      </c>
      <c r="W43" s="1">
        <f t="shared" si="11"/>
        <v>39.6</v>
      </c>
      <c r="X43" s="1"/>
      <c r="Y43" s="16">
        <v>42.0</v>
      </c>
      <c r="Z43" s="16">
        <v>42.4</v>
      </c>
      <c r="AA43" s="16">
        <v>15.6</v>
      </c>
      <c r="AB43" s="16">
        <v>0.0</v>
      </c>
      <c r="AC43" s="11">
        <v>0.0</v>
      </c>
      <c r="AD43" s="13"/>
      <c r="AE43" s="51">
        <v>49.0</v>
      </c>
      <c r="AF43" s="50">
        <v>51.0</v>
      </c>
      <c r="AG43" s="51">
        <v>0.0</v>
      </c>
      <c r="AH43" s="16">
        <v>0.0</v>
      </c>
      <c r="AI43" s="1"/>
      <c r="AL43" s="1"/>
      <c r="AM43" s="1"/>
      <c r="AN43" s="1"/>
      <c r="AO43" s="1"/>
      <c r="AP43" s="1"/>
    </row>
    <row r="44">
      <c r="A44" s="1" t="s">
        <v>642</v>
      </c>
      <c r="B44" s="40">
        <v>1194308.0</v>
      </c>
      <c r="C44" s="1"/>
      <c r="D44" s="20">
        <v>39.59</v>
      </c>
      <c r="E44" s="20">
        <v>34.14</v>
      </c>
      <c r="F44" s="20">
        <v>19.67</v>
      </c>
      <c r="G44" s="20">
        <v>4.42</v>
      </c>
      <c r="H44" s="11">
        <v>0.0</v>
      </c>
      <c r="I44" s="11">
        <f t="shared" si="1"/>
        <v>97.82</v>
      </c>
      <c r="J44" s="1"/>
      <c r="K44" s="11">
        <f t="shared" si="2"/>
        <v>40.47229605</v>
      </c>
      <c r="L44" s="11">
        <f t="shared" si="3"/>
        <v>34.90083827</v>
      </c>
      <c r="M44" s="11">
        <f t="shared" si="4"/>
        <v>20.1083623</v>
      </c>
      <c r="N44" s="11">
        <f t="shared" si="5"/>
        <v>4.518503374</v>
      </c>
      <c r="O44" s="11">
        <f t="shared" si="6"/>
        <v>0</v>
      </c>
      <c r="P44" s="1"/>
      <c r="Q44" s="13">
        <v>57.0</v>
      </c>
      <c r="R44" s="13">
        <v>43.0</v>
      </c>
      <c r="S44" s="1">
        <f t="shared" si="7"/>
        <v>10.545</v>
      </c>
      <c r="T44" s="1">
        <f t="shared" si="8"/>
        <v>4.845</v>
      </c>
      <c r="U44" s="1">
        <f t="shared" si="9"/>
        <v>11.685</v>
      </c>
      <c r="V44" s="1">
        <f t="shared" si="10"/>
        <v>1.71</v>
      </c>
      <c r="W44" s="1">
        <f t="shared" si="11"/>
        <v>28.215</v>
      </c>
      <c r="X44" s="1"/>
      <c r="Y44" s="16">
        <v>42.0</v>
      </c>
      <c r="Z44" s="16">
        <v>36.4</v>
      </c>
      <c r="AA44" s="16">
        <v>21.6</v>
      </c>
      <c r="AB44" s="16">
        <v>0.0</v>
      </c>
      <c r="AC44" s="11">
        <v>0.0</v>
      </c>
      <c r="AD44" s="13"/>
      <c r="AE44" s="50">
        <v>53.4</v>
      </c>
      <c r="AF44" s="51">
        <v>46.6</v>
      </c>
      <c r="AG44" s="51">
        <v>0.0</v>
      </c>
      <c r="AH44" s="16">
        <v>0.0</v>
      </c>
      <c r="AI44" s="1"/>
      <c r="AL44" s="1"/>
      <c r="AM44" s="1"/>
      <c r="AN44" s="1"/>
      <c r="AO44" s="1"/>
      <c r="AP44" s="1"/>
    </row>
    <row r="45">
      <c r="A45" s="1" t="s">
        <v>643</v>
      </c>
      <c r="B45" s="40">
        <v>1068168.0</v>
      </c>
      <c r="C45" s="1"/>
      <c r="D45" s="20">
        <v>42.52</v>
      </c>
      <c r="E45" s="11">
        <v>22.69</v>
      </c>
      <c r="F45" s="20">
        <v>15.65</v>
      </c>
      <c r="G45" s="11">
        <v>14.91</v>
      </c>
      <c r="H45" s="11">
        <v>0.0</v>
      </c>
      <c r="I45" s="11">
        <f t="shared" si="1"/>
        <v>95.77</v>
      </c>
      <c r="J45" s="1"/>
      <c r="K45" s="11">
        <f t="shared" si="2"/>
        <v>44.39803696</v>
      </c>
      <c r="L45" s="11">
        <f t="shared" si="3"/>
        <v>23.69217918</v>
      </c>
      <c r="M45" s="11">
        <f t="shared" si="4"/>
        <v>16.34123421</v>
      </c>
      <c r="N45" s="11">
        <f t="shared" si="5"/>
        <v>15.56854965</v>
      </c>
      <c r="O45" s="11">
        <f t="shared" si="6"/>
        <v>0</v>
      </c>
      <c r="P45" s="1"/>
      <c r="Q45" s="13">
        <v>77.0</v>
      </c>
      <c r="R45" s="13">
        <v>23.0</v>
      </c>
      <c r="S45" s="1">
        <f t="shared" si="7"/>
        <v>14.245</v>
      </c>
      <c r="T45" s="1">
        <f t="shared" si="8"/>
        <v>6.545</v>
      </c>
      <c r="U45" s="1">
        <f t="shared" si="9"/>
        <v>15.785</v>
      </c>
      <c r="V45" s="1">
        <f t="shared" si="10"/>
        <v>2.31</v>
      </c>
      <c r="W45" s="1">
        <f t="shared" si="11"/>
        <v>38.115</v>
      </c>
      <c r="X45" s="1"/>
      <c r="Y45" s="16">
        <v>45.8</v>
      </c>
      <c r="Z45" s="16">
        <v>34.7</v>
      </c>
      <c r="AA45" s="16">
        <v>19.5</v>
      </c>
      <c r="AB45" s="16">
        <v>0.0</v>
      </c>
      <c r="AC45" s="11">
        <v>0.0</v>
      </c>
      <c r="AD45" s="13"/>
      <c r="AE45" s="50">
        <v>57.0</v>
      </c>
      <c r="AF45" s="51">
        <v>43.0</v>
      </c>
      <c r="AG45" s="51">
        <v>0.0</v>
      </c>
      <c r="AH45" s="16">
        <v>0.0</v>
      </c>
      <c r="AI45" s="1"/>
      <c r="AL45" s="1"/>
      <c r="AM45" s="1"/>
      <c r="AN45" s="1"/>
      <c r="AO45" s="1"/>
      <c r="AP45" s="1"/>
    </row>
    <row r="46">
      <c r="A46" s="1" t="s">
        <v>644</v>
      </c>
      <c r="B46" s="40">
        <v>980572.0</v>
      </c>
      <c r="C46" s="1"/>
      <c r="D46" s="20">
        <v>42.23</v>
      </c>
      <c r="E46" s="11">
        <v>2.77</v>
      </c>
      <c r="F46" s="20">
        <v>26.25</v>
      </c>
      <c r="G46" s="11">
        <v>20.82</v>
      </c>
      <c r="H46" s="11">
        <v>0.0</v>
      </c>
      <c r="I46" s="11">
        <f t="shared" si="1"/>
        <v>92.07</v>
      </c>
      <c r="J46" s="1"/>
      <c r="K46" s="11">
        <f t="shared" si="2"/>
        <v>45.8672749</v>
      </c>
      <c r="L46" s="11">
        <f t="shared" si="3"/>
        <v>3.008580428</v>
      </c>
      <c r="M46" s="11">
        <f t="shared" si="4"/>
        <v>28.51091561</v>
      </c>
      <c r="N46" s="11">
        <f t="shared" si="5"/>
        <v>22.61322906</v>
      </c>
      <c r="O46" s="11">
        <f t="shared" si="6"/>
        <v>0</v>
      </c>
      <c r="P46" s="1"/>
      <c r="Q46" s="13">
        <v>89.0</v>
      </c>
      <c r="R46" s="13">
        <v>11.0</v>
      </c>
      <c r="S46" s="1">
        <f t="shared" si="7"/>
        <v>16.465</v>
      </c>
      <c r="T46" s="1">
        <f t="shared" si="8"/>
        <v>7.565</v>
      </c>
      <c r="U46" s="1">
        <f t="shared" si="9"/>
        <v>18.245</v>
      </c>
      <c r="V46" s="1">
        <f t="shared" si="10"/>
        <v>2.67</v>
      </c>
      <c r="W46" s="1">
        <f t="shared" si="11"/>
        <v>44.055</v>
      </c>
      <c r="X46" s="1"/>
      <c r="Y46" s="16">
        <v>46.9</v>
      </c>
      <c r="Z46" s="16">
        <v>0.0</v>
      </c>
      <c r="AA46" s="16">
        <v>29.5</v>
      </c>
      <c r="AB46" s="16">
        <v>23.6</v>
      </c>
      <c r="AC46" s="11">
        <v>0.0</v>
      </c>
      <c r="AD46" s="13"/>
      <c r="AE46" s="18">
        <v>56.2</v>
      </c>
      <c r="AF46" s="16">
        <v>0.0</v>
      </c>
      <c r="AG46" s="16">
        <v>43.8</v>
      </c>
      <c r="AH46" s="16">
        <v>0.0</v>
      </c>
      <c r="AI46" s="1"/>
      <c r="AM46" s="11"/>
      <c r="AN46" s="1"/>
      <c r="AO46" s="1"/>
      <c r="AP46" s="1"/>
    </row>
    <row r="47">
      <c r="A47" s="1" t="s">
        <v>645</v>
      </c>
      <c r="B47" s="40">
        <v>858326.0</v>
      </c>
      <c r="C47" s="1"/>
      <c r="D47" s="20">
        <v>39.84</v>
      </c>
      <c r="E47" s="11">
        <v>4.27</v>
      </c>
      <c r="F47" s="20">
        <v>26.35</v>
      </c>
      <c r="G47" s="11">
        <v>22.1</v>
      </c>
      <c r="H47" s="11">
        <v>0.0</v>
      </c>
      <c r="I47" s="11">
        <f t="shared" si="1"/>
        <v>92.56</v>
      </c>
      <c r="J47" s="1"/>
      <c r="K47" s="11">
        <f t="shared" si="2"/>
        <v>43.04235091</v>
      </c>
      <c r="L47" s="11">
        <f t="shared" si="3"/>
        <v>4.613223855</v>
      </c>
      <c r="M47" s="11">
        <f t="shared" si="4"/>
        <v>28.46802074</v>
      </c>
      <c r="N47" s="11">
        <f t="shared" si="5"/>
        <v>23.87640449</v>
      </c>
      <c r="O47" s="11">
        <f t="shared" si="6"/>
        <v>0</v>
      </c>
      <c r="P47" s="1"/>
      <c r="Q47" s="13">
        <v>92.0</v>
      </c>
      <c r="R47" s="13">
        <v>8.0</v>
      </c>
      <c r="S47" s="1">
        <f t="shared" si="7"/>
        <v>17.02</v>
      </c>
      <c r="T47" s="1">
        <f t="shared" si="8"/>
        <v>7.82</v>
      </c>
      <c r="U47" s="1">
        <f t="shared" si="9"/>
        <v>18.86</v>
      </c>
      <c r="V47" s="1">
        <f t="shared" si="10"/>
        <v>2.76</v>
      </c>
      <c r="W47" s="1">
        <f t="shared" si="11"/>
        <v>45.54</v>
      </c>
      <c r="X47" s="1"/>
      <c r="Y47" s="16">
        <v>44.5</v>
      </c>
      <c r="Z47" s="16">
        <v>0.0</v>
      </c>
      <c r="AA47" s="16">
        <v>30.3</v>
      </c>
      <c r="AB47" s="16">
        <v>25.2</v>
      </c>
      <c r="AC47" s="11">
        <v>0.0</v>
      </c>
      <c r="AD47" s="13"/>
      <c r="AE47" s="18">
        <v>55.7</v>
      </c>
      <c r="AF47" s="16">
        <v>0.0</v>
      </c>
      <c r="AG47" s="16">
        <v>44.3</v>
      </c>
      <c r="AH47" s="16">
        <v>0.0</v>
      </c>
      <c r="AI47" s="1"/>
      <c r="AM47" s="11"/>
      <c r="AN47" s="1"/>
      <c r="AO47" s="1"/>
      <c r="AP47" s="1"/>
    </row>
    <row r="48">
      <c r="A48" s="24" t="s">
        <v>646</v>
      </c>
      <c r="B48" s="40">
        <v>1129841.0</v>
      </c>
      <c r="C48" s="1"/>
      <c r="D48" s="11">
        <v>46.45</v>
      </c>
      <c r="E48" s="11">
        <v>2.39</v>
      </c>
      <c r="F48" s="20">
        <v>25.62</v>
      </c>
      <c r="G48" s="20">
        <v>21.49</v>
      </c>
      <c r="H48" s="11">
        <v>0.0</v>
      </c>
      <c r="I48" s="11">
        <f t="shared" si="1"/>
        <v>95.95</v>
      </c>
      <c r="J48" s="1"/>
      <c r="K48" s="11">
        <f t="shared" si="2"/>
        <v>48.41063054</v>
      </c>
      <c r="L48" s="11">
        <f t="shared" si="3"/>
        <v>2.490880667</v>
      </c>
      <c r="M48" s="11">
        <f t="shared" si="4"/>
        <v>26.70140698</v>
      </c>
      <c r="N48" s="11">
        <f t="shared" si="5"/>
        <v>22.39708181</v>
      </c>
      <c r="O48" s="11">
        <f t="shared" si="6"/>
        <v>0</v>
      </c>
      <c r="P48" s="1"/>
      <c r="Q48" s="13">
        <v>80.0</v>
      </c>
      <c r="R48" s="13">
        <v>20.0</v>
      </c>
      <c r="S48" s="1">
        <f t="shared" si="7"/>
        <v>14.8</v>
      </c>
      <c r="T48" s="1">
        <f t="shared" si="8"/>
        <v>6.8</v>
      </c>
      <c r="U48" s="1">
        <f t="shared" si="9"/>
        <v>16.4</v>
      </c>
      <c r="V48" s="1">
        <f t="shared" si="10"/>
        <v>2.4</v>
      </c>
      <c r="W48" s="1">
        <f t="shared" si="11"/>
        <v>39.6</v>
      </c>
      <c r="X48" s="1"/>
      <c r="Y48" s="16">
        <v>49.3</v>
      </c>
      <c r="Z48" s="16">
        <v>0.0</v>
      </c>
      <c r="AA48" s="16">
        <v>27.5</v>
      </c>
      <c r="AB48" s="16">
        <v>23.2</v>
      </c>
      <c r="AC48" s="11">
        <v>0.0</v>
      </c>
      <c r="AD48" s="13"/>
      <c r="AE48" s="18">
        <v>52.9</v>
      </c>
      <c r="AF48" s="16">
        <v>0.0</v>
      </c>
      <c r="AG48" s="16">
        <v>47.1</v>
      </c>
      <c r="AH48" s="16">
        <v>0.0</v>
      </c>
      <c r="AI48" s="13"/>
      <c r="AJ48" s="1"/>
      <c r="AK48" s="1"/>
      <c r="AL48" s="1"/>
      <c r="AM48" s="1"/>
      <c r="AN48" s="1"/>
      <c r="AO48" s="1"/>
      <c r="AP48" s="1"/>
    </row>
    <row r="49">
      <c r="A49" s="1" t="s">
        <v>647</v>
      </c>
      <c r="B49" s="40">
        <v>1026972.0</v>
      </c>
      <c r="C49" s="1"/>
      <c r="D49" s="20">
        <v>40.66</v>
      </c>
      <c r="E49" s="11">
        <v>2.83</v>
      </c>
      <c r="F49" s="20">
        <v>35.69</v>
      </c>
      <c r="G49" s="11">
        <v>15.21</v>
      </c>
      <c r="H49" s="11">
        <v>0.0</v>
      </c>
      <c r="I49" s="11">
        <f t="shared" si="1"/>
        <v>94.39</v>
      </c>
      <c r="J49" s="1"/>
      <c r="K49" s="11">
        <f t="shared" si="2"/>
        <v>43.0765971</v>
      </c>
      <c r="L49" s="11">
        <f t="shared" si="3"/>
        <v>2.998198962</v>
      </c>
      <c r="M49" s="11">
        <f t="shared" si="4"/>
        <v>37.81120881</v>
      </c>
      <c r="N49" s="11">
        <f t="shared" si="5"/>
        <v>16.11399513</v>
      </c>
      <c r="O49" s="11">
        <f t="shared" si="6"/>
        <v>0</v>
      </c>
      <c r="P49" s="1"/>
      <c r="Q49" s="13">
        <v>80.0</v>
      </c>
      <c r="R49" s="13">
        <v>20.0</v>
      </c>
      <c r="S49" s="1">
        <f t="shared" si="7"/>
        <v>14.8</v>
      </c>
      <c r="T49" s="1">
        <f t="shared" si="8"/>
        <v>6.8</v>
      </c>
      <c r="U49" s="1">
        <f t="shared" si="9"/>
        <v>16.4</v>
      </c>
      <c r="V49" s="1">
        <f t="shared" si="10"/>
        <v>2.4</v>
      </c>
      <c r="W49" s="1">
        <f t="shared" si="11"/>
        <v>39.6</v>
      </c>
      <c r="X49" s="1"/>
      <c r="Y49" s="16">
        <v>44.1</v>
      </c>
      <c r="Z49" s="16">
        <v>0.0</v>
      </c>
      <c r="AA49" s="16">
        <v>38.8</v>
      </c>
      <c r="AB49" s="16">
        <v>17.1</v>
      </c>
      <c r="AC49" s="11">
        <v>0.0</v>
      </c>
      <c r="AD49" s="13"/>
      <c r="AE49" s="16">
        <v>49.6</v>
      </c>
      <c r="AF49" s="16">
        <v>0.0</v>
      </c>
      <c r="AG49" s="18">
        <v>50.4</v>
      </c>
      <c r="AH49" s="16">
        <v>0.0</v>
      </c>
      <c r="AI49" s="13"/>
      <c r="AJ49" s="1"/>
      <c r="AK49" s="1"/>
      <c r="AL49" s="1"/>
      <c r="AM49" s="1"/>
      <c r="AN49" s="1"/>
      <c r="AO49" s="1"/>
      <c r="AP49" s="1"/>
    </row>
    <row r="50">
      <c r="A50" s="24" t="s">
        <v>648</v>
      </c>
      <c r="B50" s="40">
        <v>1034404.0</v>
      </c>
      <c r="C50" s="1"/>
      <c r="D50" s="11">
        <v>41.77</v>
      </c>
      <c r="E50" s="11">
        <v>2.2</v>
      </c>
      <c r="F50" s="20">
        <v>28.29</v>
      </c>
      <c r="G50" s="20">
        <v>22.67</v>
      </c>
      <c r="H50" s="11">
        <v>0.0</v>
      </c>
      <c r="I50" s="11">
        <f t="shared" si="1"/>
        <v>94.93</v>
      </c>
      <c r="J50" s="1"/>
      <c r="K50" s="11">
        <f t="shared" si="2"/>
        <v>44.00084273</v>
      </c>
      <c r="L50" s="11">
        <f t="shared" si="3"/>
        <v>2.317497103</v>
      </c>
      <c r="M50" s="11">
        <f t="shared" si="4"/>
        <v>29.80090593</v>
      </c>
      <c r="N50" s="11">
        <f t="shared" si="5"/>
        <v>23.88075424</v>
      </c>
      <c r="O50" s="11">
        <f t="shared" si="6"/>
        <v>0</v>
      </c>
      <c r="P50" s="1"/>
      <c r="Q50" s="13">
        <v>80.0</v>
      </c>
      <c r="R50" s="13">
        <v>20.0</v>
      </c>
      <c r="S50" s="1">
        <f t="shared" si="7"/>
        <v>14.8</v>
      </c>
      <c r="T50" s="1">
        <f t="shared" si="8"/>
        <v>6.8</v>
      </c>
      <c r="U50" s="1">
        <f t="shared" si="9"/>
        <v>16.4</v>
      </c>
      <c r="V50" s="1">
        <f t="shared" si="10"/>
        <v>2.4</v>
      </c>
      <c r="W50" s="1">
        <f t="shared" si="11"/>
        <v>39.6</v>
      </c>
      <c r="X50" s="1"/>
      <c r="Y50" s="16">
        <v>44.8</v>
      </c>
      <c r="Z50" s="16">
        <v>0.0</v>
      </c>
      <c r="AA50" s="16">
        <v>31.6</v>
      </c>
      <c r="AB50" s="16">
        <v>24.6</v>
      </c>
      <c r="AC50" s="11">
        <v>0.0</v>
      </c>
      <c r="AD50" s="13"/>
      <c r="AE50" s="18">
        <v>52.3</v>
      </c>
      <c r="AF50" s="16">
        <v>0.0</v>
      </c>
      <c r="AG50" s="16">
        <v>47.7</v>
      </c>
      <c r="AH50" s="16">
        <v>0.0</v>
      </c>
      <c r="AI50" s="13"/>
      <c r="AJ50" s="1"/>
      <c r="AK50" s="1"/>
      <c r="AL50" s="1"/>
      <c r="AM50" s="1"/>
      <c r="AN50" s="1"/>
      <c r="AO50" s="1"/>
      <c r="AP50" s="1"/>
    </row>
    <row r="51">
      <c r="A51" s="1" t="s">
        <v>649</v>
      </c>
      <c r="B51" s="40">
        <v>1116588.0</v>
      </c>
      <c r="C51" s="1"/>
      <c r="D51" s="20">
        <v>40.77</v>
      </c>
      <c r="E51" s="11">
        <v>4.71</v>
      </c>
      <c r="F51" s="11">
        <v>27.75</v>
      </c>
      <c r="G51" s="20">
        <v>21.7</v>
      </c>
      <c r="H51" s="11">
        <v>0.0</v>
      </c>
      <c r="I51" s="11">
        <f t="shared" si="1"/>
        <v>94.93</v>
      </c>
      <c r="J51" s="1"/>
      <c r="K51" s="11">
        <f t="shared" si="2"/>
        <v>42.94743495</v>
      </c>
      <c r="L51" s="11">
        <f t="shared" si="3"/>
        <v>4.961550616</v>
      </c>
      <c r="M51" s="11">
        <f t="shared" si="4"/>
        <v>29.23206573</v>
      </c>
      <c r="N51" s="11">
        <f t="shared" si="5"/>
        <v>22.8589487</v>
      </c>
      <c r="O51" s="11">
        <f t="shared" si="6"/>
        <v>0</v>
      </c>
      <c r="P51" s="1"/>
      <c r="Q51" s="13">
        <v>80.0</v>
      </c>
      <c r="R51" s="13">
        <v>20.0</v>
      </c>
      <c r="S51" s="1">
        <f t="shared" si="7"/>
        <v>14.8</v>
      </c>
      <c r="T51" s="1">
        <f t="shared" si="8"/>
        <v>6.8</v>
      </c>
      <c r="U51" s="1">
        <f t="shared" si="9"/>
        <v>16.4</v>
      </c>
      <c r="V51" s="1">
        <f t="shared" si="10"/>
        <v>2.4</v>
      </c>
      <c r="W51" s="1">
        <f t="shared" si="11"/>
        <v>39.6</v>
      </c>
      <c r="X51" s="1"/>
      <c r="Y51" s="16">
        <v>44.6</v>
      </c>
      <c r="Z51" s="16">
        <v>0.0</v>
      </c>
      <c r="AA51" s="16">
        <v>30.9</v>
      </c>
      <c r="AB51" s="16">
        <v>24.5</v>
      </c>
      <c r="AC51" s="11">
        <v>0.0</v>
      </c>
      <c r="AD51" s="13"/>
      <c r="AE51" s="18">
        <v>52.1</v>
      </c>
      <c r="AF51" s="16">
        <v>0.0</v>
      </c>
      <c r="AG51" s="16">
        <v>47.9</v>
      </c>
      <c r="AH51" s="16">
        <v>0.0</v>
      </c>
      <c r="AI51" s="13"/>
      <c r="AJ51" s="1"/>
      <c r="AK51" s="1"/>
      <c r="AL51" s="1"/>
      <c r="AM51" s="1"/>
      <c r="AN51" s="1"/>
      <c r="AO51" s="1"/>
      <c r="AP51" s="1"/>
    </row>
    <row r="52">
      <c r="A52" s="1" t="s">
        <v>650</v>
      </c>
      <c r="B52" s="40">
        <v>964981.0</v>
      </c>
      <c r="C52" s="1"/>
      <c r="D52" s="20">
        <v>42.51</v>
      </c>
      <c r="E52" s="11">
        <v>4.35</v>
      </c>
      <c r="F52" s="11">
        <v>23.98</v>
      </c>
      <c r="G52" s="11">
        <v>23.63</v>
      </c>
      <c r="H52" s="11">
        <v>0.0</v>
      </c>
      <c r="I52" s="11">
        <f t="shared" si="1"/>
        <v>94.47</v>
      </c>
      <c r="J52" s="1"/>
      <c r="K52" s="11">
        <f t="shared" si="2"/>
        <v>44.99841219</v>
      </c>
      <c r="L52" s="11">
        <f t="shared" si="3"/>
        <v>4.604636393</v>
      </c>
      <c r="M52" s="11">
        <f t="shared" si="4"/>
        <v>25.3837197</v>
      </c>
      <c r="N52" s="11">
        <f t="shared" si="5"/>
        <v>25.01323171</v>
      </c>
      <c r="O52" s="11">
        <f t="shared" si="6"/>
        <v>0</v>
      </c>
      <c r="P52" s="1"/>
      <c r="Q52" s="13">
        <v>80.0</v>
      </c>
      <c r="R52" s="13">
        <v>20.0</v>
      </c>
      <c r="S52" s="1">
        <f t="shared" si="7"/>
        <v>14.8</v>
      </c>
      <c r="T52" s="1">
        <f t="shared" si="8"/>
        <v>6.8</v>
      </c>
      <c r="U52" s="1">
        <f t="shared" si="9"/>
        <v>16.4</v>
      </c>
      <c r="V52" s="1">
        <f t="shared" si="10"/>
        <v>2.4</v>
      </c>
      <c r="W52" s="1">
        <f t="shared" si="11"/>
        <v>39.6</v>
      </c>
      <c r="X52" s="1"/>
      <c r="Y52" s="16">
        <v>46.8</v>
      </c>
      <c r="Z52" s="16">
        <v>0.0</v>
      </c>
      <c r="AA52" s="16">
        <v>26.7</v>
      </c>
      <c r="AB52" s="16">
        <v>26.5</v>
      </c>
      <c r="AC52" s="11">
        <v>0.0</v>
      </c>
      <c r="AD52" s="13"/>
      <c r="AE52" s="18">
        <v>55.3</v>
      </c>
      <c r="AF52" s="16">
        <v>0.0</v>
      </c>
      <c r="AG52" s="16">
        <v>44.7</v>
      </c>
      <c r="AH52" s="16">
        <v>0.0</v>
      </c>
      <c r="AI52" s="13"/>
      <c r="AJ52" s="1"/>
      <c r="AK52" s="1"/>
      <c r="AL52" s="1"/>
      <c r="AM52" s="1"/>
      <c r="AN52" s="1"/>
      <c r="AO52" s="1"/>
      <c r="AP52" s="1"/>
    </row>
    <row r="53">
      <c r="A53" s="1" t="s">
        <v>651</v>
      </c>
      <c r="B53" s="11">
        <v>956389.0</v>
      </c>
      <c r="C53" s="1"/>
      <c r="D53" s="11">
        <v>37.0</v>
      </c>
      <c r="E53" s="11">
        <v>16.0</v>
      </c>
      <c r="F53" s="11">
        <v>8.0</v>
      </c>
      <c r="G53" s="11">
        <v>35.0</v>
      </c>
      <c r="H53" s="11">
        <v>0.0</v>
      </c>
      <c r="I53" s="11">
        <f t="shared" si="1"/>
        <v>96</v>
      </c>
      <c r="J53" s="1"/>
      <c r="K53" s="11">
        <f t="shared" si="2"/>
        <v>38.54166667</v>
      </c>
      <c r="L53" s="11">
        <f t="shared" si="3"/>
        <v>16.66666667</v>
      </c>
      <c r="M53" s="11">
        <f t="shared" si="4"/>
        <v>8.333333333</v>
      </c>
      <c r="N53" s="11">
        <f t="shared" si="5"/>
        <v>36.45833333</v>
      </c>
      <c r="O53" s="11">
        <f t="shared" si="6"/>
        <v>0</v>
      </c>
      <c r="P53" s="1"/>
      <c r="Q53" s="13">
        <v>47.0</v>
      </c>
      <c r="R53" s="13">
        <v>53.0</v>
      </c>
      <c r="S53" s="1">
        <f t="shared" si="7"/>
        <v>8.695</v>
      </c>
      <c r="T53" s="1">
        <f t="shared" si="8"/>
        <v>3.995</v>
      </c>
      <c r="U53" s="1">
        <f t="shared" si="9"/>
        <v>9.635</v>
      </c>
      <c r="V53" s="1">
        <f t="shared" si="10"/>
        <v>1.41</v>
      </c>
      <c r="W53" s="1">
        <f t="shared" si="11"/>
        <v>23.265</v>
      </c>
      <c r="X53" s="1"/>
      <c r="Y53" s="16">
        <v>41.5</v>
      </c>
      <c r="Z53" s="16">
        <v>19.0</v>
      </c>
      <c r="AA53" s="16">
        <v>0.0</v>
      </c>
      <c r="AB53" s="16">
        <v>39.5</v>
      </c>
      <c r="AC53" s="11">
        <v>0.0</v>
      </c>
      <c r="AD53" s="13"/>
      <c r="AE53" s="16">
        <v>44.4</v>
      </c>
      <c r="AF53" s="16">
        <v>0.0</v>
      </c>
      <c r="AG53" s="16">
        <v>0.0</v>
      </c>
      <c r="AH53" s="18">
        <v>55.6</v>
      </c>
      <c r="AI53" s="13"/>
      <c r="AJ53" s="1"/>
      <c r="AK53" s="1"/>
      <c r="AL53" s="1"/>
      <c r="AM53" s="1"/>
      <c r="AN53" s="1"/>
      <c r="AO53" s="1"/>
      <c r="AP53" s="1"/>
    </row>
    <row r="54">
      <c r="A54" s="1" t="s">
        <v>652</v>
      </c>
      <c r="B54" s="40">
        <v>995641.0</v>
      </c>
      <c r="C54" s="1"/>
      <c r="D54" s="20">
        <v>41.16</v>
      </c>
      <c r="E54" s="11">
        <v>9.43</v>
      </c>
      <c r="F54" s="11">
        <v>19.1</v>
      </c>
      <c r="G54" s="20">
        <v>27.26</v>
      </c>
      <c r="H54" s="11">
        <v>0.0</v>
      </c>
      <c r="I54" s="11">
        <f t="shared" si="1"/>
        <v>96.95</v>
      </c>
      <c r="J54" s="1"/>
      <c r="K54" s="11">
        <f t="shared" si="2"/>
        <v>42.45487365</v>
      </c>
      <c r="L54" s="11">
        <f t="shared" si="3"/>
        <v>9.726663228</v>
      </c>
      <c r="M54" s="11">
        <f t="shared" si="4"/>
        <v>19.70087674</v>
      </c>
      <c r="N54" s="11">
        <f t="shared" si="5"/>
        <v>28.11758638</v>
      </c>
      <c r="O54" s="11">
        <f t="shared" si="6"/>
        <v>0</v>
      </c>
      <c r="P54" s="1"/>
      <c r="Q54" s="13">
        <v>80.0</v>
      </c>
      <c r="R54" s="13">
        <v>20.0</v>
      </c>
      <c r="S54" s="1">
        <f t="shared" si="7"/>
        <v>14.8</v>
      </c>
      <c r="T54" s="1">
        <f t="shared" si="8"/>
        <v>6.8</v>
      </c>
      <c r="U54" s="1">
        <f t="shared" si="9"/>
        <v>16.4</v>
      </c>
      <c r="V54" s="1">
        <f t="shared" si="10"/>
        <v>2.4</v>
      </c>
      <c r="W54" s="1">
        <f t="shared" si="11"/>
        <v>39.6</v>
      </c>
      <c r="X54" s="1"/>
      <c r="Y54" s="16">
        <v>43.0</v>
      </c>
      <c r="Z54" s="16">
        <v>0.0</v>
      </c>
      <c r="AA54" s="16">
        <v>20.1</v>
      </c>
      <c r="AB54" s="16">
        <v>36.9</v>
      </c>
      <c r="AC54" s="11">
        <v>0.0</v>
      </c>
      <c r="AD54" s="13"/>
      <c r="AE54" s="18">
        <v>57.1</v>
      </c>
      <c r="AF54" s="16">
        <v>0.0</v>
      </c>
      <c r="AG54" s="16">
        <v>42.9</v>
      </c>
      <c r="AH54" s="16">
        <v>0.0</v>
      </c>
      <c r="AI54" s="13"/>
      <c r="AJ54" s="1"/>
      <c r="AK54" s="1"/>
      <c r="AL54" s="1"/>
      <c r="AM54" s="1"/>
      <c r="AN54" s="1"/>
      <c r="AO54" s="1"/>
      <c r="AP54" s="1"/>
    </row>
    <row r="55">
      <c r="A55" s="1" t="s">
        <v>653</v>
      </c>
      <c r="B55" s="11">
        <v>942196.0</v>
      </c>
      <c r="C55" s="1"/>
      <c r="D55" s="11">
        <v>39.0</v>
      </c>
      <c r="E55" s="11">
        <v>0.49</v>
      </c>
      <c r="F55" s="11">
        <v>26.0</v>
      </c>
      <c r="G55" s="11">
        <v>29.0</v>
      </c>
      <c r="H55" s="11">
        <v>0.0</v>
      </c>
      <c r="I55" s="11">
        <f t="shared" si="1"/>
        <v>94.49</v>
      </c>
      <c r="J55" s="1"/>
      <c r="K55" s="11">
        <f t="shared" si="2"/>
        <v>41.27420891</v>
      </c>
      <c r="L55" s="11">
        <f t="shared" si="3"/>
        <v>0.518573394</v>
      </c>
      <c r="M55" s="11">
        <f t="shared" si="4"/>
        <v>27.51613927</v>
      </c>
      <c r="N55" s="11">
        <f t="shared" si="5"/>
        <v>30.69107842</v>
      </c>
      <c r="O55" s="11">
        <f t="shared" si="6"/>
        <v>0</v>
      </c>
      <c r="P55" s="1"/>
      <c r="Q55" s="13">
        <v>54.0</v>
      </c>
      <c r="R55" s="13">
        <v>46.0</v>
      </c>
      <c r="S55" s="1">
        <f t="shared" si="7"/>
        <v>9.99</v>
      </c>
      <c r="T55" s="1">
        <f t="shared" si="8"/>
        <v>4.59</v>
      </c>
      <c r="U55" s="1">
        <f t="shared" si="9"/>
        <v>11.07</v>
      </c>
      <c r="V55" s="1">
        <f t="shared" si="10"/>
        <v>1.62</v>
      </c>
      <c r="W55" s="1">
        <f t="shared" si="11"/>
        <v>26.73</v>
      </c>
      <c r="X55" s="1"/>
      <c r="Y55" s="16">
        <v>41.4</v>
      </c>
      <c r="Z55" s="16">
        <v>0.0</v>
      </c>
      <c r="AA55" s="16">
        <v>27.6</v>
      </c>
      <c r="AB55" s="16">
        <v>31.0</v>
      </c>
      <c r="AC55" s="11">
        <v>0.0</v>
      </c>
      <c r="AD55" s="13"/>
      <c r="AE55" s="16">
        <v>47.0</v>
      </c>
      <c r="AF55" s="16">
        <v>0.0</v>
      </c>
      <c r="AG55" s="16">
        <v>0.0</v>
      </c>
      <c r="AH55" s="18">
        <v>53.0</v>
      </c>
      <c r="AI55" s="13"/>
      <c r="AJ55" s="1"/>
      <c r="AK55" s="1"/>
      <c r="AL55" s="1"/>
      <c r="AM55" s="1"/>
      <c r="AN55" s="1"/>
      <c r="AO55" s="1"/>
      <c r="AP55" s="1"/>
    </row>
    <row r="56">
      <c r="A56" s="1" t="s">
        <v>654</v>
      </c>
      <c r="B56" s="40">
        <v>1127965.0</v>
      </c>
      <c r="C56" s="1"/>
      <c r="D56" s="11">
        <v>43.0</v>
      </c>
      <c r="E56" s="11">
        <v>2.0</v>
      </c>
      <c r="F56" s="11">
        <v>14.0</v>
      </c>
      <c r="G56" s="11">
        <v>35.0</v>
      </c>
      <c r="H56" s="11">
        <v>0.0</v>
      </c>
      <c r="I56" s="11">
        <f t="shared" si="1"/>
        <v>94</v>
      </c>
      <c r="J56" s="1"/>
      <c r="K56" s="11">
        <f t="shared" si="2"/>
        <v>45.74468085</v>
      </c>
      <c r="L56" s="11">
        <f t="shared" si="3"/>
        <v>2.127659574</v>
      </c>
      <c r="M56" s="11">
        <f t="shared" si="4"/>
        <v>14.89361702</v>
      </c>
      <c r="N56" s="11">
        <f t="shared" si="5"/>
        <v>37.23404255</v>
      </c>
      <c r="O56" s="11">
        <f t="shared" si="6"/>
        <v>0</v>
      </c>
      <c r="P56" s="1"/>
      <c r="Q56" s="13">
        <v>52.0</v>
      </c>
      <c r="R56" s="13">
        <v>48.0</v>
      </c>
      <c r="S56" s="1">
        <f t="shared" si="7"/>
        <v>9.62</v>
      </c>
      <c r="T56" s="1">
        <f t="shared" si="8"/>
        <v>4.42</v>
      </c>
      <c r="U56" s="1">
        <f t="shared" si="9"/>
        <v>10.66</v>
      </c>
      <c r="V56" s="1">
        <f t="shared" si="10"/>
        <v>1.56</v>
      </c>
      <c r="W56" s="1">
        <f t="shared" si="11"/>
        <v>25.74</v>
      </c>
      <c r="X56" s="1"/>
      <c r="Y56" s="16">
        <v>46.5</v>
      </c>
      <c r="Z56" s="16">
        <v>0.0</v>
      </c>
      <c r="AA56" s="16">
        <v>15.4</v>
      </c>
      <c r="AB56" s="16">
        <v>38.1</v>
      </c>
      <c r="AC56" s="11">
        <v>0.0</v>
      </c>
      <c r="AD56" s="13"/>
      <c r="AE56" s="16">
        <v>48.5</v>
      </c>
      <c r="AF56" s="16">
        <v>0.0</v>
      </c>
      <c r="AG56" s="16">
        <v>0.0</v>
      </c>
      <c r="AH56" s="18">
        <v>51.5</v>
      </c>
      <c r="AI56" s="13"/>
      <c r="AJ56" s="1"/>
      <c r="AK56" s="1"/>
      <c r="AL56" s="1"/>
      <c r="AM56" s="1"/>
      <c r="AN56" s="1"/>
      <c r="AO56" s="1"/>
      <c r="AP56" s="1"/>
    </row>
    <row r="57">
      <c r="A57" s="1" t="s">
        <v>655</v>
      </c>
      <c r="B57" s="40">
        <v>1057002.0</v>
      </c>
      <c r="C57" s="1"/>
      <c r="D57" s="20">
        <v>34.08</v>
      </c>
      <c r="E57" s="20">
        <v>1.52</v>
      </c>
      <c r="F57" s="20">
        <v>23.9</v>
      </c>
      <c r="G57" s="20">
        <v>33.59</v>
      </c>
      <c r="H57" s="11">
        <v>0.0</v>
      </c>
      <c r="I57" s="11">
        <f t="shared" si="1"/>
        <v>93.09</v>
      </c>
      <c r="J57" s="1"/>
      <c r="K57" s="11">
        <f t="shared" si="2"/>
        <v>36.60973252</v>
      </c>
      <c r="L57" s="11">
        <f t="shared" si="3"/>
        <v>1.632828446</v>
      </c>
      <c r="M57" s="11">
        <f t="shared" si="4"/>
        <v>25.67407885</v>
      </c>
      <c r="N57" s="11">
        <f t="shared" si="5"/>
        <v>36.08336019</v>
      </c>
      <c r="O57" s="11">
        <f t="shared" si="6"/>
        <v>0</v>
      </c>
      <c r="P57" s="1"/>
      <c r="Q57" s="13">
        <v>60.0</v>
      </c>
      <c r="R57" s="13">
        <v>40.0</v>
      </c>
      <c r="S57" s="1">
        <f t="shared" si="7"/>
        <v>11.1</v>
      </c>
      <c r="T57" s="1">
        <f t="shared" si="8"/>
        <v>5.1</v>
      </c>
      <c r="U57" s="1">
        <f t="shared" si="9"/>
        <v>12.3</v>
      </c>
      <c r="V57" s="1">
        <f t="shared" si="10"/>
        <v>1.8</v>
      </c>
      <c r="W57" s="1">
        <f t="shared" si="11"/>
        <v>29.7</v>
      </c>
      <c r="X57" s="1"/>
      <c r="Y57" s="16">
        <v>37.2</v>
      </c>
      <c r="Z57" s="16">
        <v>0.0</v>
      </c>
      <c r="AA57" s="16">
        <v>26.1</v>
      </c>
      <c r="AB57" s="16">
        <v>36.7</v>
      </c>
      <c r="AC57" s="11">
        <v>0.0</v>
      </c>
      <c r="AD57" s="13"/>
      <c r="AE57" s="16">
        <v>42.3</v>
      </c>
      <c r="AF57" s="16">
        <v>0.0</v>
      </c>
      <c r="AG57" s="16">
        <v>0.0</v>
      </c>
      <c r="AH57" s="18">
        <v>57.7</v>
      </c>
      <c r="AI57" s="13"/>
      <c r="AJ57" s="1"/>
      <c r="AK57" s="1"/>
      <c r="AL57" s="1"/>
      <c r="AM57" s="1"/>
      <c r="AN57" s="1"/>
      <c r="AO57" s="1"/>
      <c r="AP57" s="1"/>
    </row>
    <row r="58">
      <c r="A58" s="1" t="s">
        <v>656</v>
      </c>
      <c r="B58" s="11">
        <v>885873.0</v>
      </c>
      <c r="C58" s="1"/>
      <c r="D58" s="11">
        <v>42.69</v>
      </c>
      <c r="E58" s="11">
        <v>9.73</v>
      </c>
      <c r="F58" s="20">
        <v>21.19</v>
      </c>
      <c r="G58" s="20">
        <v>15.35</v>
      </c>
      <c r="H58" s="11">
        <v>2.75</v>
      </c>
      <c r="I58" s="11">
        <f t="shared" si="1"/>
        <v>91.71</v>
      </c>
      <c r="J58" s="1"/>
      <c r="K58" s="11">
        <f t="shared" si="2"/>
        <v>46.54890415</v>
      </c>
      <c r="L58" s="11">
        <f t="shared" si="3"/>
        <v>10.60953004</v>
      </c>
      <c r="M58" s="11">
        <f t="shared" si="4"/>
        <v>23.10544106</v>
      </c>
      <c r="N58" s="11">
        <f t="shared" si="5"/>
        <v>16.73754225</v>
      </c>
      <c r="O58" s="11">
        <f t="shared" si="6"/>
        <v>2.998582488</v>
      </c>
      <c r="P58" s="1"/>
      <c r="Q58" s="13">
        <v>92.0</v>
      </c>
      <c r="R58" s="13">
        <v>8.0</v>
      </c>
      <c r="S58" s="1">
        <f t="shared" si="7"/>
        <v>17.02</v>
      </c>
      <c r="T58" s="1">
        <f t="shared" si="8"/>
        <v>7.82</v>
      </c>
      <c r="U58" s="1">
        <f t="shared" si="9"/>
        <v>18.86</v>
      </c>
      <c r="V58" s="1">
        <f t="shared" si="10"/>
        <v>2.76</v>
      </c>
      <c r="W58" s="1">
        <f t="shared" si="11"/>
        <v>45.54</v>
      </c>
      <c r="X58" s="1"/>
      <c r="Y58" s="16">
        <v>47.5</v>
      </c>
      <c r="Z58" s="16">
        <v>11.7</v>
      </c>
      <c r="AA58" s="16">
        <v>23.9</v>
      </c>
      <c r="AB58" s="16">
        <v>16.9</v>
      </c>
      <c r="AC58" s="16">
        <v>0.0</v>
      </c>
      <c r="AD58" s="13"/>
      <c r="AE58" s="18">
        <v>50.1</v>
      </c>
      <c r="AF58" s="16">
        <v>0.0</v>
      </c>
      <c r="AG58" s="16">
        <v>26.4</v>
      </c>
      <c r="AH58" s="16">
        <v>23.5</v>
      </c>
      <c r="AI58" s="13"/>
      <c r="AJ58" s="1"/>
      <c r="AK58" s="1"/>
      <c r="AL58" s="1"/>
      <c r="AM58" s="1"/>
      <c r="AN58" s="1"/>
      <c r="AO58" s="1"/>
      <c r="AP58" s="1"/>
    </row>
    <row r="59">
      <c r="A59" s="1" t="s">
        <v>657</v>
      </c>
      <c r="B59" s="11">
        <v>1004263.0</v>
      </c>
      <c r="C59" s="1"/>
      <c r="D59" s="11">
        <v>42.15</v>
      </c>
      <c r="E59" s="11">
        <v>19.86</v>
      </c>
      <c r="F59" s="20">
        <v>14.11</v>
      </c>
      <c r="G59" s="11">
        <v>21.26</v>
      </c>
      <c r="H59" s="11">
        <v>0.0</v>
      </c>
      <c r="I59" s="11">
        <f t="shared" si="1"/>
        <v>97.38</v>
      </c>
      <c r="J59" s="1"/>
      <c r="K59" s="11">
        <f t="shared" si="2"/>
        <v>43.2840419</v>
      </c>
      <c r="L59" s="11">
        <f t="shared" si="3"/>
        <v>20.39433148</v>
      </c>
      <c r="M59" s="11">
        <f t="shared" si="4"/>
        <v>14.48962826</v>
      </c>
      <c r="N59" s="11">
        <f t="shared" si="5"/>
        <v>21.83199836</v>
      </c>
      <c r="O59" s="11">
        <f t="shared" si="6"/>
        <v>0</v>
      </c>
      <c r="P59" s="1"/>
      <c r="Q59" s="13">
        <v>72.0</v>
      </c>
      <c r="R59" s="13">
        <v>28.0</v>
      </c>
      <c r="S59" s="1">
        <f t="shared" si="7"/>
        <v>13.32</v>
      </c>
      <c r="T59" s="1">
        <f t="shared" si="8"/>
        <v>6.12</v>
      </c>
      <c r="U59" s="1">
        <f t="shared" si="9"/>
        <v>14.76</v>
      </c>
      <c r="V59" s="1">
        <f t="shared" si="10"/>
        <v>2.16</v>
      </c>
      <c r="W59" s="1">
        <f t="shared" si="11"/>
        <v>35.64</v>
      </c>
      <c r="X59" s="1"/>
      <c r="Y59" s="16">
        <v>48.3</v>
      </c>
      <c r="Z59" s="16">
        <v>24.9</v>
      </c>
      <c r="AA59" s="16">
        <v>0.0</v>
      </c>
      <c r="AB59" s="16">
        <v>26.8</v>
      </c>
      <c r="AC59" s="11">
        <v>0.0</v>
      </c>
      <c r="AD59" s="13"/>
      <c r="AE59" s="18">
        <v>54.3</v>
      </c>
      <c r="AF59" s="16">
        <v>0.0</v>
      </c>
      <c r="AG59" s="16">
        <v>0.0</v>
      </c>
      <c r="AH59" s="16">
        <v>45.7</v>
      </c>
      <c r="AI59" s="13"/>
      <c r="AJ59" s="1"/>
      <c r="AK59" s="1"/>
      <c r="AL59" s="1"/>
      <c r="AM59" s="1"/>
      <c r="AN59" s="1"/>
      <c r="AO59" s="1"/>
      <c r="AP59" s="1"/>
    </row>
    <row r="60">
      <c r="A60" s="1" t="s">
        <v>658</v>
      </c>
      <c r="B60" s="11">
        <v>1060346.0</v>
      </c>
      <c r="C60" s="1"/>
      <c r="D60" s="11">
        <v>45.92</v>
      </c>
      <c r="E60" s="11">
        <v>2.3</v>
      </c>
      <c r="F60" s="11">
        <v>22.0</v>
      </c>
      <c r="G60" s="11">
        <v>27.0</v>
      </c>
      <c r="H60" s="11">
        <v>0.0</v>
      </c>
      <c r="I60" s="11">
        <f t="shared" si="1"/>
        <v>97.22</v>
      </c>
      <c r="J60" s="1"/>
      <c r="K60" s="11">
        <f t="shared" si="2"/>
        <v>47.23307961</v>
      </c>
      <c r="L60" s="11">
        <f t="shared" si="3"/>
        <v>2.36576836</v>
      </c>
      <c r="M60" s="11">
        <f t="shared" si="4"/>
        <v>22.62908866</v>
      </c>
      <c r="N60" s="11">
        <f t="shared" si="5"/>
        <v>27.77206336</v>
      </c>
      <c r="O60" s="11">
        <f t="shared" si="6"/>
        <v>0</v>
      </c>
      <c r="P60" s="1"/>
      <c r="Q60" s="13">
        <v>56.0</v>
      </c>
      <c r="R60" s="13">
        <v>44.0</v>
      </c>
      <c r="S60" s="1">
        <f t="shared" si="7"/>
        <v>10.36</v>
      </c>
      <c r="T60" s="1">
        <f t="shared" si="8"/>
        <v>4.76</v>
      </c>
      <c r="U60" s="1">
        <f t="shared" si="9"/>
        <v>11.48</v>
      </c>
      <c r="V60" s="1">
        <f t="shared" si="10"/>
        <v>1.68</v>
      </c>
      <c r="W60" s="1">
        <f t="shared" si="11"/>
        <v>27.72</v>
      </c>
      <c r="X60" s="1"/>
      <c r="Y60" s="16">
        <v>48.0</v>
      </c>
      <c r="Z60" s="16">
        <v>0.0</v>
      </c>
      <c r="AA60" s="16">
        <v>23.4</v>
      </c>
      <c r="AB60" s="16">
        <v>28.6</v>
      </c>
      <c r="AC60" s="11">
        <v>0.0</v>
      </c>
      <c r="AD60" s="13"/>
      <c r="AE60" s="18">
        <v>51.4</v>
      </c>
      <c r="AF60" s="16">
        <v>0.0</v>
      </c>
      <c r="AG60" s="16">
        <v>0.0</v>
      </c>
      <c r="AH60" s="16">
        <v>48.6</v>
      </c>
      <c r="AI60" s="13"/>
      <c r="AJ60" s="1"/>
      <c r="AK60" s="1"/>
      <c r="AL60" s="1"/>
      <c r="AM60" s="1"/>
      <c r="AN60" s="1"/>
      <c r="AO60" s="1"/>
      <c r="AP60" s="1"/>
    </row>
    <row r="61">
      <c r="A61" s="1" t="s">
        <v>659</v>
      </c>
      <c r="B61" s="40">
        <v>854749.0</v>
      </c>
      <c r="C61" s="1"/>
      <c r="D61" s="20">
        <v>45.83</v>
      </c>
      <c r="E61" s="11">
        <v>4.89</v>
      </c>
      <c r="F61" s="20">
        <v>18.68</v>
      </c>
      <c r="G61" s="11">
        <v>18.66</v>
      </c>
      <c r="H61" s="20">
        <v>7.72</v>
      </c>
      <c r="I61" s="11">
        <f t="shared" si="1"/>
        <v>95.78</v>
      </c>
      <c r="J61" s="1"/>
      <c r="K61" s="11">
        <f t="shared" si="2"/>
        <v>47.84923784</v>
      </c>
      <c r="L61" s="11">
        <f t="shared" si="3"/>
        <v>5.10544999</v>
      </c>
      <c r="M61" s="11">
        <f t="shared" si="4"/>
        <v>19.50302777</v>
      </c>
      <c r="N61" s="11">
        <f t="shared" si="5"/>
        <v>19.48214659</v>
      </c>
      <c r="O61" s="11">
        <f t="shared" si="6"/>
        <v>8.060137816</v>
      </c>
      <c r="P61" s="1"/>
      <c r="Q61" s="13">
        <v>90.0</v>
      </c>
      <c r="R61" s="13">
        <v>10.0</v>
      </c>
      <c r="S61" s="1">
        <f t="shared" si="7"/>
        <v>16.65</v>
      </c>
      <c r="T61" s="1">
        <f t="shared" si="8"/>
        <v>7.65</v>
      </c>
      <c r="U61" s="1">
        <f t="shared" si="9"/>
        <v>18.45</v>
      </c>
      <c r="V61" s="1">
        <f t="shared" si="10"/>
        <v>2.7</v>
      </c>
      <c r="W61" s="1">
        <f t="shared" si="11"/>
        <v>44.55</v>
      </c>
      <c r="X61" s="1"/>
      <c r="Y61" s="16">
        <v>49.7</v>
      </c>
      <c r="Z61" s="16">
        <v>0.0</v>
      </c>
      <c r="AA61" s="16">
        <v>21.0</v>
      </c>
      <c r="AB61" s="16">
        <v>20.8</v>
      </c>
      <c r="AC61" s="16">
        <v>8.5</v>
      </c>
      <c r="AD61" s="13"/>
      <c r="AE61" s="18">
        <v>52.6</v>
      </c>
      <c r="AF61" s="16">
        <v>0.0</v>
      </c>
      <c r="AG61" s="16">
        <v>23.6</v>
      </c>
      <c r="AH61" s="16">
        <v>23.8</v>
      </c>
      <c r="AI61" s="13"/>
      <c r="AJ61" s="1"/>
      <c r="AK61" s="1"/>
      <c r="AL61" s="1"/>
      <c r="AM61" s="1"/>
      <c r="AN61" s="1"/>
      <c r="AO61" s="1"/>
      <c r="AP61" s="1"/>
    </row>
    <row r="62">
      <c r="A62" s="1" t="s">
        <v>660</v>
      </c>
      <c r="B62" s="40">
        <v>1201603.0</v>
      </c>
      <c r="C62" s="1"/>
      <c r="D62" s="20">
        <v>43.17</v>
      </c>
      <c r="E62" s="11">
        <v>16.4</v>
      </c>
      <c r="F62" s="11">
        <v>16.66</v>
      </c>
      <c r="G62" s="11">
        <v>17.36</v>
      </c>
      <c r="H62" s="11">
        <v>0.0</v>
      </c>
      <c r="I62" s="11">
        <f t="shared" si="1"/>
        <v>93.59</v>
      </c>
      <c r="J62" s="1"/>
      <c r="K62" s="11">
        <f t="shared" si="2"/>
        <v>46.12672294</v>
      </c>
      <c r="L62" s="11">
        <f t="shared" si="3"/>
        <v>17.52323966</v>
      </c>
      <c r="M62" s="11">
        <f t="shared" si="4"/>
        <v>17.80104712</v>
      </c>
      <c r="N62" s="11">
        <f t="shared" si="5"/>
        <v>18.54899028</v>
      </c>
      <c r="O62" s="11">
        <f t="shared" si="6"/>
        <v>0</v>
      </c>
      <c r="P62" s="1"/>
      <c r="Q62" s="13">
        <v>88.0</v>
      </c>
      <c r="R62" s="13">
        <v>12.0</v>
      </c>
      <c r="S62" s="1">
        <f t="shared" si="7"/>
        <v>16.28</v>
      </c>
      <c r="T62" s="1">
        <f t="shared" si="8"/>
        <v>7.48</v>
      </c>
      <c r="U62" s="1">
        <f t="shared" si="9"/>
        <v>18.04</v>
      </c>
      <c r="V62" s="1">
        <f t="shared" si="10"/>
        <v>2.64</v>
      </c>
      <c r="W62" s="1">
        <f t="shared" si="11"/>
        <v>43.56</v>
      </c>
      <c r="X62" s="1"/>
      <c r="Y62" s="18">
        <v>50.1</v>
      </c>
      <c r="Z62" s="16">
        <v>0.0</v>
      </c>
      <c r="AA62" s="16">
        <v>23.8</v>
      </c>
      <c r="AB62" s="16">
        <v>26.1</v>
      </c>
      <c r="AC62" s="11">
        <v>0.0</v>
      </c>
      <c r="AD62" s="1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>
      <c r="A63" s="1" t="s">
        <v>661</v>
      </c>
      <c r="B63" s="40">
        <v>1113384.0</v>
      </c>
      <c r="C63" s="1"/>
      <c r="D63" s="20">
        <v>47.86</v>
      </c>
      <c r="E63" s="20">
        <v>3.85</v>
      </c>
      <c r="F63" s="11">
        <v>27.0</v>
      </c>
      <c r="G63" s="11">
        <v>19.01</v>
      </c>
      <c r="H63" s="11">
        <v>0.0</v>
      </c>
      <c r="I63" s="11">
        <f t="shared" si="1"/>
        <v>97.72</v>
      </c>
      <c r="J63" s="1"/>
      <c r="K63" s="11">
        <f t="shared" si="2"/>
        <v>48.97666803</v>
      </c>
      <c r="L63" s="11">
        <f t="shared" si="3"/>
        <v>3.93982808</v>
      </c>
      <c r="M63" s="11">
        <f t="shared" si="4"/>
        <v>27.62996316</v>
      </c>
      <c r="N63" s="11">
        <f t="shared" si="5"/>
        <v>19.45354073</v>
      </c>
      <c r="O63" s="11">
        <f t="shared" si="6"/>
        <v>0</v>
      </c>
      <c r="P63" s="1"/>
      <c r="Q63" s="13">
        <v>65.0</v>
      </c>
      <c r="R63" s="13">
        <v>35.0</v>
      </c>
      <c r="S63" s="1">
        <f t="shared" si="7"/>
        <v>12.025</v>
      </c>
      <c r="T63" s="1">
        <f t="shared" si="8"/>
        <v>5.525</v>
      </c>
      <c r="U63" s="1">
        <f t="shared" si="9"/>
        <v>13.325</v>
      </c>
      <c r="V63" s="1">
        <f t="shared" si="10"/>
        <v>1.95</v>
      </c>
      <c r="W63" s="1">
        <f t="shared" si="11"/>
        <v>32.175</v>
      </c>
      <c r="X63" s="1"/>
      <c r="Y63" s="18">
        <v>50.6</v>
      </c>
      <c r="Z63" s="16">
        <v>0.0</v>
      </c>
      <c r="AA63" s="16">
        <v>28.6</v>
      </c>
      <c r="AB63" s="16">
        <v>20.8</v>
      </c>
      <c r="AC63" s="11">
        <v>0.0</v>
      </c>
      <c r="AD63" s="1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>
      <c r="A64" s="1" t="s">
        <v>662</v>
      </c>
      <c r="B64" s="40">
        <v>1114460.0</v>
      </c>
      <c r="C64" s="1"/>
      <c r="D64" s="20">
        <v>42.1</v>
      </c>
      <c r="E64" s="11">
        <v>0.0</v>
      </c>
      <c r="F64" s="11">
        <v>11.46</v>
      </c>
      <c r="G64" s="11">
        <v>43.89</v>
      </c>
      <c r="H64" s="11">
        <v>0.0</v>
      </c>
      <c r="I64" s="11">
        <f t="shared" si="1"/>
        <v>97.45</v>
      </c>
      <c r="J64" s="1"/>
      <c r="K64" s="11">
        <f t="shared" si="2"/>
        <v>43.20164187</v>
      </c>
      <c r="L64" s="11">
        <f t="shared" si="3"/>
        <v>0</v>
      </c>
      <c r="M64" s="11">
        <f t="shared" si="4"/>
        <v>11.75987686</v>
      </c>
      <c r="N64" s="11">
        <f t="shared" si="5"/>
        <v>45.03848127</v>
      </c>
      <c r="O64" s="11">
        <f t="shared" si="6"/>
        <v>0</v>
      </c>
      <c r="P64" s="1"/>
      <c r="Q64" s="13">
        <v>80.0</v>
      </c>
      <c r="R64" s="13">
        <v>20.0</v>
      </c>
      <c r="S64" s="1">
        <f t="shared" si="7"/>
        <v>14.8</v>
      </c>
      <c r="T64" s="1">
        <f t="shared" si="8"/>
        <v>6.8</v>
      </c>
      <c r="U64" s="1">
        <f t="shared" si="9"/>
        <v>16.4</v>
      </c>
      <c r="V64" s="1">
        <f t="shared" si="10"/>
        <v>2.4</v>
      </c>
      <c r="W64" s="1">
        <f t="shared" si="11"/>
        <v>39.6</v>
      </c>
      <c r="X64" s="1"/>
      <c r="Y64" s="16">
        <v>49.8</v>
      </c>
      <c r="Z64" s="11">
        <v>0.0</v>
      </c>
      <c r="AA64" s="11">
        <v>11.759876859928168</v>
      </c>
      <c r="AB64" s="18">
        <v>50.2</v>
      </c>
      <c r="AC64" s="11">
        <v>0.0</v>
      </c>
      <c r="AD64" s="1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>
      <c r="A65" s="1" t="s">
        <v>663</v>
      </c>
      <c r="B65" s="40">
        <v>1056688.0</v>
      </c>
      <c r="C65" s="1"/>
      <c r="D65" s="20">
        <v>45.97</v>
      </c>
      <c r="E65" s="11">
        <v>4.44</v>
      </c>
      <c r="F65" s="11">
        <v>28.26</v>
      </c>
      <c r="G65" s="11">
        <v>17.0</v>
      </c>
      <c r="H65" s="11">
        <v>0.0</v>
      </c>
      <c r="I65" s="11">
        <f t="shared" si="1"/>
        <v>95.67</v>
      </c>
      <c r="J65" s="1"/>
      <c r="K65" s="11">
        <f t="shared" si="2"/>
        <v>48.05059057</v>
      </c>
      <c r="L65" s="11">
        <f t="shared" si="3"/>
        <v>4.640953277</v>
      </c>
      <c r="M65" s="11">
        <f t="shared" si="4"/>
        <v>29.53904045</v>
      </c>
      <c r="N65" s="11">
        <f t="shared" si="5"/>
        <v>17.7694157</v>
      </c>
      <c r="O65" s="11">
        <f t="shared" si="6"/>
        <v>0</v>
      </c>
      <c r="P65" s="1"/>
      <c r="Q65" s="13">
        <v>87.0</v>
      </c>
      <c r="R65" s="13">
        <v>13.0</v>
      </c>
      <c r="S65" s="1">
        <f t="shared" si="7"/>
        <v>16.095</v>
      </c>
      <c r="T65" s="1">
        <f t="shared" si="8"/>
        <v>7.395</v>
      </c>
      <c r="U65" s="1">
        <f t="shared" si="9"/>
        <v>17.835</v>
      </c>
      <c r="V65" s="1">
        <f t="shared" si="10"/>
        <v>2.61</v>
      </c>
      <c r="W65" s="1">
        <f t="shared" si="11"/>
        <v>43.065</v>
      </c>
      <c r="X65" s="1"/>
      <c r="Y65" s="18">
        <v>50.0</v>
      </c>
      <c r="Z65" s="16">
        <v>0.0</v>
      </c>
      <c r="AA65" s="16">
        <v>31.0</v>
      </c>
      <c r="AB65" s="16">
        <v>19.0</v>
      </c>
      <c r="AC65" s="11">
        <v>0.0</v>
      </c>
      <c r="AD65" s="1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>
      <c r="A66" s="1" t="s">
        <v>140</v>
      </c>
      <c r="B66" s="11">
        <v>1056078.0</v>
      </c>
      <c r="C66" s="1"/>
      <c r="D66" s="20">
        <v>44.47</v>
      </c>
      <c r="E66" s="20">
        <v>5.39</v>
      </c>
      <c r="F66" s="11">
        <v>21.8</v>
      </c>
      <c r="G66" s="11">
        <v>20.18</v>
      </c>
      <c r="H66" s="11">
        <v>0.0</v>
      </c>
      <c r="I66" s="11">
        <f t="shared" si="1"/>
        <v>91.84</v>
      </c>
      <c r="J66" s="1"/>
      <c r="K66" s="11">
        <f t="shared" si="2"/>
        <v>48.42116725</v>
      </c>
      <c r="L66" s="11">
        <f t="shared" si="3"/>
        <v>5.868902439</v>
      </c>
      <c r="M66" s="11">
        <f t="shared" si="4"/>
        <v>23.7369338</v>
      </c>
      <c r="N66" s="11">
        <f t="shared" si="5"/>
        <v>21.97299652</v>
      </c>
      <c r="O66" s="11">
        <f t="shared" si="6"/>
        <v>0</v>
      </c>
      <c r="P66" s="1"/>
      <c r="Q66" s="13">
        <v>80.0</v>
      </c>
      <c r="R66" s="13">
        <v>20.0</v>
      </c>
      <c r="S66" s="1">
        <f t="shared" si="7"/>
        <v>14.8</v>
      </c>
      <c r="T66" s="1">
        <f t="shared" si="8"/>
        <v>6.8</v>
      </c>
      <c r="U66" s="1">
        <f t="shared" si="9"/>
        <v>16.4</v>
      </c>
      <c r="V66" s="1">
        <f t="shared" si="10"/>
        <v>2.4</v>
      </c>
      <c r="W66" s="1">
        <f t="shared" si="11"/>
        <v>39.6</v>
      </c>
      <c r="X66" s="1"/>
      <c r="Y66" s="18">
        <v>50.4</v>
      </c>
      <c r="Z66" s="16">
        <v>0.0</v>
      </c>
      <c r="AA66" s="16">
        <v>25.7</v>
      </c>
      <c r="AB66" s="16">
        <v>23.9</v>
      </c>
      <c r="AC66" s="11">
        <v>0.0</v>
      </c>
      <c r="AD66" s="1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>
      <c r="A67" s="1" t="s">
        <v>664</v>
      </c>
      <c r="B67" s="40">
        <v>1064357.0</v>
      </c>
      <c r="C67" s="1"/>
      <c r="D67" s="20">
        <v>48.34</v>
      </c>
      <c r="E67" s="11">
        <v>5.89</v>
      </c>
      <c r="F67" s="20">
        <v>21.4</v>
      </c>
      <c r="G67" s="11">
        <v>21.25</v>
      </c>
      <c r="H67" s="11">
        <v>0.0</v>
      </c>
      <c r="I67" s="11">
        <f t="shared" si="1"/>
        <v>96.88</v>
      </c>
      <c r="J67" s="1"/>
      <c r="K67" s="11">
        <f t="shared" si="2"/>
        <v>49.89677952</v>
      </c>
      <c r="L67" s="11">
        <f t="shared" si="3"/>
        <v>6.07968621</v>
      </c>
      <c r="M67" s="11">
        <f t="shared" si="4"/>
        <v>22.08918249</v>
      </c>
      <c r="N67" s="11">
        <f t="shared" si="5"/>
        <v>21.93435178</v>
      </c>
      <c r="O67" s="11">
        <f t="shared" si="6"/>
        <v>0</v>
      </c>
      <c r="P67" s="1"/>
      <c r="Q67" s="13">
        <v>80.0</v>
      </c>
      <c r="R67" s="13">
        <v>20.0</v>
      </c>
      <c r="S67" s="1">
        <f t="shared" si="7"/>
        <v>14.8</v>
      </c>
      <c r="T67" s="1">
        <f t="shared" si="8"/>
        <v>6.8</v>
      </c>
      <c r="U67" s="1">
        <f t="shared" si="9"/>
        <v>16.4</v>
      </c>
      <c r="V67" s="1">
        <f t="shared" si="10"/>
        <v>2.4</v>
      </c>
      <c r="W67" s="1">
        <f t="shared" si="11"/>
        <v>39.6</v>
      </c>
      <c r="X67" s="1"/>
      <c r="Y67" s="18">
        <v>53.4</v>
      </c>
      <c r="Z67" s="16">
        <v>0.0</v>
      </c>
      <c r="AA67" s="16">
        <v>24.5</v>
      </c>
      <c r="AB67" s="16">
        <v>23.1</v>
      </c>
      <c r="AC67" s="11">
        <v>0.0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>
      <c r="A68" s="1" t="s">
        <v>665</v>
      </c>
      <c r="B68" s="40">
        <v>1095860.0</v>
      </c>
      <c r="C68" s="1"/>
      <c r="D68" s="20">
        <v>48.26</v>
      </c>
      <c r="E68" s="11">
        <v>0.87</v>
      </c>
      <c r="F68" s="20">
        <v>14.87</v>
      </c>
      <c r="G68" s="20">
        <v>33.82</v>
      </c>
      <c r="H68" s="11">
        <v>0.0</v>
      </c>
      <c r="I68" s="11">
        <f t="shared" si="1"/>
        <v>97.82</v>
      </c>
      <c r="J68" s="1"/>
      <c r="K68" s="11">
        <f t="shared" si="2"/>
        <v>49.33551421</v>
      </c>
      <c r="L68" s="11">
        <f t="shared" si="3"/>
        <v>0.8893886731</v>
      </c>
      <c r="M68" s="11">
        <f t="shared" si="4"/>
        <v>15.20139031</v>
      </c>
      <c r="N68" s="11">
        <f t="shared" si="5"/>
        <v>34.57370681</v>
      </c>
      <c r="O68" s="11">
        <f t="shared" si="6"/>
        <v>0</v>
      </c>
      <c r="P68" s="1"/>
      <c r="Q68" s="13">
        <v>58.0</v>
      </c>
      <c r="R68" s="13">
        <v>42.0</v>
      </c>
      <c r="S68" s="1">
        <f t="shared" si="7"/>
        <v>10.73</v>
      </c>
      <c r="T68" s="1">
        <f t="shared" si="8"/>
        <v>4.93</v>
      </c>
      <c r="U68" s="1">
        <f t="shared" si="9"/>
        <v>11.89</v>
      </c>
      <c r="V68" s="1">
        <f t="shared" si="10"/>
        <v>1.74</v>
      </c>
      <c r="W68" s="1">
        <f t="shared" si="11"/>
        <v>28.71</v>
      </c>
      <c r="X68" s="1"/>
      <c r="Y68" s="18">
        <v>50.2</v>
      </c>
      <c r="Z68" s="16">
        <v>0.0</v>
      </c>
      <c r="AA68" s="16">
        <v>15.2</v>
      </c>
      <c r="AB68" s="16">
        <v>34.6</v>
      </c>
      <c r="AC68" s="11">
        <v>0.0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>
      <c r="A69" s="1" t="s">
        <v>666</v>
      </c>
      <c r="B69" s="40">
        <v>1104606.0</v>
      </c>
      <c r="C69" s="1"/>
      <c r="D69" s="20">
        <v>38.07</v>
      </c>
      <c r="E69" s="11">
        <v>0.67</v>
      </c>
      <c r="F69" s="11">
        <v>10.76</v>
      </c>
      <c r="G69" s="20">
        <v>48.39</v>
      </c>
      <c r="H69" s="11">
        <v>0.0</v>
      </c>
      <c r="I69" s="11">
        <f t="shared" si="1"/>
        <v>97.89</v>
      </c>
      <c r="J69" s="1"/>
      <c r="K69" s="11">
        <f t="shared" si="2"/>
        <v>38.89059148</v>
      </c>
      <c r="L69" s="11">
        <f t="shared" si="3"/>
        <v>0.6844417203</v>
      </c>
      <c r="M69" s="11">
        <f t="shared" si="4"/>
        <v>10.99192972</v>
      </c>
      <c r="N69" s="11">
        <f t="shared" si="5"/>
        <v>49.43303708</v>
      </c>
      <c r="O69" s="11">
        <f t="shared" si="6"/>
        <v>0</v>
      </c>
      <c r="P69" s="1"/>
      <c r="Q69" s="13">
        <v>87.0</v>
      </c>
      <c r="R69" s="13">
        <v>13.0</v>
      </c>
      <c r="S69" s="1">
        <f t="shared" si="7"/>
        <v>16.095</v>
      </c>
      <c r="T69" s="1">
        <f t="shared" si="8"/>
        <v>7.395</v>
      </c>
      <c r="U69" s="1">
        <f t="shared" si="9"/>
        <v>17.835</v>
      </c>
      <c r="V69" s="1">
        <f t="shared" si="10"/>
        <v>2.61</v>
      </c>
      <c r="W69" s="1">
        <f t="shared" si="11"/>
        <v>43.065</v>
      </c>
      <c r="X69" s="1"/>
      <c r="Y69" s="16">
        <v>38.8</v>
      </c>
      <c r="Z69" s="16">
        <v>0.0</v>
      </c>
      <c r="AA69" s="16">
        <v>11.0</v>
      </c>
      <c r="AB69" s="18">
        <v>50.1</v>
      </c>
      <c r="AC69" s="11">
        <v>0.0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>
      <c r="A70" s="1" t="s">
        <v>667</v>
      </c>
      <c r="B70" s="40">
        <v>1030685.0</v>
      </c>
      <c r="C70" s="1"/>
      <c r="D70" s="20">
        <v>56.37</v>
      </c>
      <c r="E70" s="11">
        <v>7.34</v>
      </c>
      <c r="F70" s="20">
        <v>5.88</v>
      </c>
      <c r="G70" s="11">
        <v>4.39</v>
      </c>
      <c r="H70" s="11">
        <v>20.3</v>
      </c>
      <c r="I70" s="11">
        <f t="shared" si="1"/>
        <v>94.28</v>
      </c>
      <c r="J70" s="1"/>
      <c r="K70" s="14">
        <f t="shared" si="2"/>
        <v>59.78998727</v>
      </c>
      <c r="L70" s="11">
        <f t="shared" si="3"/>
        <v>7.785320322</v>
      </c>
      <c r="M70" s="11">
        <f t="shared" si="4"/>
        <v>6.236741621</v>
      </c>
      <c r="N70" s="11">
        <f t="shared" si="5"/>
        <v>4.656342809</v>
      </c>
      <c r="O70" s="11">
        <f t="shared" si="6"/>
        <v>21.53160798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>
      <c r="A71" s="1" t="s">
        <v>668</v>
      </c>
      <c r="B71" s="40">
        <v>971557.0</v>
      </c>
      <c r="C71" s="1"/>
      <c r="D71" s="11">
        <v>51.07</v>
      </c>
      <c r="E71" s="11">
        <v>3.88</v>
      </c>
      <c r="F71" s="11">
        <v>23.77</v>
      </c>
      <c r="G71" s="20">
        <v>15.52</v>
      </c>
      <c r="H71" s="11">
        <v>0.0</v>
      </c>
      <c r="I71" s="11">
        <f t="shared" si="1"/>
        <v>94.24</v>
      </c>
      <c r="J71" s="1"/>
      <c r="K71" s="14">
        <f t="shared" si="2"/>
        <v>54.19142615</v>
      </c>
      <c r="L71" s="11">
        <f t="shared" si="3"/>
        <v>4.117147708</v>
      </c>
      <c r="M71" s="11">
        <f t="shared" si="4"/>
        <v>25.22283531</v>
      </c>
      <c r="N71" s="11">
        <f t="shared" si="5"/>
        <v>16.46859083</v>
      </c>
      <c r="O71" s="11">
        <f t="shared" si="6"/>
        <v>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>
      <c r="A72" s="1" t="s">
        <v>669</v>
      </c>
      <c r="B72" s="40">
        <v>877877.0</v>
      </c>
      <c r="C72" s="1"/>
      <c r="D72" s="11">
        <v>47.61</v>
      </c>
      <c r="E72" s="11">
        <v>5.77</v>
      </c>
      <c r="F72" s="20">
        <v>26.02</v>
      </c>
      <c r="G72" s="20">
        <v>15.23</v>
      </c>
      <c r="H72" s="11">
        <v>0.0</v>
      </c>
      <c r="I72" s="11">
        <f t="shared" si="1"/>
        <v>94.63</v>
      </c>
      <c r="J72" s="1"/>
      <c r="K72" s="14">
        <f t="shared" si="2"/>
        <v>50.31174046</v>
      </c>
      <c r="L72" s="11">
        <f t="shared" si="3"/>
        <v>6.097432104</v>
      </c>
      <c r="M72" s="11">
        <f t="shared" si="4"/>
        <v>27.49656557</v>
      </c>
      <c r="N72" s="11">
        <f t="shared" si="5"/>
        <v>16.09426186</v>
      </c>
      <c r="O72" s="11">
        <f t="shared" si="6"/>
        <v>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>
      <c r="A73" s="1" t="s">
        <v>670</v>
      </c>
      <c r="B73" s="40">
        <v>1040199.0</v>
      </c>
      <c r="C73" s="1"/>
      <c r="D73" s="11">
        <v>51.8</v>
      </c>
      <c r="E73" s="11">
        <v>4.39</v>
      </c>
      <c r="F73" s="20">
        <v>16.95</v>
      </c>
      <c r="G73" s="11">
        <v>21.75</v>
      </c>
      <c r="H73" s="11">
        <v>0.0</v>
      </c>
      <c r="I73" s="11">
        <f t="shared" si="1"/>
        <v>94.89</v>
      </c>
      <c r="J73" s="1"/>
      <c r="K73" s="14">
        <f t="shared" si="2"/>
        <v>54.58952471</v>
      </c>
      <c r="L73" s="11">
        <f t="shared" si="3"/>
        <v>4.626409527</v>
      </c>
      <c r="M73" s="11">
        <f t="shared" si="4"/>
        <v>17.86278849</v>
      </c>
      <c r="N73" s="11">
        <f t="shared" si="5"/>
        <v>22.92127727</v>
      </c>
      <c r="O73" s="11">
        <f t="shared" si="6"/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>
      <c r="A74" s="1" t="s">
        <v>671</v>
      </c>
      <c r="B74" s="40">
        <v>835079.0</v>
      </c>
      <c r="C74" s="1"/>
      <c r="D74" s="20">
        <v>56.84</v>
      </c>
      <c r="E74" s="20">
        <v>30.15</v>
      </c>
      <c r="F74" s="11">
        <v>6.37</v>
      </c>
      <c r="G74" s="11">
        <v>3.08</v>
      </c>
      <c r="H74" s="11">
        <v>1.43</v>
      </c>
      <c r="I74" s="11">
        <f t="shared" si="1"/>
        <v>97.87</v>
      </c>
      <c r="J74" s="1"/>
      <c r="K74" s="14">
        <f t="shared" si="2"/>
        <v>58.07704097</v>
      </c>
      <c r="L74" s="11">
        <f t="shared" si="3"/>
        <v>30.80617145</v>
      </c>
      <c r="M74" s="11">
        <f t="shared" si="4"/>
        <v>6.508633902</v>
      </c>
      <c r="N74" s="11">
        <f t="shared" si="5"/>
        <v>3.147031777</v>
      </c>
      <c r="O74" s="11">
        <f t="shared" si="6"/>
        <v>1.461121896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>
      <c r="A75" s="1" t="s">
        <v>672</v>
      </c>
      <c r="B75" s="40">
        <v>971375.0</v>
      </c>
      <c r="C75" s="1"/>
      <c r="D75" s="20">
        <v>49.57</v>
      </c>
      <c r="E75" s="11">
        <v>9.97</v>
      </c>
      <c r="F75" s="11">
        <v>20.85</v>
      </c>
      <c r="G75" s="20">
        <v>15.13</v>
      </c>
      <c r="H75" s="11">
        <v>0.0</v>
      </c>
      <c r="I75" s="11">
        <f t="shared" si="1"/>
        <v>95.52</v>
      </c>
      <c r="J75" s="1"/>
      <c r="K75" s="14">
        <f t="shared" si="2"/>
        <v>51.89489112</v>
      </c>
      <c r="L75" s="11">
        <f t="shared" si="3"/>
        <v>10.43760469</v>
      </c>
      <c r="M75" s="11">
        <f t="shared" si="4"/>
        <v>21.82788945</v>
      </c>
      <c r="N75" s="11">
        <f t="shared" si="5"/>
        <v>15.83961474</v>
      </c>
      <c r="O75" s="11">
        <f t="shared" si="6"/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>
      <c r="A76" s="1" t="s">
        <v>673</v>
      </c>
      <c r="B76" s="40">
        <v>1109166.0</v>
      </c>
      <c r="C76" s="1"/>
      <c r="D76" s="20">
        <v>49.46</v>
      </c>
      <c r="E76" s="11">
        <v>7.47</v>
      </c>
      <c r="F76" s="11">
        <v>23.57</v>
      </c>
      <c r="G76" s="11">
        <v>16.31</v>
      </c>
      <c r="H76" s="11">
        <v>0.0</v>
      </c>
      <c r="I76" s="11">
        <f t="shared" si="1"/>
        <v>96.81</v>
      </c>
      <c r="J76" s="1"/>
      <c r="K76" s="14">
        <f t="shared" si="2"/>
        <v>51.08976345</v>
      </c>
      <c r="L76" s="11">
        <f t="shared" si="3"/>
        <v>7.716145026</v>
      </c>
      <c r="M76" s="11">
        <f t="shared" si="4"/>
        <v>24.3466584</v>
      </c>
      <c r="N76" s="11">
        <f t="shared" si="5"/>
        <v>16.84743312</v>
      </c>
      <c r="O76" s="11">
        <f t="shared" si="6"/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>
      <c r="A77" s="1" t="s">
        <v>674</v>
      </c>
      <c r="B77" s="11">
        <v>1342321.0</v>
      </c>
      <c r="C77" s="1"/>
      <c r="D77" s="20">
        <v>56.5</v>
      </c>
      <c r="E77" s="11">
        <v>14.24</v>
      </c>
      <c r="F77" s="20">
        <v>12.89</v>
      </c>
      <c r="G77" s="11">
        <v>7.97</v>
      </c>
      <c r="H77" s="20">
        <v>6.64</v>
      </c>
      <c r="I77" s="11">
        <f t="shared" si="1"/>
        <v>98.24</v>
      </c>
      <c r="J77" s="1"/>
      <c r="K77" s="14">
        <f t="shared" si="2"/>
        <v>57.51221498</v>
      </c>
      <c r="L77" s="11">
        <f t="shared" si="3"/>
        <v>14.49511401</v>
      </c>
      <c r="M77" s="11">
        <f t="shared" si="4"/>
        <v>13.12092834</v>
      </c>
      <c r="N77" s="11">
        <f t="shared" si="5"/>
        <v>8.112785016</v>
      </c>
      <c r="O77" s="11">
        <f t="shared" si="6"/>
        <v>6.758957655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>
      <c r="A78" s="1" t="s">
        <v>675</v>
      </c>
      <c r="B78" s="40">
        <v>1199262.0</v>
      </c>
      <c r="C78" s="1"/>
      <c r="D78" s="11">
        <v>50.0</v>
      </c>
      <c r="E78" s="11">
        <v>1.06</v>
      </c>
      <c r="F78" s="20">
        <v>16.53</v>
      </c>
      <c r="G78" s="20">
        <v>26.64</v>
      </c>
      <c r="H78" s="11">
        <v>0.0</v>
      </c>
      <c r="I78" s="11">
        <f t="shared" si="1"/>
        <v>94.23</v>
      </c>
      <c r="J78" s="1"/>
      <c r="K78" s="14">
        <f t="shared" si="2"/>
        <v>53.06165765</v>
      </c>
      <c r="L78" s="11">
        <f t="shared" si="3"/>
        <v>1.124907142</v>
      </c>
      <c r="M78" s="11">
        <f t="shared" si="4"/>
        <v>17.54218402</v>
      </c>
      <c r="N78" s="11">
        <f t="shared" si="5"/>
        <v>28.27125119</v>
      </c>
      <c r="O78" s="11">
        <f t="shared" si="6"/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>
      <c r="A79" s="1" t="s">
        <v>676</v>
      </c>
      <c r="B79" s="40">
        <v>1009710.0</v>
      </c>
      <c r="C79" s="1"/>
      <c r="D79" s="20">
        <v>59.83</v>
      </c>
      <c r="E79" s="11">
        <v>5.85</v>
      </c>
      <c r="F79" s="11">
        <v>18.06</v>
      </c>
      <c r="G79" s="11">
        <v>12.74</v>
      </c>
      <c r="H79" s="11">
        <v>0.0</v>
      </c>
      <c r="I79" s="11">
        <f t="shared" si="1"/>
        <v>96.48</v>
      </c>
      <c r="J79" s="1"/>
      <c r="K79" s="14">
        <f t="shared" si="2"/>
        <v>62.0128524</v>
      </c>
      <c r="L79" s="11">
        <f t="shared" si="3"/>
        <v>6.063432836</v>
      </c>
      <c r="M79" s="11">
        <f t="shared" si="4"/>
        <v>18.71890547</v>
      </c>
      <c r="N79" s="11">
        <f t="shared" si="5"/>
        <v>13.20480929</v>
      </c>
      <c r="O79" s="11">
        <f t="shared" si="6"/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>
      <c r="A80" s="1" t="s">
        <v>677</v>
      </c>
      <c r="B80" s="40">
        <v>1049273.0</v>
      </c>
      <c r="C80" s="1"/>
      <c r="D80" s="20">
        <v>51.87</v>
      </c>
      <c r="E80" s="20">
        <v>8.21</v>
      </c>
      <c r="F80" s="11">
        <v>20.77</v>
      </c>
      <c r="G80" s="11">
        <v>17.24</v>
      </c>
      <c r="H80" s="11">
        <v>0.0</v>
      </c>
      <c r="I80" s="11">
        <f t="shared" si="1"/>
        <v>98.09</v>
      </c>
      <c r="J80" s="1"/>
      <c r="K80" s="14">
        <f t="shared" si="2"/>
        <v>52.88000816</v>
      </c>
      <c r="L80" s="11">
        <f t="shared" si="3"/>
        <v>8.36986441</v>
      </c>
      <c r="M80" s="11">
        <f t="shared" si="4"/>
        <v>21.17443164</v>
      </c>
      <c r="N80" s="11">
        <f t="shared" si="5"/>
        <v>17.57569579</v>
      </c>
      <c r="O80" s="11">
        <f t="shared" si="6"/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>
      <c r="A81" s="1" t="s">
        <v>678</v>
      </c>
      <c r="B81" s="40">
        <v>1076868.0</v>
      </c>
      <c r="C81" s="1"/>
      <c r="D81" s="20">
        <v>53.29</v>
      </c>
      <c r="E81" s="20">
        <v>22.62</v>
      </c>
      <c r="F81" s="11">
        <v>16.1</v>
      </c>
      <c r="G81" s="11">
        <v>3.4</v>
      </c>
      <c r="H81" s="11">
        <v>0.0</v>
      </c>
      <c r="I81" s="11">
        <f t="shared" si="1"/>
        <v>95.41</v>
      </c>
      <c r="J81" s="1"/>
      <c r="K81" s="14">
        <f t="shared" si="2"/>
        <v>55.8536841</v>
      </c>
      <c r="L81" s="11">
        <f t="shared" si="3"/>
        <v>23.70820669</v>
      </c>
      <c r="M81" s="11">
        <f t="shared" si="4"/>
        <v>16.87454145</v>
      </c>
      <c r="N81" s="11">
        <f t="shared" si="5"/>
        <v>3.56356776</v>
      </c>
      <c r="O81" s="11">
        <f t="shared" si="6"/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>
      <c r="A82" s="1" t="s">
        <v>679</v>
      </c>
      <c r="B82" s="40">
        <v>1070400.0</v>
      </c>
      <c r="C82" s="1"/>
      <c r="D82" s="20">
        <v>54.53</v>
      </c>
      <c r="E82" s="11">
        <v>3.25</v>
      </c>
      <c r="F82" s="20">
        <v>26.48</v>
      </c>
      <c r="G82" s="11">
        <v>12.58</v>
      </c>
      <c r="H82" s="11">
        <v>0.0</v>
      </c>
      <c r="I82" s="11">
        <f t="shared" si="1"/>
        <v>96.84</v>
      </c>
      <c r="J82" s="1"/>
      <c r="K82" s="14">
        <f t="shared" si="2"/>
        <v>56.30937629</v>
      </c>
      <c r="L82" s="11">
        <f t="shared" si="3"/>
        <v>3.356051219</v>
      </c>
      <c r="M82" s="11">
        <f t="shared" si="4"/>
        <v>27.3440727</v>
      </c>
      <c r="N82" s="11">
        <f t="shared" si="5"/>
        <v>12.99049979</v>
      </c>
      <c r="O82" s="11">
        <f t="shared" si="6"/>
        <v>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>
      <c r="A83" s="1" t="s">
        <v>680</v>
      </c>
      <c r="B83" s="40">
        <v>1119324.0</v>
      </c>
      <c r="C83" s="1"/>
      <c r="D83" s="20">
        <v>50.54</v>
      </c>
      <c r="E83" s="11">
        <v>3.81</v>
      </c>
      <c r="F83" s="11">
        <v>14.33</v>
      </c>
      <c r="G83" s="11">
        <v>29.39</v>
      </c>
      <c r="H83" s="11">
        <v>0.0</v>
      </c>
      <c r="I83" s="11">
        <f t="shared" si="1"/>
        <v>98.07</v>
      </c>
      <c r="J83" s="1"/>
      <c r="K83" s="14">
        <f t="shared" si="2"/>
        <v>51.53461813</v>
      </c>
      <c r="L83" s="11">
        <f t="shared" si="3"/>
        <v>3.884980116</v>
      </c>
      <c r="M83" s="11">
        <f t="shared" si="4"/>
        <v>14.61201183</v>
      </c>
      <c r="N83" s="11">
        <f t="shared" si="5"/>
        <v>29.96838993</v>
      </c>
      <c r="O83" s="11">
        <f t="shared" si="6"/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>
      <c r="A84" s="1" t="s">
        <v>681</v>
      </c>
      <c r="B84" s="40">
        <v>1107434.0</v>
      </c>
      <c r="C84" s="1"/>
      <c r="D84" s="20">
        <v>58.98</v>
      </c>
      <c r="E84" s="11">
        <v>1.17</v>
      </c>
      <c r="F84" s="11">
        <v>22.77</v>
      </c>
      <c r="G84" s="11">
        <v>14.52</v>
      </c>
      <c r="H84" s="11">
        <v>0.0</v>
      </c>
      <c r="I84" s="11">
        <f t="shared" si="1"/>
        <v>97.44</v>
      </c>
      <c r="J84" s="1"/>
      <c r="K84" s="14">
        <f t="shared" si="2"/>
        <v>60.52955665</v>
      </c>
      <c r="L84" s="11">
        <f t="shared" si="3"/>
        <v>1.200738916</v>
      </c>
      <c r="M84" s="11">
        <f t="shared" si="4"/>
        <v>23.3682266</v>
      </c>
      <c r="N84" s="11">
        <f t="shared" si="5"/>
        <v>14.90147783</v>
      </c>
      <c r="O84" s="11">
        <f t="shared" si="6"/>
        <v>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>
      <c r="A85" s="1" t="s">
        <v>682</v>
      </c>
      <c r="B85" s="40">
        <v>926281.0</v>
      </c>
      <c r="C85" s="1"/>
      <c r="D85" s="20">
        <v>51.28</v>
      </c>
      <c r="E85" s="11">
        <v>1.34</v>
      </c>
      <c r="F85" s="11">
        <v>14.8</v>
      </c>
      <c r="G85" s="20">
        <v>29.58</v>
      </c>
      <c r="H85" s="11">
        <v>0.0</v>
      </c>
      <c r="I85" s="11">
        <f t="shared" si="1"/>
        <v>97</v>
      </c>
      <c r="J85" s="1"/>
      <c r="K85" s="14">
        <f t="shared" si="2"/>
        <v>52.86597938</v>
      </c>
      <c r="L85" s="11">
        <f t="shared" si="3"/>
        <v>1.381443299</v>
      </c>
      <c r="M85" s="11">
        <f t="shared" si="4"/>
        <v>15.25773196</v>
      </c>
      <c r="N85" s="11">
        <f t="shared" si="5"/>
        <v>30.49484536</v>
      </c>
      <c r="O85" s="11">
        <f t="shared" si="6"/>
        <v>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>
      <c r="A86" s="1" t="s">
        <v>683</v>
      </c>
      <c r="B86" s="11">
        <v>1017891.0</v>
      </c>
      <c r="C86" s="1"/>
      <c r="D86" s="11">
        <v>50.9</v>
      </c>
      <c r="E86" s="11">
        <v>8.27</v>
      </c>
      <c r="F86" s="11">
        <v>10.42</v>
      </c>
      <c r="G86" s="20">
        <v>27.26</v>
      </c>
      <c r="H86" s="11">
        <v>0.0</v>
      </c>
      <c r="I86" s="11">
        <f t="shared" si="1"/>
        <v>96.85</v>
      </c>
      <c r="J86" s="1"/>
      <c r="K86" s="14">
        <f t="shared" si="2"/>
        <v>52.55549819</v>
      </c>
      <c r="L86" s="11">
        <f t="shared" si="3"/>
        <v>8.538977801</v>
      </c>
      <c r="M86" s="11">
        <f t="shared" si="4"/>
        <v>10.75890552</v>
      </c>
      <c r="N86" s="11">
        <f t="shared" si="5"/>
        <v>28.14661848</v>
      </c>
      <c r="O86" s="11">
        <f t="shared" si="6"/>
        <v>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>
      <c r="A87" s="1" t="s">
        <v>684</v>
      </c>
      <c r="B87" s="40">
        <v>1050547.0</v>
      </c>
      <c r="C87" s="1"/>
      <c r="D87" s="20">
        <v>52.06</v>
      </c>
      <c r="E87" s="11">
        <v>2.78</v>
      </c>
      <c r="F87" s="20">
        <v>18.68</v>
      </c>
      <c r="G87" s="11">
        <v>22.83</v>
      </c>
      <c r="H87" s="11">
        <v>0.0</v>
      </c>
      <c r="I87" s="11">
        <f t="shared" si="1"/>
        <v>96.35</v>
      </c>
      <c r="J87" s="1"/>
      <c r="K87" s="14">
        <f t="shared" si="2"/>
        <v>54.03217436</v>
      </c>
      <c r="L87" s="11">
        <f t="shared" si="3"/>
        <v>2.88531396</v>
      </c>
      <c r="M87" s="11">
        <f t="shared" si="4"/>
        <v>19.3876492</v>
      </c>
      <c r="N87" s="11">
        <f t="shared" si="5"/>
        <v>23.69486248</v>
      </c>
      <c r="O87" s="11">
        <f t="shared" si="6"/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>
      <c r="A88" s="1" t="s">
        <v>685</v>
      </c>
      <c r="B88" s="40">
        <v>1033883.0</v>
      </c>
      <c r="C88" s="1"/>
      <c r="D88" s="20">
        <v>54.23</v>
      </c>
      <c r="E88" s="20">
        <v>27.87</v>
      </c>
      <c r="F88" s="11">
        <v>6.23</v>
      </c>
      <c r="G88" s="11">
        <v>5.49</v>
      </c>
      <c r="H88" s="11">
        <v>4.0</v>
      </c>
      <c r="I88" s="11">
        <f t="shared" si="1"/>
        <v>97.82</v>
      </c>
      <c r="J88" s="1"/>
      <c r="K88" s="14">
        <f t="shared" si="2"/>
        <v>55.43856062</v>
      </c>
      <c r="L88" s="11">
        <f t="shared" si="3"/>
        <v>28.49110611</v>
      </c>
      <c r="M88" s="11">
        <f t="shared" si="4"/>
        <v>6.368840728</v>
      </c>
      <c r="N88" s="11">
        <f t="shared" si="5"/>
        <v>5.612349213</v>
      </c>
      <c r="O88" s="11">
        <f t="shared" si="6"/>
        <v>4.089143324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>
      <c r="A89" s="24" t="s">
        <v>686</v>
      </c>
      <c r="B89" s="40">
        <v>825136.0</v>
      </c>
      <c r="C89" s="1"/>
      <c r="D89" s="11">
        <v>21.05</v>
      </c>
      <c r="E89" s="20">
        <v>63.8</v>
      </c>
      <c r="F89" s="11">
        <v>7.71</v>
      </c>
      <c r="G89" s="11">
        <v>0.0</v>
      </c>
      <c r="H89" s="11">
        <v>0.0</v>
      </c>
      <c r="I89" s="11">
        <f t="shared" si="1"/>
        <v>92.56</v>
      </c>
      <c r="J89" s="1"/>
      <c r="K89" s="11">
        <f t="shared" si="2"/>
        <v>22.74200519</v>
      </c>
      <c r="L89" s="14">
        <f t="shared" si="3"/>
        <v>68.92826275</v>
      </c>
      <c r="M89" s="11">
        <f t="shared" si="4"/>
        <v>8.329732066</v>
      </c>
      <c r="N89" s="11">
        <f t="shared" si="5"/>
        <v>0</v>
      </c>
      <c r="O89" s="11">
        <f t="shared" si="6"/>
        <v>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>
      <c r="A90" s="1" t="s">
        <v>687</v>
      </c>
      <c r="B90" s="40">
        <v>874625.0</v>
      </c>
      <c r="C90" s="1"/>
      <c r="D90" s="11">
        <v>34.38</v>
      </c>
      <c r="E90" s="20">
        <v>46.71</v>
      </c>
      <c r="F90" s="11">
        <v>6.6</v>
      </c>
      <c r="G90" s="11">
        <v>0.0</v>
      </c>
      <c r="H90" s="11">
        <v>2.92</v>
      </c>
      <c r="I90" s="11">
        <f t="shared" si="1"/>
        <v>90.61</v>
      </c>
      <c r="J90" s="1"/>
      <c r="K90" s="11">
        <f t="shared" si="2"/>
        <v>37.94283192</v>
      </c>
      <c r="L90" s="14">
        <f t="shared" si="3"/>
        <v>51.55060148</v>
      </c>
      <c r="M90" s="11">
        <f t="shared" si="4"/>
        <v>7.283964242</v>
      </c>
      <c r="N90" s="11">
        <f t="shared" si="5"/>
        <v>0</v>
      </c>
      <c r="O90" s="11">
        <f t="shared" si="6"/>
        <v>3.222602362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>
      <c r="A91" s="1" t="s">
        <v>688</v>
      </c>
      <c r="B91" s="40">
        <v>960341.0</v>
      </c>
      <c r="C91" s="1"/>
      <c r="D91" s="11">
        <v>52.43</v>
      </c>
      <c r="E91" s="11">
        <v>6.05</v>
      </c>
      <c r="F91" s="11">
        <v>17.05</v>
      </c>
      <c r="G91" s="20">
        <v>20.33</v>
      </c>
      <c r="H91" s="11">
        <v>0.0</v>
      </c>
      <c r="I91" s="11">
        <f t="shared" si="1"/>
        <v>95.86</v>
      </c>
      <c r="J91" s="1"/>
      <c r="K91" s="14">
        <f t="shared" si="2"/>
        <v>54.69434592</v>
      </c>
      <c r="L91" s="11">
        <f t="shared" si="3"/>
        <v>6.311287294</v>
      </c>
      <c r="M91" s="11">
        <f t="shared" si="4"/>
        <v>17.7863551</v>
      </c>
      <c r="N91" s="11">
        <f t="shared" si="5"/>
        <v>21.20801168</v>
      </c>
      <c r="O91" s="11">
        <f t="shared" si="6"/>
        <v>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>
      <c r="A92" s="1" t="s">
        <v>250</v>
      </c>
      <c r="B92" s="40">
        <v>975240.0</v>
      </c>
      <c r="C92" s="1"/>
      <c r="D92" s="20">
        <v>46.41</v>
      </c>
      <c r="E92" s="11">
        <v>8.0</v>
      </c>
      <c r="F92" s="11">
        <v>18.03</v>
      </c>
      <c r="G92" s="11">
        <v>19.13</v>
      </c>
      <c r="H92" s="11">
        <v>0.0</v>
      </c>
      <c r="I92" s="11">
        <f t="shared" si="1"/>
        <v>91.57</v>
      </c>
      <c r="J92" s="1"/>
      <c r="K92" s="14">
        <f t="shared" si="2"/>
        <v>50.68253795</v>
      </c>
      <c r="L92" s="11">
        <f t="shared" si="3"/>
        <v>8.736485749</v>
      </c>
      <c r="M92" s="11">
        <f t="shared" si="4"/>
        <v>19.68985476</v>
      </c>
      <c r="N92" s="11">
        <f t="shared" si="5"/>
        <v>20.89112155</v>
      </c>
      <c r="O92" s="11">
        <f t="shared" si="6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>
      <c r="A93" s="1" t="s">
        <v>689</v>
      </c>
      <c r="B93" s="40">
        <v>1022716.0</v>
      </c>
      <c r="C93" s="1"/>
      <c r="D93" s="20">
        <v>48.08</v>
      </c>
      <c r="E93" s="20">
        <v>12.7</v>
      </c>
      <c r="F93" s="11">
        <v>13.87</v>
      </c>
      <c r="G93" s="11">
        <v>20.43</v>
      </c>
      <c r="H93" s="11">
        <v>0.0</v>
      </c>
      <c r="I93" s="11">
        <f t="shared" si="1"/>
        <v>95.08</v>
      </c>
      <c r="J93" s="1"/>
      <c r="K93" s="14">
        <f t="shared" si="2"/>
        <v>50.56794279</v>
      </c>
      <c r="L93" s="11">
        <f t="shared" si="3"/>
        <v>13.35717291</v>
      </c>
      <c r="M93" s="11">
        <f t="shared" si="4"/>
        <v>14.58771561</v>
      </c>
      <c r="N93" s="11">
        <f t="shared" si="5"/>
        <v>21.4871687</v>
      </c>
      <c r="O93" s="11">
        <f t="shared" si="6"/>
        <v>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>
      <c r="A94" s="1" t="s">
        <v>690</v>
      </c>
      <c r="B94" s="11">
        <v>999265.0</v>
      </c>
      <c r="C94" s="1"/>
      <c r="D94" s="11">
        <v>23.14</v>
      </c>
      <c r="E94" s="11">
        <v>0.0</v>
      </c>
      <c r="F94" s="11">
        <v>14.29</v>
      </c>
      <c r="G94" s="20">
        <v>59.63</v>
      </c>
      <c r="H94" s="11">
        <v>0.0</v>
      </c>
      <c r="I94" s="11">
        <f t="shared" si="1"/>
        <v>97.06</v>
      </c>
      <c r="J94" s="1"/>
      <c r="K94" s="11">
        <f t="shared" si="2"/>
        <v>23.84092314</v>
      </c>
      <c r="L94" s="11">
        <f t="shared" si="3"/>
        <v>0</v>
      </c>
      <c r="M94" s="11">
        <f t="shared" si="4"/>
        <v>14.72285184</v>
      </c>
      <c r="N94" s="14">
        <f t="shared" si="5"/>
        <v>61.43622502</v>
      </c>
      <c r="O94" s="11">
        <f t="shared" si="6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>
      <c r="A95" s="1" t="s">
        <v>691</v>
      </c>
      <c r="B95" s="40">
        <v>1027594.0</v>
      </c>
      <c r="C95" s="1"/>
      <c r="D95" s="11">
        <v>32.31</v>
      </c>
      <c r="E95" s="11">
        <v>0.0</v>
      </c>
      <c r="F95" s="11">
        <v>15.27</v>
      </c>
      <c r="G95" s="20">
        <v>48.5</v>
      </c>
      <c r="H95" s="11">
        <v>0.0</v>
      </c>
      <c r="I95" s="11">
        <f t="shared" si="1"/>
        <v>96.08</v>
      </c>
      <c r="J95" s="1"/>
      <c r="K95" s="11">
        <f t="shared" si="2"/>
        <v>33.62822648</v>
      </c>
      <c r="L95" s="11">
        <f t="shared" si="3"/>
        <v>0</v>
      </c>
      <c r="M95" s="11">
        <f t="shared" si="4"/>
        <v>15.89300583</v>
      </c>
      <c r="N95" s="14">
        <f t="shared" si="5"/>
        <v>50.47876769</v>
      </c>
      <c r="O95" s="11">
        <f t="shared" si="6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</sheetData>
  <mergeCells count="6">
    <mergeCell ref="D13:F13"/>
    <mergeCell ref="K13:M13"/>
    <mergeCell ref="Y13:AA13"/>
    <mergeCell ref="AE13:AG13"/>
    <mergeCell ref="AJ13:AL13"/>
    <mergeCell ref="AN13:AP1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2" t="s">
        <v>8</v>
      </c>
      <c r="B3" s="2" t="s">
        <v>9</v>
      </c>
      <c r="C3" s="9">
        <v>5.0</v>
      </c>
      <c r="D3" s="10">
        <v>5.0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2" t="s">
        <v>11</v>
      </c>
      <c r="B4" s="2" t="s">
        <v>12</v>
      </c>
      <c r="C4" s="9">
        <v>0.0</v>
      </c>
      <c r="D4" s="10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3" t="s">
        <v>231</v>
      </c>
      <c r="B5" s="1"/>
      <c r="C5" s="13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 t="s">
        <v>13</v>
      </c>
      <c r="B8" s="1" t="s">
        <v>234</v>
      </c>
      <c r="C8" s="1"/>
      <c r="D8" s="1" t="s">
        <v>14</v>
      </c>
      <c r="G8" s="1"/>
      <c r="H8" s="1"/>
      <c r="I8" s="1" t="s">
        <v>15</v>
      </c>
      <c r="L8" s="1"/>
      <c r="M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1"/>
      <c r="D9" s="1" t="s">
        <v>8</v>
      </c>
      <c r="E9" s="1" t="s">
        <v>17</v>
      </c>
      <c r="F9" s="1" t="s">
        <v>231</v>
      </c>
      <c r="G9" s="1" t="s">
        <v>70</v>
      </c>
      <c r="H9" s="1"/>
      <c r="I9" s="1" t="s">
        <v>8</v>
      </c>
      <c r="J9" s="1" t="s">
        <v>11</v>
      </c>
      <c r="K9" s="1" t="s">
        <v>231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 t="s">
        <v>595</v>
      </c>
      <c r="B11" s="11">
        <v>776214.0</v>
      </c>
      <c r="C11" s="1"/>
      <c r="D11" s="11">
        <v>57.5</v>
      </c>
      <c r="E11" s="11">
        <v>32.72</v>
      </c>
      <c r="F11" s="11">
        <v>1.49</v>
      </c>
      <c r="G11" s="11">
        <f t="shared" ref="G11:G15" si="1">SUM(D11,E11,F11)</f>
        <v>91.71</v>
      </c>
      <c r="H11" s="1"/>
      <c r="I11" s="14">
        <f t="shared" ref="I11:I15" si="2">DIVIDE(100*D11,G11)</f>
        <v>62.69763385</v>
      </c>
      <c r="J11" s="11">
        <f t="shared" ref="J11:J15" si="3">DIVIDE(100*E11,G11)</f>
        <v>35.67767964</v>
      </c>
      <c r="K11" s="11">
        <f t="shared" ref="K11:K15" si="4">DIVIDE(100*F11,G11)</f>
        <v>1.624686512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 t="s">
        <v>611</v>
      </c>
      <c r="B12" s="11">
        <v>682024.0</v>
      </c>
      <c r="C12" s="1"/>
      <c r="D12" s="11">
        <v>59.31</v>
      </c>
      <c r="E12" s="11">
        <v>32.33</v>
      </c>
      <c r="F12" s="11">
        <v>1.35</v>
      </c>
      <c r="G12" s="11">
        <f t="shared" si="1"/>
        <v>92.99</v>
      </c>
      <c r="H12" s="1"/>
      <c r="I12" s="14">
        <f t="shared" si="2"/>
        <v>63.78105173</v>
      </c>
      <c r="J12" s="11">
        <f t="shared" si="3"/>
        <v>34.76717927</v>
      </c>
      <c r="K12" s="11">
        <f t="shared" si="4"/>
        <v>1.451769007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 t="s">
        <v>612</v>
      </c>
      <c r="B13" s="11">
        <v>656525.0</v>
      </c>
      <c r="C13" s="1"/>
      <c r="D13" s="11">
        <v>53.0</v>
      </c>
      <c r="E13" s="11">
        <v>38.44</v>
      </c>
      <c r="F13" s="11">
        <v>2.15</v>
      </c>
      <c r="G13" s="11">
        <f t="shared" si="1"/>
        <v>93.59</v>
      </c>
      <c r="H13" s="1"/>
      <c r="I13" s="14">
        <f t="shared" si="2"/>
        <v>56.62998184</v>
      </c>
      <c r="J13" s="11">
        <f t="shared" si="3"/>
        <v>41.07276418</v>
      </c>
      <c r="K13" s="11">
        <f t="shared" si="4"/>
        <v>2.29725398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 t="s">
        <v>613</v>
      </c>
      <c r="B14" s="11">
        <v>1101435.0</v>
      </c>
      <c r="C14" s="1"/>
      <c r="D14" s="11">
        <v>57.79</v>
      </c>
      <c r="E14" s="11">
        <v>31.95</v>
      </c>
      <c r="F14" s="11">
        <v>5.38</v>
      </c>
      <c r="G14" s="11">
        <f t="shared" si="1"/>
        <v>95.12</v>
      </c>
      <c r="H14" s="1"/>
      <c r="I14" s="14">
        <f t="shared" si="2"/>
        <v>60.754836</v>
      </c>
      <c r="J14" s="11">
        <f t="shared" si="3"/>
        <v>33.58915055</v>
      </c>
      <c r="K14" s="11">
        <f t="shared" si="4"/>
        <v>5.656013457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 t="s">
        <v>614</v>
      </c>
      <c r="B15" s="11">
        <v>1175692.0</v>
      </c>
      <c r="C15" s="1"/>
      <c r="D15" s="11">
        <v>50.38</v>
      </c>
      <c r="E15" s="11">
        <v>35.25</v>
      </c>
      <c r="F15" s="11">
        <v>9.67</v>
      </c>
      <c r="G15" s="11">
        <f t="shared" si="1"/>
        <v>95.3</v>
      </c>
      <c r="H15" s="1"/>
      <c r="I15" s="14">
        <f t="shared" si="2"/>
        <v>52.86463799</v>
      </c>
      <c r="J15" s="11">
        <f t="shared" si="3"/>
        <v>36.9884575</v>
      </c>
      <c r="K15" s="11">
        <f t="shared" si="4"/>
        <v>10.14690451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mergeCells count="3">
    <mergeCell ref="D8:F8"/>
    <mergeCell ref="I8:K8"/>
    <mergeCell ref="M8:Q8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AB2" s="13"/>
      <c r="AC2" s="13"/>
      <c r="AD2" s="13"/>
      <c r="AE2" s="13"/>
      <c r="AF2" s="13"/>
    </row>
    <row r="3">
      <c r="A3" s="1" t="s">
        <v>8</v>
      </c>
      <c r="B3" s="1" t="s">
        <v>9</v>
      </c>
      <c r="C3" s="16">
        <v>2.0</v>
      </c>
      <c r="D3" s="13">
        <v>1.0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13" t="s">
        <v>531</v>
      </c>
      <c r="B4" s="1" t="s">
        <v>44</v>
      </c>
      <c r="C4" s="16">
        <v>2.0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  <c r="AE4" s="13"/>
      <c r="AF4" s="13"/>
    </row>
    <row r="5">
      <c r="A5" s="1" t="s">
        <v>11</v>
      </c>
      <c r="B5" s="1" t="s">
        <v>12</v>
      </c>
      <c r="C5" s="16">
        <v>4.0</v>
      </c>
      <c r="D5" s="13">
        <v>6.0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 t="s">
        <v>31</v>
      </c>
      <c r="B6" s="1"/>
      <c r="C6" s="16">
        <v>34.0</v>
      </c>
      <c r="D6" s="13">
        <v>35.0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52" t="s">
        <v>692</v>
      </c>
      <c r="B7" s="13" t="s">
        <v>44</v>
      </c>
      <c r="C7" s="13">
        <v>0.0</v>
      </c>
      <c r="D7" s="13">
        <v>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Y8" s="1"/>
      <c r="Z8" s="1"/>
      <c r="AA8" s="1"/>
      <c r="AB8" s="1"/>
      <c r="AC8" s="1"/>
      <c r="AD8" s="1"/>
      <c r="AE8" s="1"/>
      <c r="AF8" s="1"/>
    </row>
    <row r="9">
      <c r="A9" s="1" t="s">
        <v>13</v>
      </c>
      <c r="B9" s="1" t="s">
        <v>65</v>
      </c>
      <c r="C9" s="1"/>
      <c r="D9" s="1" t="s">
        <v>14</v>
      </c>
      <c r="F9" s="1"/>
      <c r="G9" s="1"/>
      <c r="H9" s="1"/>
      <c r="I9" s="1"/>
      <c r="J9" s="1" t="s">
        <v>15</v>
      </c>
      <c r="L9" s="1"/>
      <c r="M9" s="1"/>
      <c r="O9" s="1" t="s">
        <v>109</v>
      </c>
      <c r="R9" s="1"/>
      <c r="S9" s="1"/>
      <c r="T9" s="13" t="s">
        <v>67</v>
      </c>
      <c r="W9" s="1"/>
      <c r="X9" s="1"/>
      <c r="Y9" s="13" t="s">
        <v>110</v>
      </c>
      <c r="AB9" s="1"/>
      <c r="AC9" s="1"/>
      <c r="AD9" s="1"/>
      <c r="AE9" s="1"/>
      <c r="AF9" s="1"/>
    </row>
    <row r="10">
      <c r="A10" s="1"/>
      <c r="B10" s="1"/>
      <c r="C10" s="1"/>
      <c r="D10" s="1" t="s">
        <v>8</v>
      </c>
      <c r="E10" s="1" t="s">
        <v>31</v>
      </c>
      <c r="F10" s="1" t="s">
        <v>11</v>
      </c>
      <c r="G10" s="13" t="s">
        <v>693</v>
      </c>
      <c r="H10" s="1" t="s">
        <v>70</v>
      </c>
      <c r="I10" s="1"/>
      <c r="J10" s="1" t="s">
        <v>8</v>
      </c>
      <c r="K10" s="1" t="s">
        <v>31</v>
      </c>
      <c r="L10" s="1" t="s">
        <v>11</v>
      </c>
      <c r="M10" s="13" t="s">
        <v>693</v>
      </c>
      <c r="N10" s="1"/>
      <c r="O10" s="13" t="s">
        <v>112</v>
      </c>
      <c r="P10" s="13" t="s">
        <v>113</v>
      </c>
      <c r="Q10" s="13" t="s">
        <v>694</v>
      </c>
      <c r="R10" s="13" t="s">
        <v>695</v>
      </c>
      <c r="S10" s="1"/>
      <c r="T10" s="1" t="s">
        <v>8</v>
      </c>
      <c r="U10" s="1" t="s">
        <v>31</v>
      </c>
      <c r="V10" s="1" t="s">
        <v>11</v>
      </c>
      <c r="W10" s="13" t="s">
        <v>693</v>
      </c>
      <c r="X10" s="1"/>
      <c r="Y10" s="1" t="s">
        <v>8</v>
      </c>
      <c r="Z10" s="1" t="s">
        <v>31</v>
      </c>
      <c r="AA10" s="1" t="s">
        <v>11</v>
      </c>
      <c r="AB10" s="13" t="s">
        <v>693</v>
      </c>
      <c r="AC10" s="13"/>
      <c r="AD10" s="13"/>
      <c r="AE10" s="13"/>
      <c r="AF10" s="13"/>
    </row>
    <row r="11">
      <c r="A11" s="1" t="s">
        <v>696</v>
      </c>
      <c r="B11" s="11">
        <v>1613403.0</v>
      </c>
      <c r="C11" s="1"/>
      <c r="D11" s="11">
        <v>16.33</v>
      </c>
      <c r="E11" s="11">
        <v>39.5</v>
      </c>
      <c r="F11" s="11">
        <v>5.59</v>
      </c>
      <c r="G11" s="11">
        <v>32.96</v>
      </c>
      <c r="H11" s="11">
        <f t="shared" ref="H11:H52" si="1">D11+E11+F11+G11</f>
        <v>94.38</v>
      </c>
      <c r="I11" s="1"/>
      <c r="J11" s="20">
        <v>17.302394575121845</v>
      </c>
      <c r="K11" s="20">
        <v>41.85208730663276</v>
      </c>
      <c r="L11" s="20">
        <v>5.922865013774105</v>
      </c>
      <c r="M11" s="20">
        <v>34.92265310447129</v>
      </c>
      <c r="N11" s="1"/>
      <c r="O11" s="16">
        <v>74.0</v>
      </c>
      <c r="P11" s="16">
        <v>26.0</v>
      </c>
      <c r="Q11" s="16">
        <v>0.0</v>
      </c>
      <c r="R11" s="16">
        <v>0.0</v>
      </c>
      <c r="S11" s="1"/>
      <c r="T11" s="51">
        <v>19.0</v>
      </c>
      <c r="U11" s="51">
        <v>45.2</v>
      </c>
      <c r="V11" s="21">
        <v>0.0</v>
      </c>
      <c r="W11" s="20">
        <f t="shared" ref="W11:W13" si="2">100-T11-U11</f>
        <v>35.8</v>
      </c>
      <c r="X11" s="20"/>
      <c r="Y11" s="51">
        <v>0.0</v>
      </c>
      <c r="Z11" s="50">
        <v>62.2</v>
      </c>
      <c r="AA11" s="21">
        <v>0.0</v>
      </c>
      <c r="AB11" s="20">
        <f>100-Y11-Z11</f>
        <v>37.8</v>
      </c>
      <c r="AC11" s="20"/>
      <c r="AD11" s="20"/>
      <c r="AE11" s="20"/>
      <c r="AF11" s="20"/>
    </row>
    <row r="12">
      <c r="A12" s="1" t="s">
        <v>697</v>
      </c>
      <c r="B12" s="11">
        <v>1470911.0</v>
      </c>
      <c r="C12" s="1"/>
      <c r="D12" s="20">
        <v>27.41</v>
      </c>
      <c r="E12" s="20">
        <v>29.58</v>
      </c>
      <c r="F12" s="20">
        <v>9.53</v>
      </c>
      <c r="G12" s="20">
        <v>27.84</v>
      </c>
      <c r="H12" s="11">
        <f t="shared" si="1"/>
        <v>94.36</v>
      </c>
      <c r="I12" s="1"/>
      <c r="J12" s="20">
        <v>29.048325561678677</v>
      </c>
      <c r="K12" s="20">
        <v>31.348028825773632</v>
      </c>
      <c r="L12" s="20">
        <v>10.099618482407799</v>
      </c>
      <c r="M12" s="20">
        <v>29.50402713013989</v>
      </c>
      <c r="N12" s="1"/>
      <c r="O12" s="16">
        <v>75.0</v>
      </c>
      <c r="P12" s="16">
        <v>25.0</v>
      </c>
      <c r="Q12" s="6">
        <v>0.0</v>
      </c>
      <c r="R12" s="6">
        <v>0.0</v>
      </c>
      <c r="S12" s="1"/>
      <c r="T12" s="51">
        <v>32.2</v>
      </c>
      <c r="U12" s="51">
        <v>37.3</v>
      </c>
      <c r="V12" s="21">
        <v>0.0</v>
      </c>
      <c r="W12" s="20">
        <f t="shared" si="2"/>
        <v>30.5</v>
      </c>
      <c r="X12" s="20"/>
      <c r="Y12" s="51">
        <v>40.9</v>
      </c>
      <c r="Z12" s="50">
        <v>59.1</v>
      </c>
      <c r="AA12" s="21">
        <v>0.0</v>
      </c>
      <c r="AB12" s="21">
        <v>0.0</v>
      </c>
      <c r="AC12" s="20"/>
      <c r="AD12" s="20"/>
      <c r="AE12" s="20"/>
      <c r="AF12" s="20"/>
    </row>
    <row r="13">
      <c r="A13" s="24" t="s">
        <v>698</v>
      </c>
      <c r="B13" s="11">
        <v>1531469.0</v>
      </c>
      <c r="C13" s="1"/>
      <c r="D13" s="20">
        <v>16.99</v>
      </c>
      <c r="E13" s="20">
        <v>37.93</v>
      </c>
      <c r="F13" s="11">
        <v>6.72</v>
      </c>
      <c r="G13" s="11">
        <v>32.6</v>
      </c>
      <c r="H13" s="11">
        <f t="shared" si="1"/>
        <v>94.24</v>
      </c>
      <c r="I13" s="1"/>
      <c r="J13" s="20">
        <v>18.028438030560267</v>
      </c>
      <c r="K13" s="20">
        <v>40.24830220713073</v>
      </c>
      <c r="L13" s="20">
        <v>7.130730050933785</v>
      </c>
      <c r="M13" s="20">
        <v>34.59252971137521</v>
      </c>
      <c r="N13" s="1"/>
      <c r="O13" s="16">
        <v>82.0</v>
      </c>
      <c r="P13" s="16">
        <v>12.0</v>
      </c>
      <c r="Q13" s="16">
        <v>5.0</v>
      </c>
      <c r="R13" s="16">
        <v>1.0</v>
      </c>
      <c r="S13" s="1"/>
      <c r="T13" s="51">
        <v>20.2</v>
      </c>
      <c r="U13" s="51">
        <v>44.2</v>
      </c>
      <c r="V13" s="21">
        <v>0.0</v>
      </c>
      <c r="W13" s="20">
        <f t="shared" si="2"/>
        <v>35.6</v>
      </c>
      <c r="X13" s="20"/>
      <c r="Y13" s="51">
        <v>0.0</v>
      </c>
      <c r="Z13" s="50">
        <v>61.1</v>
      </c>
      <c r="AA13" s="21">
        <v>0.0</v>
      </c>
      <c r="AB13" s="20">
        <f>100-Y13-Z13</f>
        <v>38.9</v>
      </c>
      <c r="AC13" s="20"/>
      <c r="AD13" s="20"/>
      <c r="AE13" s="20"/>
      <c r="AF13" s="20"/>
    </row>
    <row r="14">
      <c r="A14" s="1" t="s">
        <v>699</v>
      </c>
      <c r="B14" s="11">
        <v>1387526.0</v>
      </c>
      <c r="C14" s="1"/>
      <c r="D14" s="20">
        <v>18.32</v>
      </c>
      <c r="E14" s="20">
        <v>17.38</v>
      </c>
      <c r="F14" s="20">
        <v>28.5</v>
      </c>
      <c r="G14" s="20">
        <v>28.64</v>
      </c>
      <c r="H14" s="11">
        <f t="shared" si="1"/>
        <v>92.84</v>
      </c>
      <c r="I14" s="1"/>
      <c r="J14" s="20">
        <v>19.73287376130978</v>
      </c>
      <c r="K14" s="20">
        <v>18.72037914691943</v>
      </c>
      <c r="L14" s="20">
        <v>30.69797501077122</v>
      </c>
      <c r="M14" s="20">
        <v>30.848772080999566</v>
      </c>
      <c r="N14" s="1"/>
      <c r="O14" s="16">
        <v>98.0</v>
      </c>
      <c r="P14" s="16">
        <v>2.0</v>
      </c>
      <c r="Q14" s="16">
        <v>0.0</v>
      </c>
      <c r="R14" s="16">
        <v>0.0</v>
      </c>
      <c r="S14" s="1"/>
      <c r="T14" s="21">
        <v>28.9</v>
      </c>
      <c r="U14" s="21">
        <v>0.0</v>
      </c>
      <c r="V14" s="21">
        <v>40.0</v>
      </c>
      <c r="W14" s="21">
        <v>31.1</v>
      </c>
      <c r="X14" s="20"/>
      <c r="Y14" s="21">
        <v>0.0</v>
      </c>
      <c r="Z14" s="21">
        <v>0.0</v>
      </c>
      <c r="AA14" s="53">
        <v>64.1</v>
      </c>
      <c r="AB14" s="21">
        <v>35.9</v>
      </c>
      <c r="AC14" s="21"/>
      <c r="AD14" s="21"/>
      <c r="AE14" s="21"/>
      <c r="AF14" s="21"/>
    </row>
    <row r="15">
      <c r="A15" s="24" t="s">
        <v>700</v>
      </c>
      <c r="B15" s="11">
        <v>1254497.0</v>
      </c>
      <c r="C15" s="1"/>
      <c r="D15" s="20">
        <v>20.97</v>
      </c>
      <c r="E15" s="20">
        <v>38.52</v>
      </c>
      <c r="F15" s="20">
        <v>7.59</v>
      </c>
      <c r="G15" s="20">
        <v>28.46</v>
      </c>
      <c r="H15" s="11">
        <f t="shared" si="1"/>
        <v>95.54</v>
      </c>
      <c r="I15" s="1"/>
      <c r="J15" s="20">
        <v>21.94892191752146</v>
      </c>
      <c r="K15" s="20">
        <v>40.318191333472896</v>
      </c>
      <c r="L15" s="20">
        <v>7.944316516642245</v>
      </c>
      <c r="M15" s="20">
        <v>29.788570232363412</v>
      </c>
      <c r="N15" s="1"/>
      <c r="O15" s="16">
        <v>99.0</v>
      </c>
      <c r="P15" s="16">
        <v>1.0</v>
      </c>
      <c r="Q15" s="16">
        <v>0.0</v>
      </c>
      <c r="R15" s="16">
        <v>0.0</v>
      </c>
      <c r="S15" s="1"/>
      <c r="T15" s="51">
        <v>24.9</v>
      </c>
      <c r="U15" s="51">
        <v>44.6</v>
      </c>
      <c r="V15" s="21">
        <v>0.0</v>
      </c>
      <c r="W15" s="20">
        <f>100-T15-U15</f>
        <v>30.5</v>
      </c>
      <c r="X15" s="20"/>
      <c r="Y15" s="51">
        <v>0.0</v>
      </c>
      <c r="Z15" s="50">
        <v>64.5</v>
      </c>
      <c r="AA15" s="21">
        <v>0.0</v>
      </c>
      <c r="AB15" s="20">
        <f>100-Y15-Z15</f>
        <v>35.5</v>
      </c>
      <c r="AC15" s="20"/>
      <c r="AD15" s="20"/>
      <c r="AE15" s="20"/>
      <c r="AF15" s="20"/>
    </row>
    <row r="16">
      <c r="A16" s="1" t="s">
        <v>701</v>
      </c>
      <c r="B16" s="11">
        <v>1425428.0</v>
      </c>
      <c r="C16" s="1"/>
      <c r="D16" s="20">
        <v>15.39</v>
      </c>
      <c r="E16" s="20">
        <v>16.96</v>
      </c>
      <c r="F16" s="20">
        <v>33.41</v>
      </c>
      <c r="G16" s="20">
        <v>27.78</v>
      </c>
      <c r="H16" s="11">
        <f t="shared" si="1"/>
        <v>93.54</v>
      </c>
      <c r="I16" s="1"/>
      <c r="J16" s="20">
        <v>16.45285439384221</v>
      </c>
      <c r="K16" s="20">
        <v>18.13128073551422</v>
      </c>
      <c r="L16" s="20">
        <v>35.717340175326065</v>
      </c>
      <c r="M16" s="20">
        <v>29.698524695317513</v>
      </c>
      <c r="N16" s="1"/>
      <c r="O16" s="16">
        <v>48.0</v>
      </c>
      <c r="P16" s="16">
        <v>52.0</v>
      </c>
      <c r="Q16" s="16">
        <v>0.0</v>
      </c>
      <c r="R16" s="16">
        <v>0.0</v>
      </c>
      <c r="S16" s="1"/>
      <c r="T16" s="21">
        <v>0.0</v>
      </c>
      <c r="U16" s="21">
        <v>25.1</v>
      </c>
      <c r="V16" s="21">
        <v>43.7</v>
      </c>
      <c r="W16" s="21">
        <v>31.2</v>
      </c>
      <c r="X16" s="20"/>
      <c r="Y16" s="21">
        <v>0.0</v>
      </c>
      <c r="Z16" s="21">
        <v>25.1</v>
      </c>
      <c r="AA16" s="53">
        <v>58.8</v>
      </c>
      <c r="AB16" s="21">
        <v>31.2</v>
      </c>
      <c r="AC16" s="21"/>
      <c r="AD16" s="21"/>
      <c r="AE16" s="21"/>
      <c r="AF16" s="21"/>
    </row>
    <row r="17">
      <c r="A17" s="24" t="s">
        <v>702</v>
      </c>
      <c r="B17" s="11">
        <v>1347143.0</v>
      </c>
      <c r="C17" s="1"/>
      <c r="D17" s="20">
        <v>19.79</v>
      </c>
      <c r="E17" s="20">
        <v>17.63</v>
      </c>
      <c r="F17" s="20">
        <v>34.81</v>
      </c>
      <c r="G17" s="20">
        <v>19.17</v>
      </c>
      <c r="H17" s="11">
        <f t="shared" si="1"/>
        <v>91.4</v>
      </c>
      <c r="I17" s="1"/>
      <c r="J17" s="20">
        <v>21.652078774617067</v>
      </c>
      <c r="K17" s="20">
        <v>19.288840262582056</v>
      </c>
      <c r="L17" s="20">
        <v>38.08533916849015</v>
      </c>
      <c r="M17" s="20">
        <v>20.973741794310722</v>
      </c>
      <c r="N17" s="1"/>
      <c r="O17" s="16">
        <v>48.0</v>
      </c>
      <c r="P17" s="16">
        <v>52.0</v>
      </c>
      <c r="Q17" s="16">
        <v>0.0</v>
      </c>
      <c r="R17" s="16">
        <v>0.0</v>
      </c>
      <c r="S17" s="1"/>
      <c r="T17" s="21">
        <v>28.9</v>
      </c>
      <c r="U17" s="21">
        <v>0.0</v>
      </c>
      <c r="V17" s="21">
        <v>49.1</v>
      </c>
      <c r="W17" s="21">
        <v>22.0</v>
      </c>
      <c r="X17" s="20"/>
      <c r="Y17" s="21">
        <v>36.9</v>
      </c>
      <c r="Z17" s="21">
        <v>0.0</v>
      </c>
      <c r="AA17" s="53">
        <v>63.1</v>
      </c>
      <c r="AB17" s="21">
        <v>0.0</v>
      </c>
      <c r="AC17" s="21"/>
      <c r="AD17" s="21"/>
      <c r="AE17" s="21"/>
      <c r="AF17" s="21"/>
    </row>
    <row r="18">
      <c r="A18" s="1" t="s">
        <v>703</v>
      </c>
      <c r="B18" s="11">
        <v>1512098.0</v>
      </c>
      <c r="C18" s="1"/>
      <c r="D18" s="20">
        <v>7.84</v>
      </c>
      <c r="E18" s="20">
        <v>22.43</v>
      </c>
      <c r="F18" s="20">
        <v>31.7</v>
      </c>
      <c r="G18" s="20">
        <v>33.13</v>
      </c>
      <c r="H18" s="11">
        <f t="shared" si="1"/>
        <v>95.1</v>
      </c>
      <c r="I18" s="1"/>
      <c r="J18" s="20">
        <v>8.243953732912724</v>
      </c>
      <c r="K18" s="20">
        <v>23.585699263932703</v>
      </c>
      <c r="L18" s="20">
        <v>33.333333333333336</v>
      </c>
      <c r="M18" s="20">
        <v>34.837013669821246</v>
      </c>
      <c r="N18" s="1"/>
      <c r="O18" s="16">
        <v>34.0</v>
      </c>
      <c r="P18" s="16">
        <v>66.0</v>
      </c>
      <c r="Q18" s="16">
        <v>0.0</v>
      </c>
      <c r="R18" s="16">
        <v>0.0</v>
      </c>
      <c r="S18" s="1"/>
      <c r="T18" s="21">
        <v>0.0</v>
      </c>
      <c r="U18" s="21">
        <v>27.7</v>
      </c>
      <c r="V18" s="21">
        <v>36.7</v>
      </c>
      <c r="W18" s="21">
        <v>35.6</v>
      </c>
      <c r="X18" s="20"/>
      <c r="Y18" s="21">
        <v>0.0</v>
      </c>
      <c r="Z18" s="21">
        <v>0.0</v>
      </c>
      <c r="AA18" s="53">
        <v>53.3</v>
      </c>
      <c r="AB18" s="21">
        <v>41.1</v>
      </c>
      <c r="AC18" s="21"/>
      <c r="AD18" s="21"/>
      <c r="AE18" s="21"/>
      <c r="AF18" s="21"/>
    </row>
    <row r="19">
      <c r="A19" s="24" t="s">
        <v>704</v>
      </c>
      <c r="B19" s="11">
        <v>1476783.0</v>
      </c>
      <c r="C19" s="1"/>
      <c r="D19" s="20">
        <v>26.38</v>
      </c>
      <c r="E19" s="20">
        <v>35.14</v>
      </c>
      <c r="F19" s="20">
        <v>5.99</v>
      </c>
      <c r="G19" s="20">
        <v>29.43</v>
      </c>
      <c r="H19" s="11">
        <f t="shared" si="1"/>
        <v>96.94</v>
      </c>
      <c r="I19" s="1"/>
      <c r="J19" s="20">
        <v>27.212708892098206</v>
      </c>
      <c r="K19" s="20">
        <v>36.249226325562205</v>
      </c>
      <c r="L19" s="20">
        <v>6.179079843201981</v>
      </c>
      <c r="M19" s="20">
        <v>30.35898493913761</v>
      </c>
      <c r="N19" s="1"/>
      <c r="O19" s="16">
        <v>91.0</v>
      </c>
      <c r="P19" s="16">
        <v>6.0</v>
      </c>
      <c r="Q19" s="16">
        <v>3.0</v>
      </c>
      <c r="R19" s="16">
        <v>0.0</v>
      </c>
      <c r="S19" s="1"/>
      <c r="T19" s="51">
        <v>29.4</v>
      </c>
      <c r="U19" s="51">
        <v>39.7</v>
      </c>
      <c r="V19" s="21">
        <v>0.0</v>
      </c>
      <c r="W19" s="20">
        <f t="shared" ref="W19:W33" si="3">100-T19-U19</f>
        <v>30.9</v>
      </c>
      <c r="X19" s="20"/>
      <c r="Y19" s="51">
        <v>0.0</v>
      </c>
      <c r="Z19" s="50">
        <v>66.7</v>
      </c>
      <c r="AA19" s="21">
        <v>0.0</v>
      </c>
      <c r="AB19" s="20">
        <f t="shared" ref="AB19:AB33" si="4">100-Y19-Z19</f>
        <v>33.3</v>
      </c>
      <c r="AC19" s="20"/>
      <c r="AD19" s="20"/>
      <c r="AE19" s="20"/>
      <c r="AF19" s="20"/>
    </row>
    <row r="20">
      <c r="A20" s="24" t="s">
        <v>705</v>
      </c>
      <c r="B20" s="11">
        <v>1602849.0</v>
      </c>
      <c r="C20" s="1"/>
      <c r="D20" s="20">
        <v>17.26</v>
      </c>
      <c r="E20" s="20">
        <v>43.62</v>
      </c>
      <c r="F20" s="20">
        <v>6.81</v>
      </c>
      <c r="G20" s="20">
        <v>28.71</v>
      </c>
      <c r="H20" s="11">
        <f t="shared" si="1"/>
        <v>96.4</v>
      </c>
      <c r="I20" s="1"/>
      <c r="J20" s="20">
        <v>17.904564315352697</v>
      </c>
      <c r="K20" s="20">
        <v>45.24896265560166</v>
      </c>
      <c r="L20" s="20">
        <v>7.064315352697095</v>
      </c>
      <c r="M20" s="20">
        <v>29.782157676348547</v>
      </c>
      <c r="N20" s="1"/>
      <c r="O20" s="16">
        <v>45.0</v>
      </c>
      <c r="P20" s="16">
        <v>55.0</v>
      </c>
      <c r="Q20" s="16">
        <v>0.0</v>
      </c>
      <c r="R20" s="16">
        <v>0.0</v>
      </c>
      <c r="S20" s="1"/>
      <c r="T20" s="51">
        <v>19.3</v>
      </c>
      <c r="U20" s="51">
        <v>49.6</v>
      </c>
      <c r="V20" s="21">
        <v>0.0</v>
      </c>
      <c r="W20" s="20">
        <f t="shared" si="3"/>
        <v>31.1</v>
      </c>
      <c r="X20" s="20"/>
      <c r="Y20" s="51">
        <v>0.0</v>
      </c>
      <c r="Z20" s="50">
        <v>65.7</v>
      </c>
      <c r="AA20" s="21">
        <v>0.0</v>
      </c>
      <c r="AB20" s="20">
        <f t="shared" si="4"/>
        <v>34.3</v>
      </c>
      <c r="AC20" s="20"/>
      <c r="AD20" s="20"/>
      <c r="AE20" s="20"/>
      <c r="AF20" s="20"/>
    </row>
    <row r="21">
      <c r="A21" s="1" t="s">
        <v>706</v>
      </c>
      <c r="B21" s="11">
        <v>1540713.0</v>
      </c>
      <c r="C21" s="1"/>
      <c r="D21" s="20">
        <v>19.06</v>
      </c>
      <c r="E21" s="20">
        <v>42.92</v>
      </c>
      <c r="F21" s="20">
        <v>3.42</v>
      </c>
      <c r="G21" s="20">
        <v>31.5</v>
      </c>
      <c r="H21" s="11">
        <f t="shared" si="1"/>
        <v>96.9</v>
      </c>
      <c r="I21" s="1"/>
      <c r="J21" s="20">
        <v>19.66976264189886</v>
      </c>
      <c r="K21" s="20">
        <v>44.293085655314755</v>
      </c>
      <c r="L21" s="20">
        <v>3.5294117647058822</v>
      </c>
      <c r="M21" s="20">
        <v>32.50773993808049</v>
      </c>
      <c r="N21" s="1"/>
      <c r="O21" s="6">
        <v>74.0</v>
      </c>
      <c r="P21" s="6">
        <v>26.0</v>
      </c>
      <c r="Q21" s="6">
        <v>0.0</v>
      </c>
      <c r="R21" s="6">
        <v>0.0</v>
      </c>
      <c r="S21" s="1"/>
      <c r="T21" s="51">
        <v>20.7</v>
      </c>
      <c r="U21" s="51">
        <v>46.3</v>
      </c>
      <c r="V21" s="21">
        <v>0.0</v>
      </c>
      <c r="W21" s="20">
        <f t="shared" si="3"/>
        <v>33</v>
      </c>
      <c r="X21" s="20"/>
      <c r="Y21" s="51">
        <v>0.0</v>
      </c>
      <c r="Z21" s="50">
        <v>63.5</v>
      </c>
      <c r="AA21" s="21">
        <v>0.0</v>
      </c>
      <c r="AB21" s="20">
        <f t="shared" si="4"/>
        <v>36.5</v>
      </c>
      <c r="AC21" s="20"/>
      <c r="AD21" s="20"/>
      <c r="AE21" s="20"/>
      <c r="AF21" s="20"/>
    </row>
    <row r="22">
      <c r="A22" s="1" t="s">
        <v>707</v>
      </c>
      <c r="B22" s="11">
        <v>1287222.0</v>
      </c>
      <c r="C22" s="1"/>
      <c r="D22" s="11">
        <v>21.89</v>
      </c>
      <c r="E22" s="11">
        <v>45.53</v>
      </c>
      <c r="F22" s="11">
        <v>2.9</v>
      </c>
      <c r="G22" s="20">
        <v>25.88</v>
      </c>
      <c r="H22" s="11">
        <f t="shared" si="1"/>
        <v>96.2</v>
      </c>
      <c r="I22" s="1"/>
      <c r="J22" s="20">
        <v>22.754677754677754</v>
      </c>
      <c r="K22" s="20">
        <v>47.32848232848233</v>
      </c>
      <c r="L22" s="20">
        <v>3.0145530145530146</v>
      </c>
      <c r="M22" s="20">
        <v>26.902286902286903</v>
      </c>
      <c r="N22" s="1"/>
      <c r="O22" s="16">
        <v>86.0</v>
      </c>
      <c r="P22" s="16">
        <v>14.0</v>
      </c>
      <c r="Q22" s="16">
        <v>0.0</v>
      </c>
      <c r="R22" s="16">
        <v>0.0</v>
      </c>
      <c r="S22" s="1"/>
      <c r="T22" s="51">
        <v>23.7</v>
      </c>
      <c r="U22" s="51">
        <v>49.0</v>
      </c>
      <c r="V22" s="21">
        <v>0.0</v>
      </c>
      <c r="W22" s="20">
        <f t="shared" si="3"/>
        <v>27.3</v>
      </c>
      <c r="X22" s="20"/>
      <c r="Y22" s="51">
        <v>0.0</v>
      </c>
      <c r="Z22" s="50">
        <v>70.1</v>
      </c>
      <c r="AA22" s="21">
        <v>0.0</v>
      </c>
      <c r="AB22" s="20">
        <f t="shared" si="4"/>
        <v>29.9</v>
      </c>
      <c r="AC22" s="20"/>
      <c r="AD22" s="20"/>
      <c r="AE22" s="20"/>
      <c r="AF22" s="20"/>
    </row>
    <row r="23">
      <c r="A23" s="1" t="s">
        <v>708</v>
      </c>
      <c r="B23" s="11">
        <v>1405981.0</v>
      </c>
      <c r="C23" s="1"/>
      <c r="D23" s="11">
        <v>22.47</v>
      </c>
      <c r="E23" s="11">
        <v>42.62</v>
      </c>
      <c r="F23" s="11">
        <v>3.01</v>
      </c>
      <c r="G23" s="20">
        <v>28.96</v>
      </c>
      <c r="H23" s="11">
        <f t="shared" si="1"/>
        <v>97.06</v>
      </c>
      <c r="I23" s="1"/>
      <c r="J23" s="20">
        <v>23.15062847723058</v>
      </c>
      <c r="K23" s="20">
        <v>43.910982897177</v>
      </c>
      <c r="L23" s="20">
        <v>3.1011745312178034</v>
      </c>
      <c r="M23" s="20">
        <v>29.837214094374612</v>
      </c>
      <c r="N23" s="1"/>
      <c r="O23" s="16">
        <v>90.0</v>
      </c>
      <c r="P23" s="16">
        <v>7.0</v>
      </c>
      <c r="Q23" s="16">
        <v>2.0</v>
      </c>
      <c r="R23" s="16">
        <v>1.0</v>
      </c>
      <c r="S23" s="1"/>
      <c r="T23" s="51">
        <v>24.2</v>
      </c>
      <c r="U23" s="51">
        <v>45.6</v>
      </c>
      <c r="V23" s="21">
        <v>0.0</v>
      </c>
      <c r="W23" s="20">
        <f t="shared" si="3"/>
        <v>30.2</v>
      </c>
      <c r="X23" s="20"/>
      <c r="Y23" s="51">
        <v>0.0</v>
      </c>
      <c r="Z23" s="50">
        <v>65.4</v>
      </c>
      <c r="AA23" s="21">
        <v>0.0</v>
      </c>
      <c r="AB23" s="20">
        <f t="shared" si="4"/>
        <v>34.6</v>
      </c>
      <c r="AC23" s="20"/>
      <c r="AD23" s="20"/>
      <c r="AE23" s="20"/>
      <c r="AF23" s="20"/>
    </row>
    <row r="24">
      <c r="A24" s="1" t="s">
        <v>709</v>
      </c>
      <c r="B24" s="11">
        <v>1512792.0</v>
      </c>
      <c r="C24" s="1"/>
      <c r="D24" s="11">
        <v>23.35</v>
      </c>
      <c r="E24" s="11">
        <v>41.36</v>
      </c>
      <c r="F24" s="11">
        <v>3.2</v>
      </c>
      <c r="G24" s="20">
        <v>27.73</v>
      </c>
      <c r="H24" s="11">
        <f t="shared" si="1"/>
        <v>95.64</v>
      </c>
      <c r="I24" s="1"/>
      <c r="J24" s="20">
        <v>24.414470932664152</v>
      </c>
      <c r="K24" s="20">
        <v>43.24550397323295</v>
      </c>
      <c r="L24" s="20">
        <v>3.345880384776244</v>
      </c>
      <c r="M24" s="20">
        <v>28.994144709326637</v>
      </c>
      <c r="N24" s="1"/>
      <c r="O24" s="16">
        <v>88.0</v>
      </c>
      <c r="P24" s="16">
        <v>12.0</v>
      </c>
      <c r="Q24" s="16">
        <v>0.0</v>
      </c>
      <c r="R24" s="16">
        <v>0.0</v>
      </c>
      <c r="S24" s="1"/>
      <c r="T24" s="51">
        <v>25.5</v>
      </c>
      <c r="U24" s="51">
        <v>45.1</v>
      </c>
      <c r="V24" s="21">
        <v>0.0</v>
      </c>
      <c r="W24" s="20">
        <f t="shared" si="3"/>
        <v>29.4</v>
      </c>
      <c r="X24" s="20"/>
      <c r="Y24" s="51">
        <v>0.0</v>
      </c>
      <c r="Z24" s="50">
        <v>67.3</v>
      </c>
      <c r="AA24" s="21">
        <v>0.0</v>
      </c>
      <c r="AB24" s="20">
        <f t="shared" si="4"/>
        <v>32.7</v>
      </c>
      <c r="AC24" s="20"/>
      <c r="AD24" s="20"/>
      <c r="AE24" s="20"/>
      <c r="AF24" s="20"/>
    </row>
    <row r="25">
      <c r="A25" s="1" t="s">
        <v>710</v>
      </c>
      <c r="B25" s="11">
        <v>1490596.0</v>
      </c>
      <c r="C25" s="1"/>
      <c r="D25" s="11">
        <v>18.36</v>
      </c>
      <c r="E25" s="11">
        <v>38.64</v>
      </c>
      <c r="F25" s="11">
        <v>8.02</v>
      </c>
      <c r="G25" s="11">
        <v>30.03</v>
      </c>
      <c r="H25" s="11">
        <f t="shared" si="1"/>
        <v>95.05</v>
      </c>
      <c r="I25" s="1"/>
      <c r="J25" s="20">
        <v>19.316149395055234</v>
      </c>
      <c r="K25" s="20">
        <v>40.65228826933193</v>
      </c>
      <c r="L25" s="20">
        <v>8.43766438716465</v>
      </c>
      <c r="M25" s="20">
        <v>31.593897948448188</v>
      </c>
      <c r="N25" s="1"/>
      <c r="O25" s="16">
        <v>78.0</v>
      </c>
      <c r="P25" s="16">
        <v>22.0</v>
      </c>
      <c r="Q25" s="16">
        <v>0.0</v>
      </c>
      <c r="R25" s="16">
        <v>0.0</v>
      </c>
      <c r="S25" s="1"/>
      <c r="T25" s="51">
        <v>21.9</v>
      </c>
      <c r="U25" s="51">
        <v>45.4</v>
      </c>
      <c r="V25" s="21">
        <v>0.0</v>
      </c>
      <c r="W25" s="20">
        <f t="shared" si="3"/>
        <v>32.7</v>
      </c>
      <c r="X25" s="20"/>
      <c r="Y25" s="51">
        <v>0.0</v>
      </c>
      <c r="Z25" s="50">
        <v>71.6</v>
      </c>
      <c r="AA25" s="21">
        <v>0.0</v>
      </c>
      <c r="AB25" s="20">
        <f t="shared" si="4"/>
        <v>28.4</v>
      </c>
      <c r="AC25" s="20"/>
      <c r="AD25" s="20"/>
      <c r="AE25" s="20"/>
      <c r="AF25" s="20"/>
    </row>
    <row r="26">
      <c r="A26" s="1" t="s">
        <v>711</v>
      </c>
      <c r="B26" s="11">
        <v>1458724.0</v>
      </c>
      <c r="C26" s="1"/>
      <c r="D26" s="11">
        <v>9.52</v>
      </c>
      <c r="E26" s="11">
        <v>41.6</v>
      </c>
      <c r="F26" s="11">
        <v>3.24</v>
      </c>
      <c r="G26" s="11">
        <v>32.49</v>
      </c>
      <c r="H26" s="11">
        <f t="shared" si="1"/>
        <v>86.85</v>
      </c>
      <c r="I26" s="1"/>
      <c r="J26" s="20">
        <v>10.961427748992515</v>
      </c>
      <c r="K26" s="20">
        <v>47.89867587795048</v>
      </c>
      <c r="L26" s="20">
        <v>3.730569948186528</v>
      </c>
      <c r="M26" s="20">
        <v>37.409326424870464</v>
      </c>
      <c r="N26" s="1"/>
      <c r="O26" s="16">
        <v>72.0</v>
      </c>
      <c r="P26" s="16">
        <v>28.0</v>
      </c>
      <c r="Q26" s="16">
        <v>0.0</v>
      </c>
      <c r="R26" s="16">
        <v>0.0</v>
      </c>
      <c r="S26" s="1"/>
      <c r="T26" s="51">
        <v>11.9</v>
      </c>
      <c r="U26" s="51">
        <v>49.9</v>
      </c>
      <c r="V26" s="21">
        <v>0.0</v>
      </c>
      <c r="W26" s="20">
        <f t="shared" si="3"/>
        <v>38.2</v>
      </c>
      <c r="X26" s="20"/>
      <c r="Y26" s="51">
        <v>0.0</v>
      </c>
      <c r="Z26" s="50">
        <v>57.9</v>
      </c>
      <c r="AA26" s="21">
        <v>0.0</v>
      </c>
      <c r="AB26" s="20">
        <f t="shared" si="4"/>
        <v>42.1</v>
      </c>
      <c r="AC26" s="20"/>
      <c r="AD26" s="20"/>
      <c r="AE26" s="20"/>
      <c r="AF26" s="20"/>
    </row>
    <row r="27">
      <c r="A27" s="1" t="s">
        <v>712</v>
      </c>
      <c r="B27" s="11">
        <v>1555914.0</v>
      </c>
      <c r="C27" s="1"/>
      <c r="D27" s="11">
        <v>15.92</v>
      </c>
      <c r="E27" s="11">
        <v>40.31</v>
      </c>
      <c r="F27" s="11">
        <v>5.0</v>
      </c>
      <c r="G27" s="11">
        <v>34.66</v>
      </c>
      <c r="H27" s="11">
        <f t="shared" si="1"/>
        <v>95.89</v>
      </c>
      <c r="I27" s="1"/>
      <c r="J27" s="20">
        <v>16.602356867243717</v>
      </c>
      <c r="K27" s="20">
        <v>42.03775159036396</v>
      </c>
      <c r="L27" s="20">
        <v>5.214308061320263</v>
      </c>
      <c r="M27" s="20">
        <v>36.14558348107206</v>
      </c>
      <c r="N27" s="1"/>
      <c r="O27" s="16">
        <v>86.0</v>
      </c>
      <c r="P27" s="16">
        <v>14.0</v>
      </c>
      <c r="Q27" s="16">
        <v>0.0</v>
      </c>
      <c r="R27" s="16">
        <v>0.0</v>
      </c>
      <c r="S27" s="1"/>
      <c r="T27" s="51">
        <v>18.3</v>
      </c>
      <c r="U27" s="51">
        <v>44.9</v>
      </c>
      <c r="V27" s="21">
        <v>0.0</v>
      </c>
      <c r="W27" s="20">
        <f t="shared" si="3"/>
        <v>36.8</v>
      </c>
      <c r="X27" s="20"/>
      <c r="Y27" s="51">
        <v>0.0</v>
      </c>
      <c r="Z27" s="50">
        <v>69.9</v>
      </c>
      <c r="AA27" s="21">
        <v>0.0</v>
      </c>
      <c r="AB27" s="20">
        <f t="shared" si="4"/>
        <v>30.1</v>
      </c>
      <c r="AC27" s="20"/>
      <c r="AD27" s="20"/>
      <c r="AE27" s="20"/>
      <c r="AF27" s="20"/>
    </row>
    <row r="28">
      <c r="A28" s="1" t="s">
        <v>713</v>
      </c>
      <c r="B28" s="11">
        <v>1595746.0</v>
      </c>
      <c r="C28" s="1"/>
      <c r="D28" s="11">
        <v>12.2</v>
      </c>
      <c r="E28" s="11">
        <v>45.83</v>
      </c>
      <c r="F28" s="11">
        <v>2.07</v>
      </c>
      <c r="G28" s="11">
        <v>36.01</v>
      </c>
      <c r="H28" s="11">
        <f t="shared" si="1"/>
        <v>96.11</v>
      </c>
      <c r="I28" s="1"/>
      <c r="J28" s="20">
        <v>12.693788367495578</v>
      </c>
      <c r="K28" s="20">
        <v>47.68494433461659</v>
      </c>
      <c r="L28" s="20">
        <v>2.15378212464884</v>
      </c>
      <c r="M28" s="20">
        <v>37.467485173239</v>
      </c>
      <c r="N28" s="1"/>
      <c r="O28" s="16">
        <v>78.0</v>
      </c>
      <c r="P28" s="16">
        <v>22.0</v>
      </c>
      <c r="Q28" s="16">
        <v>0.0</v>
      </c>
      <c r="R28" s="16">
        <v>0.0</v>
      </c>
      <c r="S28" s="1"/>
      <c r="T28" s="51">
        <v>13.3</v>
      </c>
      <c r="U28" s="51">
        <v>48.9</v>
      </c>
      <c r="V28" s="21">
        <v>0.0</v>
      </c>
      <c r="W28" s="20">
        <f t="shared" si="3"/>
        <v>37.8</v>
      </c>
      <c r="X28" s="20"/>
      <c r="Y28" s="51">
        <v>0.0</v>
      </c>
      <c r="Z28" s="50">
        <v>58.8</v>
      </c>
      <c r="AA28" s="21">
        <v>0.0</v>
      </c>
      <c r="AB28" s="20">
        <f t="shared" si="4"/>
        <v>41.2</v>
      </c>
      <c r="AC28" s="20"/>
      <c r="AD28" s="20"/>
      <c r="AE28" s="20"/>
      <c r="AF28" s="20"/>
    </row>
    <row r="29">
      <c r="A29" s="1" t="s">
        <v>714</v>
      </c>
      <c r="B29" s="11">
        <v>1685296.0</v>
      </c>
      <c r="C29" s="1"/>
      <c r="D29" s="11">
        <v>25.28</v>
      </c>
      <c r="E29" s="11">
        <v>36.95</v>
      </c>
      <c r="F29" s="11">
        <v>9.71</v>
      </c>
      <c r="G29" s="11">
        <v>23.83</v>
      </c>
      <c r="H29" s="11">
        <f t="shared" si="1"/>
        <v>95.77</v>
      </c>
      <c r="I29" s="1"/>
      <c r="J29" s="20">
        <v>26.39657512791062</v>
      </c>
      <c r="K29" s="20">
        <v>38.58201942153076</v>
      </c>
      <c r="L29" s="20">
        <v>10.138874386551114</v>
      </c>
      <c r="M29" s="20">
        <v>24.88253106400752</v>
      </c>
      <c r="N29" s="1"/>
      <c r="O29" s="16">
        <v>77.0</v>
      </c>
      <c r="P29" s="16">
        <v>21.0</v>
      </c>
      <c r="Q29" s="16">
        <v>2.0</v>
      </c>
      <c r="R29" s="16">
        <v>0.0</v>
      </c>
      <c r="S29" s="1"/>
      <c r="T29" s="51">
        <v>29.6</v>
      </c>
      <c r="U29" s="51">
        <v>44.5</v>
      </c>
      <c r="V29" s="21">
        <v>0.0</v>
      </c>
      <c r="W29" s="20">
        <f t="shared" si="3"/>
        <v>25.9</v>
      </c>
      <c r="X29" s="20"/>
      <c r="Y29" s="51">
        <v>37.4</v>
      </c>
      <c r="Z29" s="50">
        <v>62.6</v>
      </c>
      <c r="AA29" s="21">
        <v>0.0</v>
      </c>
      <c r="AB29" s="20">
        <f t="shared" si="4"/>
        <v>0</v>
      </c>
      <c r="AC29" s="20"/>
      <c r="AD29" s="20"/>
      <c r="AE29" s="20"/>
      <c r="AF29" s="20"/>
    </row>
    <row r="30">
      <c r="A30" s="1" t="s">
        <v>715</v>
      </c>
      <c r="B30" s="11">
        <v>1433985.0</v>
      </c>
      <c r="C30" s="1"/>
      <c r="D30" s="11">
        <v>25.88</v>
      </c>
      <c r="E30" s="11">
        <v>35.94</v>
      </c>
      <c r="F30" s="11">
        <v>13.68</v>
      </c>
      <c r="G30" s="11">
        <v>20.5</v>
      </c>
      <c r="H30" s="11">
        <f t="shared" si="1"/>
        <v>96</v>
      </c>
      <c r="I30" s="1"/>
      <c r="J30" s="20">
        <v>26.958333333333332</v>
      </c>
      <c r="K30" s="20">
        <v>37.4375</v>
      </c>
      <c r="L30" s="20">
        <v>14.25</v>
      </c>
      <c r="M30" s="20">
        <v>21.354166666666668</v>
      </c>
      <c r="N30" s="1"/>
      <c r="O30" s="16">
        <v>77.0</v>
      </c>
      <c r="P30" s="16">
        <v>21.0</v>
      </c>
      <c r="Q30" s="16">
        <v>2.0</v>
      </c>
      <c r="R30" s="16">
        <v>0.0</v>
      </c>
      <c r="S30" s="1"/>
      <c r="T30" s="51">
        <v>31.5</v>
      </c>
      <c r="U30" s="51">
        <v>45.8</v>
      </c>
      <c r="V30" s="21">
        <v>0.0</v>
      </c>
      <c r="W30" s="20">
        <f t="shared" si="3"/>
        <v>22.7</v>
      </c>
      <c r="X30" s="20"/>
      <c r="Y30" s="51">
        <v>39.2</v>
      </c>
      <c r="Z30" s="50">
        <v>60.8</v>
      </c>
      <c r="AA30" s="21">
        <v>0.0</v>
      </c>
      <c r="AB30" s="20">
        <f t="shared" si="4"/>
        <v>0</v>
      </c>
      <c r="AC30" s="20"/>
      <c r="AD30" s="20"/>
      <c r="AE30" s="20"/>
      <c r="AF30" s="20"/>
    </row>
    <row r="31">
      <c r="A31" s="1" t="s">
        <v>716</v>
      </c>
      <c r="B31" s="11">
        <v>1505099.0</v>
      </c>
      <c r="C31" s="1"/>
      <c r="D31" s="11">
        <v>22.04</v>
      </c>
      <c r="E31" s="11">
        <v>43.99</v>
      </c>
      <c r="F31" s="11">
        <v>5.62</v>
      </c>
      <c r="G31" s="11">
        <v>25.89</v>
      </c>
      <c r="H31" s="11">
        <f t="shared" si="1"/>
        <v>97.54</v>
      </c>
      <c r="I31" s="1"/>
      <c r="J31" s="20">
        <v>22.59585810949354</v>
      </c>
      <c r="K31" s="20">
        <v>45.099446380971905</v>
      </c>
      <c r="L31" s="20">
        <v>5.761738773836375</v>
      </c>
      <c r="M31" s="20">
        <v>26.542956735698173</v>
      </c>
      <c r="N31" s="1"/>
      <c r="O31" s="16">
        <v>74.0</v>
      </c>
      <c r="P31" s="16">
        <v>26.0</v>
      </c>
      <c r="Q31" s="16">
        <v>0.0</v>
      </c>
      <c r="R31" s="16">
        <v>0.0</v>
      </c>
      <c r="S31" s="1"/>
      <c r="T31" s="51">
        <v>24.3</v>
      </c>
      <c r="U31" s="51">
        <v>48.4</v>
      </c>
      <c r="V31" s="21">
        <v>0.0</v>
      </c>
      <c r="W31" s="20">
        <f t="shared" si="3"/>
        <v>27.3</v>
      </c>
      <c r="X31" s="20"/>
      <c r="Y31" s="51">
        <v>0.0</v>
      </c>
      <c r="Z31" s="50">
        <v>67.3</v>
      </c>
      <c r="AA31" s="21">
        <v>0.0</v>
      </c>
      <c r="AB31" s="20">
        <f t="shared" si="4"/>
        <v>32.7</v>
      </c>
      <c r="AC31" s="20"/>
      <c r="AD31" s="20"/>
      <c r="AE31" s="20"/>
      <c r="AF31" s="20"/>
    </row>
    <row r="32">
      <c r="A32" s="1" t="s">
        <v>717</v>
      </c>
      <c r="B32" s="11">
        <v>1624038.0</v>
      </c>
      <c r="C32" s="1"/>
      <c r="D32" s="11">
        <v>22.28</v>
      </c>
      <c r="E32" s="11">
        <v>39.88</v>
      </c>
      <c r="F32" s="11">
        <v>6.67</v>
      </c>
      <c r="G32" s="11">
        <v>28.07</v>
      </c>
      <c r="H32" s="11">
        <f t="shared" si="1"/>
        <v>96.9</v>
      </c>
      <c r="I32" s="1"/>
      <c r="J32" s="20">
        <v>22.992776057791538</v>
      </c>
      <c r="K32" s="20">
        <v>41.155830753353975</v>
      </c>
      <c r="L32" s="20">
        <v>6.883384932920536</v>
      </c>
      <c r="M32" s="20">
        <v>28.968008255933952</v>
      </c>
      <c r="N32" s="1"/>
      <c r="O32" s="16">
        <v>91.0</v>
      </c>
      <c r="P32" s="16">
        <v>9.0</v>
      </c>
      <c r="Q32" s="16">
        <v>0.0</v>
      </c>
      <c r="R32" s="16">
        <v>0.0</v>
      </c>
      <c r="S32" s="1"/>
      <c r="T32" s="51">
        <v>25.4</v>
      </c>
      <c r="U32" s="51">
        <v>44.9</v>
      </c>
      <c r="V32" s="21">
        <v>0.0</v>
      </c>
      <c r="W32" s="20">
        <f t="shared" si="3"/>
        <v>29.7</v>
      </c>
      <c r="X32" s="20"/>
      <c r="Y32" s="51">
        <v>0.0</v>
      </c>
      <c r="Z32" s="50">
        <v>65.8</v>
      </c>
      <c r="AA32" s="21">
        <v>0.0</v>
      </c>
      <c r="AB32" s="20">
        <f t="shared" si="4"/>
        <v>34.2</v>
      </c>
      <c r="AC32" s="20"/>
      <c r="AD32" s="20"/>
      <c r="AE32" s="20"/>
      <c r="AF32" s="20"/>
    </row>
    <row r="33">
      <c r="A33" s="1" t="s">
        <v>718</v>
      </c>
      <c r="B33" s="11">
        <v>1630042.0</v>
      </c>
      <c r="C33" s="1"/>
      <c r="D33" s="11">
        <v>16.38</v>
      </c>
      <c r="E33" s="11">
        <v>45.47</v>
      </c>
      <c r="F33" s="11">
        <v>3.13</v>
      </c>
      <c r="G33" s="11">
        <v>31.48</v>
      </c>
      <c r="H33" s="11">
        <f t="shared" si="1"/>
        <v>96.46</v>
      </c>
      <c r="I33" s="1"/>
      <c r="J33" s="20">
        <v>16.9811320754717</v>
      </c>
      <c r="K33" s="20">
        <v>47.13871034625752</v>
      </c>
      <c r="L33" s="20">
        <v>3.244868339207962</v>
      </c>
      <c r="M33" s="20">
        <v>32.63528923906283</v>
      </c>
      <c r="N33" s="1"/>
      <c r="O33" s="16">
        <v>84.0</v>
      </c>
      <c r="P33" s="16">
        <v>16.0</v>
      </c>
      <c r="Q33" s="16">
        <v>0.0</v>
      </c>
      <c r="R33" s="16">
        <v>0.0</v>
      </c>
      <c r="S33" s="1"/>
      <c r="T33" s="51">
        <v>18.0</v>
      </c>
      <c r="U33" s="51">
        <v>48.9</v>
      </c>
      <c r="V33" s="21">
        <v>0.0</v>
      </c>
      <c r="W33" s="20">
        <f t="shared" si="3"/>
        <v>33.1</v>
      </c>
      <c r="X33" s="20"/>
      <c r="Y33" s="51">
        <v>0.0</v>
      </c>
      <c r="Z33" s="50">
        <v>63.8</v>
      </c>
      <c r="AA33" s="21">
        <v>0.0</v>
      </c>
      <c r="AB33" s="20">
        <f t="shared" si="4"/>
        <v>36.2</v>
      </c>
      <c r="AC33" s="20"/>
      <c r="AD33" s="20"/>
      <c r="AE33" s="20"/>
      <c r="AF33" s="20"/>
    </row>
    <row r="34">
      <c r="A34" s="1" t="s">
        <v>719</v>
      </c>
      <c r="B34" s="11">
        <v>1471933.0</v>
      </c>
      <c r="C34" s="1"/>
      <c r="D34" s="11">
        <v>7.15</v>
      </c>
      <c r="E34" s="11">
        <v>38.81</v>
      </c>
      <c r="F34" s="11">
        <v>21.38</v>
      </c>
      <c r="G34" s="11">
        <v>26.06</v>
      </c>
      <c r="H34" s="11">
        <f t="shared" si="1"/>
        <v>93.4</v>
      </c>
      <c r="I34" s="1"/>
      <c r="J34" s="20">
        <v>7.655246252676659</v>
      </c>
      <c r="K34" s="20">
        <v>41.55246252676659</v>
      </c>
      <c r="L34" s="20">
        <v>22.890792291220556</v>
      </c>
      <c r="M34" s="20">
        <v>27.901498929336185</v>
      </c>
      <c r="N34" s="1"/>
      <c r="O34" s="16">
        <v>81.0</v>
      </c>
      <c r="P34" s="16">
        <v>8.0</v>
      </c>
      <c r="Q34" s="16">
        <v>0.0</v>
      </c>
      <c r="R34" s="16">
        <v>11.0</v>
      </c>
      <c r="S34" s="1"/>
      <c r="T34" s="21">
        <v>0.0</v>
      </c>
      <c r="U34" s="21">
        <v>45.6</v>
      </c>
      <c r="V34" s="21">
        <v>26.0</v>
      </c>
      <c r="W34" s="21">
        <v>28.4</v>
      </c>
      <c r="X34" s="20"/>
      <c r="Y34" s="21">
        <v>0.0</v>
      </c>
      <c r="Z34" s="53">
        <v>65.4</v>
      </c>
      <c r="AA34" s="21">
        <v>0.0</v>
      </c>
      <c r="AB34" s="21">
        <v>34.6</v>
      </c>
      <c r="AC34" s="21"/>
      <c r="AD34" s="21"/>
      <c r="AE34" s="21"/>
      <c r="AF34" s="21"/>
    </row>
    <row r="35">
      <c r="A35" s="1" t="s">
        <v>720</v>
      </c>
      <c r="B35" s="11">
        <v>1503812.0</v>
      </c>
      <c r="C35" s="1"/>
      <c r="D35" s="11">
        <v>20.31</v>
      </c>
      <c r="E35" s="11">
        <v>39.1</v>
      </c>
      <c r="F35" s="11">
        <v>1.78</v>
      </c>
      <c r="G35" s="11">
        <v>31.13</v>
      </c>
      <c r="H35" s="11">
        <f t="shared" si="1"/>
        <v>92.32</v>
      </c>
      <c r="I35" s="1"/>
      <c r="J35" s="20">
        <v>21.99956672443674</v>
      </c>
      <c r="K35" s="20">
        <v>42.3526863084922</v>
      </c>
      <c r="L35" s="20">
        <v>1.9280762564991336</v>
      </c>
      <c r="M35" s="20">
        <v>33.719670710571926</v>
      </c>
      <c r="N35" s="1"/>
      <c r="O35" s="16">
        <v>85.0</v>
      </c>
      <c r="P35" s="16">
        <v>8.0</v>
      </c>
      <c r="Q35" s="16">
        <v>0.0</v>
      </c>
      <c r="R35" s="16">
        <v>7.0</v>
      </c>
      <c r="S35" s="1"/>
      <c r="T35" s="51">
        <v>22.6</v>
      </c>
      <c r="U35" s="51">
        <v>43.4</v>
      </c>
      <c r="V35" s="21">
        <v>0.0</v>
      </c>
      <c r="W35" s="20">
        <f t="shared" ref="W35:W40" si="5">100-T35-U35</f>
        <v>34</v>
      </c>
      <c r="X35" s="20"/>
      <c r="Y35" s="51">
        <v>0.0</v>
      </c>
      <c r="Z35" s="50">
        <v>61.6</v>
      </c>
      <c r="AA35" s="21">
        <v>0.0</v>
      </c>
      <c r="AB35" s="20">
        <f t="shared" ref="AB35:AB40" si="6">100-Y35-Z35</f>
        <v>38.4</v>
      </c>
      <c r="AC35" s="20"/>
      <c r="AD35" s="20"/>
      <c r="AE35" s="20"/>
      <c r="AF35" s="20"/>
    </row>
    <row r="36">
      <c r="A36" s="1" t="s">
        <v>721</v>
      </c>
      <c r="B36" s="11">
        <v>1466921.0</v>
      </c>
      <c r="C36" s="1"/>
      <c r="D36" s="11">
        <v>14.11</v>
      </c>
      <c r="E36" s="11">
        <v>45.51</v>
      </c>
      <c r="F36" s="11">
        <v>2.13</v>
      </c>
      <c r="G36" s="11">
        <v>33.74</v>
      </c>
      <c r="H36" s="11">
        <f t="shared" si="1"/>
        <v>95.49</v>
      </c>
      <c r="I36" s="1"/>
      <c r="J36" s="20">
        <v>14.776416378678395</v>
      </c>
      <c r="K36" s="20">
        <v>47.659440779139175</v>
      </c>
      <c r="L36" s="20">
        <v>2.2306000628338043</v>
      </c>
      <c r="M36" s="20">
        <v>35.33354277934862</v>
      </c>
      <c r="N36" s="1"/>
      <c r="O36" s="16">
        <v>35.0</v>
      </c>
      <c r="P36" s="16">
        <v>65.0</v>
      </c>
      <c r="Q36" s="16">
        <v>0.0</v>
      </c>
      <c r="R36" s="16">
        <v>0.0</v>
      </c>
      <c r="S36" s="1"/>
      <c r="T36" s="51">
        <v>15.2</v>
      </c>
      <c r="U36" s="51">
        <v>49.0</v>
      </c>
      <c r="V36" s="21">
        <v>0.0</v>
      </c>
      <c r="W36" s="20">
        <f t="shared" si="5"/>
        <v>35.8</v>
      </c>
      <c r="X36" s="20"/>
      <c r="Y36" s="51">
        <v>0.0</v>
      </c>
      <c r="Z36" s="50">
        <v>61.3</v>
      </c>
      <c r="AA36" s="21">
        <v>0.0</v>
      </c>
      <c r="AB36" s="20">
        <f t="shared" si="6"/>
        <v>38.7</v>
      </c>
      <c r="AC36" s="20"/>
      <c r="AD36" s="20"/>
      <c r="AE36" s="20"/>
      <c r="AF36" s="20"/>
    </row>
    <row r="37">
      <c r="A37" s="1" t="s">
        <v>722</v>
      </c>
      <c r="B37" s="11">
        <v>1532244.0</v>
      </c>
      <c r="C37" s="1"/>
      <c r="D37" s="11">
        <v>12.93</v>
      </c>
      <c r="E37" s="11">
        <v>43.49</v>
      </c>
      <c r="F37" s="11">
        <v>5.21</v>
      </c>
      <c r="G37" s="11">
        <v>34.83</v>
      </c>
      <c r="H37" s="11">
        <f t="shared" si="1"/>
        <v>96.46</v>
      </c>
      <c r="I37" s="1"/>
      <c r="J37" s="20">
        <v>13.404520008293591</v>
      </c>
      <c r="K37" s="20">
        <v>45.08604602944225</v>
      </c>
      <c r="L37" s="20">
        <v>5.401202571013891</v>
      </c>
      <c r="M37" s="20">
        <v>36.10823139125026</v>
      </c>
      <c r="N37" s="1"/>
      <c r="O37" s="16">
        <v>79.0</v>
      </c>
      <c r="P37" s="16">
        <v>21.0</v>
      </c>
      <c r="Q37" s="16">
        <v>0.0</v>
      </c>
      <c r="R37" s="16">
        <v>0.0</v>
      </c>
      <c r="S37" s="1"/>
      <c r="T37" s="51">
        <v>15.0</v>
      </c>
      <c r="U37" s="51">
        <v>48.0</v>
      </c>
      <c r="V37" s="21">
        <v>0.0</v>
      </c>
      <c r="W37" s="20">
        <f t="shared" si="5"/>
        <v>37</v>
      </c>
      <c r="X37" s="20"/>
      <c r="Y37" s="51">
        <v>0.0</v>
      </c>
      <c r="Z37" s="50">
        <v>60.2</v>
      </c>
      <c r="AA37" s="21">
        <v>0.0</v>
      </c>
      <c r="AB37" s="20">
        <f t="shared" si="6"/>
        <v>39.8</v>
      </c>
      <c r="AC37" s="20"/>
      <c r="AD37" s="20"/>
      <c r="AE37" s="20"/>
      <c r="AF37" s="20"/>
    </row>
    <row r="38">
      <c r="A38" s="1" t="s">
        <v>723</v>
      </c>
      <c r="B38" s="11">
        <v>1583495.0</v>
      </c>
      <c r="C38" s="1"/>
      <c r="D38" s="11">
        <v>17.81</v>
      </c>
      <c r="E38" s="11">
        <v>41.64</v>
      </c>
      <c r="F38" s="11">
        <v>3.33</v>
      </c>
      <c r="G38" s="11">
        <v>33.58</v>
      </c>
      <c r="H38" s="11">
        <f t="shared" si="1"/>
        <v>96.36</v>
      </c>
      <c r="I38" s="1"/>
      <c r="J38" s="20">
        <v>18.48277293482773</v>
      </c>
      <c r="K38" s="20">
        <v>43.212951432129515</v>
      </c>
      <c r="L38" s="20">
        <v>3.455790784557908</v>
      </c>
      <c r="M38" s="20">
        <v>34.84848484848485</v>
      </c>
      <c r="N38" s="1"/>
      <c r="O38" s="16">
        <v>92.0</v>
      </c>
      <c r="P38" s="16">
        <v>7.0</v>
      </c>
      <c r="Q38" s="16">
        <v>1.0</v>
      </c>
      <c r="R38" s="16">
        <v>0.0</v>
      </c>
      <c r="S38" s="1"/>
      <c r="T38" s="51">
        <v>19.6</v>
      </c>
      <c r="U38" s="51">
        <v>45.1</v>
      </c>
      <c r="V38" s="21">
        <v>0.0</v>
      </c>
      <c r="W38" s="20">
        <f t="shared" si="5"/>
        <v>35.3</v>
      </c>
      <c r="X38" s="20"/>
      <c r="Y38" s="51">
        <v>0.0</v>
      </c>
      <c r="Z38" s="50">
        <v>61.6</v>
      </c>
      <c r="AA38" s="21">
        <v>0.0</v>
      </c>
      <c r="AB38" s="20">
        <f t="shared" si="6"/>
        <v>38.4</v>
      </c>
      <c r="AC38" s="20"/>
      <c r="AD38" s="20"/>
      <c r="AE38" s="20"/>
      <c r="AF38" s="20"/>
    </row>
    <row r="39">
      <c r="A39" s="1" t="s">
        <v>724</v>
      </c>
      <c r="B39" s="11">
        <v>1469684.0</v>
      </c>
      <c r="C39" s="1"/>
      <c r="D39" s="11">
        <v>36.75</v>
      </c>
      <c r="E39" s="11">
        <v>30.58</v>
      </c>
      <c r="F39" s="11">
        <v>4.24</v>
      </c>
      <c r="G39" s="11">
        <v>22.39</v>
      </c>
      <c r="H39" s="11">
        <f t="shared" si="1"/>
        <v>93.96</v>
      </c>
      <c r="I39" s="1"/>
      <c r="J39" s="20">
        <v>39.112388250319285</v>
      </c>
      <c r="K39" s="20">
        <v>32.545764154959556</v>
      </c>
      <c r="L39" s="20">
        <v>4.512558535547042</v>
      </c>
      <c r="M39" s="20">
        <v>23.82928905917412</v>
      </c>
      <c r="N39" s="1"/>
      <c r="O39" s="16">
        <v>76.0</v>
      </c>
      <c r="P39" s="16">
        <v>22.0</v>
      </c>
      <c r="Q39" s="16">
        <v>1.0</v>
      </c>
      <c r="R39" s="16">
        <v>1.0</v>
      </c>
      <c r="S39" s="1"/>
      <c r="T39" s="51">
        <v>40.6</v>
      </c>
      <c r="U39" s="51">
        <v>35.3</v>
      </c>
      <c r="V39" s="21">
        <v>0.0</v>
      </c>
      <c r="W39" s="20">
        <f t="shared" si="5"/>
        <v>24.1</v>
      </c>
      <c r="X39" s="20"/>
      <c r="Y39" s="51">
        <v>48.6</v>
      </c>
      <c r="Z39" s="50">
        <v>51.4</v>
      </c>
      <c r="AA39" s="21">
        <v>0.0</v>
      </c>
      <c r="AB39" s="20">
        <f t="shared" si="6"/>
        <v>0</v>
      </c>
      <c r="AC39" s="20"/>
      <c r="AD39" s="20"/>
      <c r="AE39" s="20"/>
      <c r="AF39" s="20"/>
    </row>
    <row r="40">
      <c r="A40" s="1" t="s">
        <v>725</v>
      </c>
      <c r="B40" s="11">
        <v>1495089.0</v>
      </c>
      <c r="C40" s="1"/>
      <c r="D40" s="11">
        <v>18.48</v>
      </c>
      <c r="E40" s="11">
        <v>36.1</v>
      </c>
      <c r="F40" s="11">
        <v>10.35</v>
      </c>
      <c r="G40" s="11">
        <v>30.82</v>
      </c>
      <c r="H40" s="11">
        <f t="shared" si="1"/>
        <v>95.75</v>
      </c>
      <c r="I40" s="1"/>
      <c r="J40" s="20">
        <v>19.300261096605745</v>
      </c>
      <c r="K40" s="20">
        <v>37.702349869451695</v>
      </c>
      <c r="L40" s="20">
        <v>10.809399477806789</v>
      </c>
      <c r="M40" s="20">
        <v>32.18798955613577</v>
      </c>
      <c r="N40" s="1"/>
      <c r="O40" s="16">
        <v>62.0</v>
      </c>
      <c r="P40" s="16">
        <v>38.0</v>
      </c>
      <c r="Q40" s="16">
        <v>0.0</v>
      </c>
      <c r="R40" s="16">
        <v>0.0</v>
      </c>
      <c r="S40" s="1"/>
      <c r="T40" s="51">
        <v>22.1</v>
      </c>
      <c r="U40" s="51">
        <v>44.1</v>
      </c>
      <c r="V40" s="21">
        <v>0.0</v>
      </c>
      <c r="W40" s="20">
        <f t="shared" si="5"/>
        <v>33.8</v>
      </c>
      <c r="X40" s="20"/>
      <c r="Y40" s="51">
        <v>0.0</v>
      </c>
      <c r="Z40" s="50">
        <v>61.1</v>
      </c>
      <c r="AA40" s="21">
        <v>0.0</v>
      </c>
      <c r="AB40" s="20">
        <f t="shared" si="6"/>
        <v>38.9</v>
      </c>
      <c r="AC40" s="20"/>
      <c r="AD40" s="20"/>
      <c r="AE40" s="20"/>
      <c r="AF40" s="20"/>
    </row>
    <row r="41">
      <c r="A41" s="1" t="s">
        <v>726</v>
      </c>
      <c r="B41" s="11">
        <v>1391656.0</v>
      </c>
      <c r="C41" s="1"/>
      <c r="D41" s="20">
        <v>8.64</v>
      </c>
      <c r="E41" s="20">
        <v>18.53</v>
      </c>
      <c r="F41" s="20">
        <v>55.79</v>
      </c>
      <c r="G41" s="20">
        <v>33.06</v>
      </c>
      <c r="H41" s="11">
        <f t="shared" si="1"/>
        <v>116.02</v>
      </c>
      <c r="I41" s="1"/>
      <c r="J41" s="20">
        <v>7.446991897948629</v>
      </c>
      <c r="K41" s="20">
        <v>15.971384244095844</v>
      </c>
      <c r="L41" s="20">
        <v>48.08653680399931</v>
      </c>
      <c r="M41" s="20">
        <v>28.49508705395621</v>
      </c>
      <c r="N41" s="1"/>
      <c r="O41" s="16">
        <v>82.0</v>
      </c>
      <c r="P41" s="16">
        <v>12.0</v>
      </c>
      <c r="Q41" s="16">
        <v>5.0</v>
      </c>
      <c r="R41" s="16">
        <v>1.0</v>
      </c>
      <c r="S41" s="1"/>
      <c r="T41" s="21">
        <v>0.0</v>
      </c>
      <c r="U41" s="21">
        <v>19.5</v>
      </c>
      <c r="V41" s="53">
        <v>51.1</v>
      </c>
      <c r="W41" s="21">
        <v>39.4</v>
      </c>
      <c r="X41" s="20"/>
    </row>
    <row r="42">
      <c r="A42" s="1" t="s">
        <v>727</v>
      </c>
      <c r="B42" s="11">
        <v>1448632.0</v>
      </c>
      <c r="C42" s="1"/>
      <c r="D42" s="11">
        <v>11.55</v>
      </c>
      <c r="E42" s="11">
        <v>48.08</v>
      </c>
      <c r="F42" s="11">
        <v>5.71</v>
      </c>
      <c r="G42" s="11">
        <v>31.13</v>
      </c>
      <c r="H42" s="11">
        <f t="shared" si="1"/>
        <v>96.47</v>
      </c>
      <c r="I42" s="1"/>
      <c r="J42" s="20">
        <v>11.972633979475486</v>
      </c>
      <c r="K42" s="20">
        <v>49.83932828858713</v>
      </c>
      <c r="L42" s="20">
        <v>5.91893853011299</v>
      </c>
      <c r="M42" s="20">
        <v>32.2690992018244</v>
      </c>
      <c r="N42" s="1"/>
      <c r="O42" s="16">
        <v>55.0</v>
      </c>
      <c r="P42" s="16">
        <v>45.0</v>
      </c>
      <c r="Q42" s="16">
        <v>0.0</v>
      </c>
      <c r="R42" s="16">
        <v>0.0</v>
      </c>
      <c r="S42" s="1"/>
      <c r="T42" s="51">
        <v>13.3</v>
      </c>
      <c r="U42" s="50">
        <v>53.3</v>
      </c>
      <c r="V42" s="21">
        <v>0.0</v>
      </c>
      <c r="W42" s="20">
        <f t="shared" ref="W42:W45" si="7">100-T42-U42</f>
        <v>33.4</v>
      </c>
      <c r="X42" s="20"/>
      <c r="Y42" s="20"/>
      <c r="Z42" s="20"/>
      <c r="AA42" s="20"/>
      <c r="AB42" s="20"/>
      <c r="AC42" s="20"/>
      <c r="AD42" s="20"/>
      <c r="AE42" s="20"/>
      <c r="AF42" s="20"/>
    </row>
    <row r="43">
      <c r="A43" s="1" t="s">
        <v>728</v>
      </c>
      <c r="B43" s="11">
        <v>1499673.0</v>
      </c>
      <c r="C43" s="1"/>
      <c r="D43" s="11">
        <v>14.26</v>
      </c>
      <c r="E43" s="11">
        <v>45.95</v>
      </c>
      <c r="F43" s="11">
        <v>3.87</v>
      </c>
      <c r="G43" s="11">
        <v>31.3</v>
      </c>
      <c r="H43" s="11">
        <f t="shared" si="1"/>
        <v>95.38</v>
      </c>
      <c r="I43" s="1"/>
      <c r="J43" s="20">
        <v>14.95072342210107</v>
      </c>
      <c r="K43" s="20">
        <v>48.17571817991193</v>
      </c>
      <c r="L43" s="20">
        <v>4.057454392954498</v>
      </c>
      <c r="M43" s="20">
        <v>32.8161040050325</v>
      </c>
      <c r="N43" s="1"/>
      <c r="O43" s="16">
        <v>85.0</v>
      </c>
      <c r="P43" s="16">
        <v>15.0</v>
      </c>
      <c r="Q43" s="16">
        <v>0.0</v>
      </c>
      <c r="R43" s="16">
        <v>0.0</v>
      </c>
      <c r="S43" s="1"/>
      <c r="T43" s="51">
        <v>16.2</v>
      </c>
      <c r="U43" s="50">
        <v>50.4</v>
      </c>
      <c r="V43" s="21">
        <v>0.0</v>
      </c>
      <c r="W43" s="20">
        <f t="shared" si="7"/>
        <v>33.4</v>
      </c>
      <c r="X43" s="20"/>
      <c r="Y43" s="20"/>
      <c r="Z43" s="20"/>
      <c r="AA43" s="20"/>
      <c r="AB43" s="20"/>
      <c r="AC43" s="20"/>
      <c r="AD43" s="20"/>
      <c r="AE43" s="20"/>
      <c r="AF43" s="20"/>
    </row>
    <row r="44">
      <c r="A44" s="1" t="s">
        <v>729</v>
      </c>
      <c r="B44" s="11">
        <v>1538421.0</v>
      </c>
      <c r="C44" s="1"/>
      <c r="D44" s="11">
        <v>15.13</v>
      </c>
      <c r="E44" s="11">
        <v>48.33</v>
      </c>
      <c r="F44" s="11">
        <v>3.6</v>
      </c>
      <c r="G44" s="11">
        <v>30.23</v>
      </c>
      <c r="H44" s="11">
        <f t="shared" si="1"/>
        <v>97.29</v>
      </c>
      <c r="I44" s="1"/>
      <c r="J44" s="20">
        <v>15.551444136087984</v>
      </c>
      <c r="K44" s="20">
        <v>49.67622571692877</v>
      </c>
      <c r="L44" s="20">
        <v>3.700277520814061</v>
      </c>
      <c r="M44" s="20">
        <v>31.07205262616918</v>
      </c>
      <c r="N44" s="1"/>
      <c r="O44" s="16">
        <v>90.0</v>
      </c>
      <c r="P44" s="16">
        <v>10.0</v>
      </c>
      <c r="Q44" s="16">
        <v>0.0</v>
      </c>
      <c r="R44" s="16">
        <v>0.0</v>
      </c>
      <c r="S44" s="1"/>
      <c r="T44" s="51">
        <v>16.8</v>
      </c>
      <c r="U44" s="50">
        <v>51.6</v>
      </c>
      <c r="V44" s="21">
        <v>0.0</v>
      </c>
      <c r="W44" s="20">
        <f t="shared" si="7"/>
        <v>31.6</v>
      </c>
      <c r="X44" s="20"/>
      <c r="Y44" s="20"/>
      <c r="Z44" s="20"/>
      <c r="AA44" s="20"/>
      <c r="AB44" s="20"/>
      <c r="AC44" s="20"/>
      <c r="AD44" s="20"/>
      <c r="AE44" s="20"/>
      <c r="AF44" s="20"/>
    </row>
    <row r="45">
      <c r="A45" s="1" t="s">
        <v>730</v>
      </c>
      <c r="B45" s="11">
        <v>1437154.0</v>
      </c>
      <c r="C45" s="1"/>
      <c r="D45" s="20">
        <v>42.73</v>
      </c>
      <c r="E45" s="20">
        <v>25.47</v>
      </c>
      <c r="F45" s="20">
        <v>7.88</v>
      </c>
      <c r="G45" s="20">
        <v>14.63</v>
      </c>
      <c r="H45" s="11">
        <f t="shared" si="1"/>
        <v>90.71</v>
      </c>
      <c r="I45" s="1"/>
      <c r="J45" s="20">
        <v>47.10616249586596</v>
      </c>
      <c r="K45" s="20">
        <v>28.078491897254995</v>
      </c>
      <c r="L45" s="20">
        <v>8.687024583838609</v>
      </c>
      <c r="M45" s="20">
        <v>16.128321023040463</v>
      </c>
      <c r="N45" s="1"/>
      <c r="O45" s="16">
        <v>74.0</v>
      </c>
      <c r="P45" s="16">
        <v>6.0</v>
      </c>
      <c r="Q45" s="16">
        <v>7.0</v>
      </c>
      <c r="R45" s="16">
        <v>13.0</v>
      </c>
      <c r="S45" s="1"/>
      <c r="T45" s="50">
        <v>50.1</v>
      </c>
      <c r="U45" s="51">
        <v>33.7</v>
      </c>
      <c r="V45" s="21">
        <v>0.0</v>
      </c>
      <c r="W45" s="20">
        <f t="shared" si="7"/>
        <v>16.2</v>
      </c>
      <c r="X45" s="20"/>
      <c r="Y45" s="20"/>
      <c r="Z45" s="20"/>
      <c r="AA45" s="20"/>
      <c r="AB45" s="20"/>
      <c r="AC45" s="20"/>
      <c r="AD45" s="20"/>
      <c r="AE45" s="20"/>
      <c r="AF45" s="20"/>
    </row>
    <row r="46">
      <c r="A46" s="24" t="s">
        <v>731</v>
      </c>
      <c r="B46" s="11">
        <v>1453783.0</v>
      </c>
      <c r="C46" s="1"/>
      <c r="D46" s="20">
        <v>7.07</v>
      </c>
      <c r="E46" s="20">
        <v>19.66</v>
      </c>
      <c r="F46" s="20">
        <v>50.54</v>
      </c>
      <c r="G46" s="20">
        <v>19.55</v>
      </c>
      <c r="H46" s="11">
        <f t="shared" si="1"/>
        <v>96.82</v>
      </c>
      <c r="I46" s="1"/>
      <c r="J46" s="20">
        <v>7.302210287130759</v>
      </c>
      <c r="K46" s="20">
        <v>20.305721958273086</v>
      </c>
      <c r="L46" s="54">
        <v>52.19995868622186</v>
      </c>
      <c r="M46" s="20">
        <v>20.192109068374304</v>
      </c>
      <c r="N46" s="1"/>
      <c r="O46" s="11"/>
      <c r="P46" s="11"/>
      <c r="Q46" s="11"/>
      <c r="R46" s="11"/>
      <c r="S46" s="1"/>
      <c r="Y46" s="1"/>
      <c r="Z46" s="1"/>
      <c r="AA46" s="1"/>
      <c r="AB46" s="1"/>
      <c r="AC46" s="1"/>
      <c r="AD46" s="1"/>
      <c r="AE46" s="1"/>
      <c r="AF46" s="1"/>
    </row>
    <row r="47">
      <c r="A47" s="1" t="s">
        <v>732</v>
      </c>
      <c r="B47" s="11">
        <v>1488785.0</v>
      </c>
      <c r="C47" s="1"/>
      <c r="D47" s="11">
        <v>5.23</v>
      </c>
      <c r="E47" s="11">
        <v>49.58</v>
      </c>
      <c r="F47" s="11">
        <v>3.73</v>
      </c>
      <c r="G47" s="11">
        <v>38.66</v>
      </c>
      <c r="H47" s="11">
        <f t="shared" si="1"/>
        <v>97.2</v>
      </c>
      <c r="I47" s="1"/>
      <c r="J47" s="20">
        <v>5.380658436213992</v>
      </c>
      <c r="K47" s="54">
        <v>51.0082304526749</v>
      </c>
      <c r="L47" s="20">
        <v>3.8374485596707824</v>
      </c>
      <c r="M47" s="20">
        <v>39.77366255144033</v>
      </c>
      <c r="N47" s="1"/>
      <c r="O47" s="11"/>
      <c r="P47" s="11"/>
      <c r="Q47" s="11"/>
      <c r="R47" s="1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 t="s">
        <v>733</v>
      </c>
      <c r="B48" s="11">
        <v>1600293.0</v>
      </c>
      <c r="C48" s="1"/>
      <c r="D48" s="11">
        <v>11.63</v>
      </c>
      <c r="E48" s="11">
        <v>54.94</v>
      </c>
      <c r="F48" s="11">
        <v>2.05</v>
      </c>
      <c r="G48" s="11">
        <v>29.49</v>
      </c>
      <c r="H48" s="11">
        <f t="shared" si="1"/>
        <v>98.11</v>
      </c>
      <c r="I48" s="1"/>
      <c r="J48" s="20">
        <v>11.85404138212211</v>
      </c>
      <c r="K48" s="54">
        <v>55.99836917745389</v>
      </c>
      <c r="L48" s="20">
        <v>2.089491387218428</v>
      </c>
      <c r="M48" s="20">
        <v>30.05809805320559</v>
      </c>
      <c r="N48" s="1"/>
      <c r="O48" s="11"/>
      <c r="P48" s="11"/>
      <c r="Q48" s="11"/>
      <c r="R48" s="1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 t="s">
        <v>734</v>
      </c>
      <c r="B49" s="11">
        <v>1527273.0</v>
      </c>
      <c r="C49" s="1"/>
      <c r="D49" s="11">
        <v>6.45</v>
      </c>
      <c r="E49" s="11">
        <v>53.57</v>
      </c>
      <c r="F49" s="11">
        <v>2.22</v>
      </c>
      <c r="G49" s="11">
        <v>35.15</v>
      </c>
      <c r="H49" s="11">
        <f t="shared" si="1"/>
        <v>97.39</v>
      </c>
      <c r="I49" s="1"/>
      <c r="J49" s="20">
        <v>6.6228565561145905</v>
      </c>
      <c r="K49" s="54">
        <v>55.005647397063356</v>
      </c>
      <c r="L49" s="20">
        <v>2.2794948146626965</v>
      </c>
      <c r="M49" s="20">
        <v>36.09200123215936</v>
      </c>
      <c r="N49" s="1"/>
      <c r="O49" s="11"/>
      <c r="P49" s="11"/>
      <c r="Q49" s="11"/>
      <c r="R49" s="1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 t="s">
        <v>735</v>
      </c>
      <c r="B50" s="11">
        <v>1490409.0</v>
      </c>
      <c r="C50" s="1"/>
      <c r="D50" s="11">
        <v>8.6</v>
      </c>
      <c r="E50" s="11">
        <v>52.36</v>
      </c>
      <c r="F50" s="11">
        <v>2.11</v>
      </c>
      <c r="G50" s="11">
        <v>34.61</v>
      </c>
      <c r="H50" s="11">
        <f t="shared" si="1"/>
        <v>97.68</v>
      </c>
      <c r="I50" s="1"/>
      <c r="J50" s="20">
        <v>8.804258804258804</v>
      </c>
      <c r="K50" s="54">
        <v>53.6036036036036</v>
      </c>
      <c r="L50" s="20">
        <v>2.16011466011466</v>
      </c>
      <c r="M50" s="20">
        <v>35.43202293202293</v>
      </c>
      <c r="N50" s="1"/>
      <c r="O50" s="11"/>
      <c r="P50" s="11"/>
      <c r="Q50" s="11"/>
      <c r="R50" s="1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 t="s">
        <v>736</v>
      </c>
      <c r="B51" s="11">
        <v>1610489.0</v>
      </c>
      <c r="C51" s="1"/>
      <c r="D51" s="11">
        <v>6.93</v>
      </c>
      <c r="E51" s="11">
        <v>50.14</v>
      </c>
      <c r="F51" s="11">
        <v>9.0</v>
      </c>
      <c r="G51" s="11">
        <v>31.06</v>
      </c>
      <c r="H51" s="11">
        <f t="shared" si="1"/>
        <v>97.13</v>
      </c>
      <c r="I51" s="1"/>
      <c r="J51" s="20">
        <v>7.134767836919592</v>
      </c>
      <c r="K51" s="54">
        <v>51.62153814475445</v>
      </c>
      <c r="L51" s="20">
        <v>9.265932255739731</v>
      </c>
      <c r="M51" s="20">
        <v>31.977761762586226</v>
      </c>
      <c r="N51" s="1"/>
      <c r="O51" s="11"/>
      <c r="P51" s="11"/>
      <c r="Q51" s="11"/>
      <c r="R51" s="1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 t="s">
        <v>737</v>
      </c>
      <c r="B52" s="11">
        <v>1475112.0</v>
      </c>
      <c r="C52" s="1"/>
      <c r="D52" s="11">
        <v>8.3</v>
      </c>
      <c r="E52" s="11">
        <v>53.63</v>
      </c>
      <c r="F52" s="11">
        <v>3.22</v>
      </c>
      <c r="G52" s="11">
        <v>25.97</v>
      </c>
      <c r="H52" s="11">
        <f t="shared" si="1"/>
        <v>91.12</v>
      </c>
      <c r="I52" s="1"/>
      <c r="J52" s="20">
        <v>9.108867427568043</v>
      </c>
      <c r="K52" s="54">
        <v>58.85645302897278</v>
      </c>
      <c r="L52" s="20">
        <v>3.533801580333626</v>
      </c>
      <c r="M52" s="20">
        <v>28.500877963125546</v>
      </c>
      <c r="N52" s="1"/>
      <c r="O52" s="11"/>
      <c r="P52" s="11"/>
      <c r="Q52" s="11"/>
      <c r="R52" s="1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T53" s="1"/>
      <c r="U53" s="1"/>
      <c r="V53" s="1"/>
      <c r="W53" s="1"/>
      <c r="X53" s="1"/>
    </row>
  </sheetData>
  <mergeCells count="5">
    <mergeCell ref="J9:K9"/>
    <mergeCell ref="D9:E9"/>
    <mergeCell ref="T9:V9"/>
    <mergeCell ref="Y9:AA9"/>
    <mergeCell ref="O9:Q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13" t="s">
        <v>6</v>
      </c>
      <c r="E1" s="1"/>
      <c r="F1" s="1"/>
      <c r="G1" s="1"/>
      <c r="H1" s="1"/>
      <c r="I1" s="1"/>
      <c r="J1" s="1"/>
      <c r="K1" s="1"/>
      <c r="L1" s="1"/>
      <c r="M1" s="1"/>
    </row>
    <row r="2">
      <c r="C2" s="8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3" t="s">
        <v>8</v>
      </c>
      <c r="B3" s="1" t="s">
        <v>9</v>
      </c>
      <c r="C3" s="16">
        <v>2.0</v>
      </c>
      <c r="D3" s="16">
        <v>2.0</v>
      </c>
      <c r="E3" s="1"/>
      <c r="F3" s="1"/>
      <c r="G3" s="1"/>
      <c r="H3" s="1"/>
      <c r="I3" s="1"/>
      <c r="J3" s="1"/>
      <c r="K3" s="1"/>
      <c r="L3" s="1"/>
      <c r="M3" s="1"/>
    </row>
    <row r="4">
      <c r="A4" s="1" t="s">
        <v>11</v>
      </c>
      <c r="B4" s="1" t="s">
        <v>12</v>
      </c>
      <c r="C4" s="11">
        <v>0.0</v>
      </c>
      <c r="D4" s="11">
        <v>0.0</v>
      </c>
      <c r="E4" s="1"/>
      <c r="F4" s="1"/>
      <c r="G4" s="1"/>
      <c r="H4" s="1"/>
      <c r="I4" s="1"/>
      <c r="J4" s="1"/>
      <c r="K4" s="1"/>
      <c r="L4" s="1"/>
      <c r="M4" s="1"/>
    </row>
    <row r="5">
      <c r="A5" s="13" t="s">
        <v>39</v>
      </c>
      <c r="B5" s="13" t="s">
        <v>9</v>
      </c>
      <c r="C5" s="13">
        <v>15.0</v>
      </c>
      <c r="D5" s="13">
        <v>15.0</v>
      </c>
      <c r="E5" s="1"/>
      <c r="F5" s="1"/>
      <c r="G5" s="1"/>
      <c r="H5" s="1"/>
      <c r="I5" s="1"/>
      <c r="J5" s="1"/>
      <c r="K5" s="1"/>
      <c r="L5" s="1"/>
      <c r="M5" s="1"/>
    </row>
    <row r="6">
      <c r="A6" s="13" t="s">
        <v>63</v>
      </c>
      <c r="B6" s="1"/>
      <c r="C6" s="13">
        <v>8.0</v>
      </c>
      <c r="D6" s="13">
        <v>8.0</v>
      </c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1"/>
      <c r="C7" s="1"/>
      <c r="D7" s="1"/>
      <c r="E7" s="1"/>
      <c r="F7" s="1"/>
      <c r="G7" s="1"/>
      <c r="H7" s="1"/>
      <c r="I7" s="1"/>
      <c r="L7" s="1"/>
      <c r="M7" s="1"/>
    </row>
    <row r="8">
      <c r="A8" s="1" t="s">
        <v>13</v>
      </c>
      <c r="B8" s="1" t="s">
        <v>65</v>
      </c>
      <c r="C8" s="1"/>
      <c r="D8" s="1" t="s">
        <v>14</v>
      </c>
      <c r="F8" s="1"/>
      <c r="G8" s="1"/>
      <c r="H8" s="1"/>
      <c r="I8" s="1" t="s">
        <v>15</v>
      </c>
      <c r="L8" s="1"/>
      <c r="M8" s="13" t="s">
        <v>67</v>
      </c>
    </row>
    <row r="9">
      <c r="A9" s="1"/>
      <c r="B9" s="1"/>
      <c r="C9" s="1"/>
      <c r="D9" s="1" t="s">
        <v>69</v>
      </c>
      <c r="E9" s="1" t="s">
        <v>11</v>
      </c>
      <c r="F9" s="13" t="s">
        <v>63</v>
      </c>
      <c r="G9" s="1" t="s">
        <v>70</v>
      </c>
      <c r="H9" s="1"/>
      <c r="I9" s="1" t="s">
        <v>69</v>
      </c>
      <c r="J9" s="1" t="s">
        <v>11</v>
      </c>
      <c r="K9" s="13" t="s">
        <v>63</v>
      </c>
      <c r="L9" s="1"/>
      <c r="M9" s="1" t="s">
        <v>69</v>
      </c>
      <c r="N9" s="1" t="s">
        <v>11</v>
      </c>
      <c r="O9" s="13" t="s">
        <v>63</v>
      </c>
    </row>
    <row r="10">
      <c r="A10" s="1"/>
      <c r="B10" s="11"/>
      <c r="C10" s="1"/>
      <c r="D10" s="11"/>
      <c r="E10" s="11"/>
      <c r="F10" s="11"/>
      <c r="G10" s="11"/>
      <c r="H10" s="1"/>
      <c r="I10" s="11"/>
      <c r="J10" s="11"/>
      <c r="K10" s="11"/>
      <c r="L10" s="1"/>
      <c r="M10" s="1"/>
    </row>
    <row r="11">
      <c r="A11" s="1" t="s">
        <v>72</v>
      </c>
      <c r="B11" s="11">
        <v>1418290.0</v>
      </c>
      <c r="C11" s="1"/>
      <c r="D11" s="11">
        <v>46.69</v>
      </c>
      <c r="E11" s="11">
        <v>1.79</v>
      </c>
      <c r="F11" s="11">
        <v>46.38</v>
      </c>
      <c r="G11" s="11">
        <f t="shared" ref="G11:G35" si="1">D11+E11+F11</f>
        <v>94.86</v>
      </c>
      <c r="H11" s="1"/>
      <c r="I11" s="11">
        <f t="shared" ref="I11:I35" si="2">100*D11/G11</f>
        <v>49.21990301</v>
      </c>
      <c r="J11" s="11">
        <f t="shared" ref="J11:J35" si="3">100*E11/G11</f>
        <v>1.886991356</v>
      </c>
      <c r="K11" s="11">
        <f t="shared" ref="K11:K35" si="4">100*F11/G11</f>
        <v>48.89310563</v>
      </c>
      <c r="L11" s="1"/>
      <c r="M11" s="18">
        <v>50.2</v>
      </c>
      <c r="N11" s="16">
        <v>0.0</v>
      </c>
      <c r="O11" s="16">
        <v>49.8</v>
      </c>
    </row>
    <row r="12">
      <c r="A12" s="1" t="s">
        <v>79</v>
      </c>
      <c r="B12" s="11">
        <v>1481791.0</v>
      </c>
      <c r="C12" s="1"/>
      <c r="D12" s="11">
        <v>40.13</v>
      </c>
      <c r="E12" s="11">
        <v>10.92</v>
      </c>
      <c r="F12" s="11">
        <v>44.27</v>
      </c>
      <c r="G12" s="11">
        <f t="shared" si="1"/>
        <v>95.32</v>
      </c>
      <c r="H12" s="1"/>
      <c r="I12" s="11">
        <f t="shared" si="2"/>
        <v>42.10029375</v>
      </c>
      <c r="J12" s="11">
        <f t="shared" si="3"/>
        <v>11.45614771</v>
      </c>
      <c r="K12" s="11">
        <f t="shared" si="4"/>
        <v>46.44355854</v>
      </c>
      <c r="L12" s="1"/>
      <c r="M12" s="16">
        <v>48.0</v>
      </c>
      <c r="N12" s="16">
        <v>0.0</v>
      </c>
      <c r="O12" s="18">
        <v>52.0</v>
      </c>
    </row>
    <row r="13">
      <c r="A13" s="1" t="s">
        <v>80</v>
      </c>
      <c r="B13" s="11">
        <v>1606127.0</v>
      </c>
      <c r="C13" s="1"/>
      <c r="D13" s="11">
        <v>47.35</v>
      </c>
      <c r="E13" s="11">
        <v>1.92</v>
      </c>
      <c r="F13" s="11">
        <v>48.48</v>
      </c>
      <c r="G13" s="11">
        <f t="shared" si="1"/>
        <v>97.75</v>
      </c>
      <c r="H13" s="1"/>
      <c r="I13" s="11">
        <f t="shared" si="2"/>
        <v>48.4398977</v>
      </c>
      <c r="J13" s="11">
        <f t="shared" si="3"/>
        <v>1.964194373</v>
      </c>
      <c r="K13" s="11">
        <f t="shared" si="4"/>
        <v>49.59590793</v>
      </c>
      <c r="L13" s="1"/>
      <c r="M13" s="16">
        <v>49.5</v>
      </c>
      <c r="N13" s="16">
        <v>0.0</v>
      </c>
      <c r="O13" s="18">
        <v>50.5</v>
      </c>
    </row>
    <row r="14">
      <c r="A14" s="1" t="s">
        <v>81</v>
      </c>
      <c r="B14" s="11">
        <v>1272340.0</v>
      </c>
      <c r="C14" s="1"/>
      <c r="D14" s="11">
        <v>35.21</v>
      </c>
      <c r="E14" s="11">
        <v>5.79</v>
      </c>
      <c r="F14" s="11">
        <v>45.21</v>
      </c>
      <c r="G14" s="11">
        <f t="shared" si="1"/>
        <v>86.21</v>
      </c>
      <c r="H14" s="1"/>
      <c r="I14" s="11">
        <f t="shared" si="2"/>
        <v>40.84212968</v>
      </c>
      <c r="J14" s="11">
        <f t="shared" si="3"/>
        <v>6.716158218</v>
      </c>
      <c r="K14" s="14">
        <f t="shared" si="4"/>
        <v>52.4417121</v>
      </c>
      <c r="L14" s="1"/>
      <c r="M14" s="1"/>
    </row>
    <row r="15">
      <c r="A15" s="1" t="s">
        <v>82</v>
      </c>
      <c r="B15" s="11">
        <v>1413726.0</v>
      </c>
      <c r="C15" s="1"/>
      <c r="D15" s="11">
        <v>52.77</v>
      </c>
      <c r="E15" s="11">
        <v>2.29</v>
      </c>
      <c r="F15" s="11">
        <v>40.66</v>
      </c>
      <c r="G15" s="11">
        <f t="shared" si="1"/>
        <v>95.72</v>
      </c>
      <c r="H15" s="1"/>
      <c r="I15" s="14">
        <f t="shared" si="2"/>
        <v>55.1295445</v>
      </c>
      <c r="J15" s="11">
        <f t="shared" si="3"/>
        <v>2.392394484</v>
      </c>
      <c r="K15" s="11">
        <f t="shared" si="4"/>
        <v>42.47806101</v>
      </c>
      <c r="L15" s="1"/>
      <c r="M15" s="1"/>
    </row>
    <row r="16">
      <c r="A16" s="1" t="s">
        <v>83</v>
      </c>
      <c r="B16" s="11">
        <v>1403736.0</v>
      </c>
      <c r="C16" s="1"/>
      <c r="D16" s="11">
        <v>47.67</v>
      </c>
      <c r="E16" s="11">
        <v>10.88</v>
      </c>
      <c r="F16" s="11">
        <v>30.61</v>
      </c>
      <c r="G16" s="11">
        <f t="shared" si="1"/>
        <v>89.16</v>
      </c>
      <c r="H16" s="1"/>
      <c r="I16" s="14">
        <f t="shared" si="2"/>
        <v>53.46567968</v>
      </c>
      <c r="J16" s="11">
        <f t="shared" si="3"/>
        <v>12.20278152</v>
      </c>
      <c r="K16" s="11">
        <f t="shared" si="4"/>
        <v>34.33153881</v>
      </c>
      <c r="L16" s="1"/>
      <c r="M16" s="1"/>
    </row>
    <row r="17">
      <c r="A17" s="1" t="s">
        <v>84</v>
      </c>
      <c r="B17" s="11">
        <v>1723011.0</v>
      </c>
      <c r="C17" s="1"/>
      <c r="D17" s="11">
        <v>48.71</v>
      </c>
      <c r="E17" s="11">
        <v>4.35</v>
      </c>
      <c r="F17" s="11">
        <v>40.94</v>
      </c>
      <c r="G17" s="11">
        <f t="shared" si="1"/>
        <v>94</v>
      </c>
      <c r="H17" s="1"/>
      <c r="I17" s="14">
        <f t="shared" si="2"/>
        <v>51.81914894</v>
      </c>
      <c r="J17" s="11">
        <f t="shared" si="3"/>
        <v>4.627659574</v>
      </c>
      <c r="K17" s="11">
        <f t="shared" si="4"/>
        <v>43.55319149</v>
      </c>
      <c r="L17" s="1"/>
      <c r="M17" s="1"/>
    </row>
    <row r="18">
      <c r="A18" s="6" t="s">
        <v>86</v>
      </c>
      <c r="B18" s="19">
        <v>1148072.0</v>
      </c>
      <c r="C18" s="1"/>
      <c r="D18" s="16">
        <v>49.46</v>
      </c>
      <c r="E18" s="16">
        <v>1.55</v>
      </c>
      <c r="F18" s="16">
        <v>45.29</v>
      </c>
      <c r="G18" s="11">
        <f t="shared" si="1"/>
        <v>96.3</v>
      </c>
      <c r="H18" s="1"/>
      <c r="I18" s="14">
        <f t="shared" si="2"/>
        <v>51.36033229</v>
      </c>
      <c r="J18" s="11">
        <f t="shared" si="3"/>
        <v>1.609553479</v>
      </c>
      <c r="K18" s="11">
        <f t="shared" si="4"/>
        <v>47.03011423</v>
      </c>
      <c r="L18" s="1"/>
      <c r="M18" s="1"/>
    </row>
    <row r="19">
      <c r="A19" s="1" t="s">
        <v>88</v>
      </c>
      <c r="B19" s="11">
        <v>1357865.0</v>
      </c>
      <c r="C19" s="1"/>
      <c r="D19" s="11">
        <v>52.99</v>
      </c>
      <c r="E19" s="11">
        <v>1.09</v>
      </c>
      <c r="F19" s="11">
        <v>42.24</v>
      </c>
      <c r="G19" s="11">
        <f t="shared" si="1"/>
        <v>96.32</v>
      </c>
      <c r="H19" s="1"/>
      <c r="I19" s="14">
        <f t="shared" si="2"/>
        <v>55.01453488</v>
      </c>
      <c r="J19" s="11">
        <f t="shared" si="3"/>
        <v>1.131644518</v>
      </c>
      <c r="K19" s="11">
        <f t="shared" si="4"/>
        <v>43.8538206</v>
      </c>
      <c r="L19" s="1"/>
      <c r="M19" s="1"/>
    </row>
    <row r="20">
      <c r="A20" s="1" t="s">
        <v>89</v>
      </c>
      <c r="B20" s="11">
        <v>1421276.0</v>
      </c>
      <c r="C20" s="1"/>
      <c r="D20" s="11">
        <v>54.52</v>
      </c>
      <c r="E20" s="11">
        <v>1.84</v>
      </c>
      <c r="F20" s="11">
        <v>40.04</v>
      </c>
      <c r="G20" s="11">
        <f t="shared" si="1"/>
        <v>96.4</v>
      </c>
      <c r="H20" s="1"/>
      <c r="I20" s="14">
        <f t="shared" si="2"/>
        <v>56.5560166</v>
      </c>
      <c r="J20" s="11">
        <f t="shared" si="3"/>
        <v>1.908713693</v>
      </c>
      <c r="K20" s="11">
        <f t="shared" si="4"/>
        <v>41.53526971</v>
      </c>
      <c r="L20" s="1"/>
      <c r="M20" s="1"/>
    </row>
    <row r="21">
      <c r="A21" s="1" t="s">
        <v>90</v>
      </c>
      <c r="B21" s="11">
        <v>1325028.0</v>
      </c>
      <c r="C21" s="1"/>
      <c r="D21" s="11">
        <v>49.61</v>
      </c>
      <c r="E21" s="11">
        <v>2.49</v>
      </c>
      <c r="F21" s="11">
        <v>34.34</v>
      </c>
      <c r="G21" s="11">
        <f t="shared" si="1"/>
        <v>86.44</v>
      </c>
      <c r="H21" s="1"/>
      <c r="I21" s="14">
        <f t="shared" si="2"/>
        <v>57.39241092</v>
      </c>
      <c r="J21" s="11">
        <f t="shared" si="3"/>
        <v>2.880610828</v>
      </c>
      <c r="K21" s="11">
        <f t="shared" si="4"/>
        <v>39.72697825</v>
      </c>
      <c r="L21" s="1"/>
      <c r="M21" s="1"/>
    </row>
    <row r="22">
      <c r="A22" s="1" t="s">
        <v>91</v>
      </c>
      <c r="B22" s="11">
        <v>1427764.0</v>
      </c>
      <c r="C22" s="1"/>
      <c r="D22" s="11">
        <v>51.82</v>
      </c>
      <c r="E22" s="11">
        <v>0.98</v>
      </c>
      <c r="F22" s="11">
        <v>43.35</v>
      </c>
      <c r="G22" s="11">
        <f t="shared" si="1"/>
        <v>96.15</v>
      </c>
      <c r="H22" s="1"/>
      <c r="I22" s="14">
        <f t="shared" si="2"/>
        <v>53.8949558</v>
      </c>
      <c r="J22" s="11">
        <f t="shared" si="3"/>
        <v>1.01924077</v>
      </c>
      <c r="K22" s="11">
        <f t="shared" si="4"/>
        <v>45.08580343</v>
      </c>
      <c r="L22" s="1"/>
      <c r="M22" s="1"/>
    </row>
    <row r="23">
      <c r="A23" s="1" t="s">
        <v>93</v>
      </c>
      <c r="B23" s="11">
        <v>1369311.0</v>
      </c>
      <c r="C23" s="1"/>
      <c r="D23" s="11">
        <v>51.38</v>
      </c>
      <c r="E23" s="11">
        <v>1.23</v>
      </c>
      <c r="F23" s="11">
        <v>44.29</v>
      </c>
      <c r="G23" s="11">
        <f t="shared" si="1"/>
        <v>96.9</v>
      </c>
      <c r="H23" s="1"/>
      <c r="I23" s="14">
        <f t="shared" si="2"/>
        <v>53.02373581</v>
      </c>
      <c r="J23" s="11">
        <f t="shared" si="3"/>
        <v>1.269349845</v>
      </c>
      <c r="K23" s="11">
        <f t="shared" si="4"/>
        <v>45.70691434</v>
      </c>
      <c r="L23" s="1"/>
      <c r="M23" s="1"/>
    </row>
    <row r="24">
      <c r="A24" s="1" t="s">
        <v>94</v>
      </c>
      <c r="B24" s="11">
        <v>1564513.0</v>
      </c>
      <c r="C24" s="1"/>
      <c r="D24" s="11">
        <v>49.45</v>
      </c>
      <c r="E24" s="11">
        <v>3.32</v>
      </c>
      <c r="F24" s="11">
        <v>43.22</v>
      </c>
      <c r="G24" s="11">
        <f t="shared" si="1"/>
        <v>95.99</v>
      </c>
      <c r="H24" s="1"/>
      <c r="I24" s="14">
        <f t="shared" si="2"/>
        <v>51.51578289</v>
      </c>
      <c r="J24" s="11">
        <f t="shared" si="3"/>
        <v>3.458693614</v>
      </c>
      <c r="K24" s="11">
        <f t="shared" si="4"/>
        <v>45.02552349</v>
      </c>
      <c r="L24" s="1"/>
      <c r="M24" s="1"/>
    </row>
    <row r="25">
      <c r="A25" s="1" t="s">
        <v>95</v>
      </c>
      <c r="B25" s="11">
        <v>1572017.0</v>
      </c>
      <c r="C25" s="1"/>
      <c r="D25" s="11">
        <v>49.6</v>
      </c>
      <c r="E25" s="11">
        <v>3.76</v>
      </c>
      <c r="F25" s="11">
        <v>44.06</v>
      </c>
      <c r="G25" s="11">
        <f t="shared" si="1"/>
        <v>97.42</v>
      </c>
      <c r="H25" s="1"/>
      <c r="I25" s="14">
        <f t="shared" si="2"/>
        <v>50.91357011</v>
      </c>
      <c r="J25" s="11">
        <f t="shared" si="3"/>
        <v>3.859577089</v>
      </c>
      <c r="K25" s="11">
        <f t="shared" si="4"/>
        <v>45.2268528</v>
      </c>
      <c r="L25" s="1"/>
      <c r="M25" s="1"/>
    </row>
    <row r="26">
      <c r="A26" s="1" t="s">
        <v>96</v>
      </c>
      <c r="B26" s="11">
        <v>1514861.0</v>
      </c>
      <c r="C26" s="1"/>
      <c r="D26" s="11">
        <v>49.3</v>
      </c>
      <c r="E26" s="11">
        <v>1.79</v>
      </c>
      <c r="F26" s="11">
        <v>46.55</v>
      </c>
      <c r="G26" s="11">
        <f t="shared" si="1"/>
        <v>97.64</v>
      </c>
      <c r="H26" s="1"/>
      <c r="I26" s="14">
        <f t="shared" si="2"/>
        <v>50.4916018</v>
      </c>
      <c r="J26" s="11">
        <f t="shared" si="3"/>
        <v>1.833265055</v>
      </c>
      <c r="K26" s="11">
        <f t="shared" si="4"/>
        <v>47.67513314</v>
      </c>
      <c r="L26" s="1"/>
      <c r="M26" s="1"/>
    </row>
    <row r="27">
      <c r="A27" s="1" t="s">
        <v>97</v>
      </c>
      <c r="B27" s="11">
        <v>1392964.0</v>
      </c>
      <c r="C27" s="1"/>
      <c r="D27" s="11">
        <v>48.74</v>
      </c>
      <c r="E27" s="11">
        <v>1.94</v>
      </c>
      <c r="F27" s="11">
        <v>45.98</v>
      </c>
      <c r="G27" s="11">
        <f t="shared" si="1"/>
        <v>96.66</v>
      </c>
      <c r="H27" s="1"/>
      <c r="I27" s="14">
        <f t="shared" si="2"/>
        <v>50.42416718</v>
      </c>
      <c r="J27" s="11">
        <f t="shared" si="3"/>
        <v>2.007034968</v>
      </c>
      <c r="K27" s="11">
        <f t="shared" si="4"/>
        <v>47.56879785</v>
      </c>
      <c r="L27" s="1"/>
      <c r="M27" s="1"/>
    </row>
    <row r="28">
      <c r="A28" s="1" t="s">
        <v>98</v>
      </c>
      <c r="B28" s="11">
        <v>1470212.0</v>
      </c>
      <c r="C28" s="1"/>
      <c r="D28" s="11">
        <v>47.51</v>
      </c>
      <c r="E28" s="11">
        <v>1.1</v>
      </c>
      <c r="F28" s="11">
        <v>48.79</v>
      </c>
      <c r="G28" s="11">
        <f t="shared" si="1"/>
        <v>97.4</v>
      </c>
      <c r="H28" s="1"/>
      <c r="I28" s="11">
        <f t="shared" si="2"/>
        <v>48.77823409</v>
      </c>
      <c r="J28" s="11">
        <f t="shared" si="3"/>
        <v>1.12936345</v>
      </c>
      <c r="K28" s="14">
        <f t="shared" si="4"/>
        <v>50.09240246</v>
      </c>
      <c r="L28" s="1"/>
      <c r="M28" s="1"/>
    </row>
    <row r="29">
      <c r="A29" s="1" t="s">
        <v>99</v>
      </c>
      <c r="B29" s="11">
        <v>1576945.0</v>
      </c>
      <c r="C29" s="1"/>
      <c r="D29" s="11">
        <v>42.71</v>
      </c>
      <c r="E29" s="11">
        <v>1.35</v>
      </c>
      <c r="F29" s="11">
        <v>51.45</v>
      </c>
      <c r="G29" s="11">
        <f t="shared" si="1"/>
        <v>95.51</v>
      </c>
      <c r="H29" s="1"/>
      <c r="I29" s="11">
        <f t="shared" si="2"/>
        <v>44.71783059</v>
      </c>
      <c r="J29" s="11">
        <f t="shared" si="3"/>
        <v>1.413464559</v>
      </c>
      <c r="K29" s="14">
        <f t="shared" si="4"/>
        <v>53.86870485</v>
      </c>
      <c r="L29" s="1"/>
      <c r="M29" s="1"/>
    </row>
    <row r="30">
      <c r="A30" s="1" t="s">
        <v>100</v>
      </c>
      <c r="B30" s="11">
        <v>1536894.0</v>
      </c>
      <c r="C30" s="1"/>
      <c r="D30" s="11">
        <v>50.35</v>
      </c>
      <c r="E30" s="11">
        <v>1.38</v>
      </c>
      <c r="F30" s="11">
        <v>45.23</v>
      </c>
      <c r="G30" s="11">
        <f t="shared" si="1"/>
        <v>96.96</v>
      </c>
      <c r="H30" s="1"/>
      <c r="I30" s="14">
        <f t="shared" si="2"/>
        <v>51.92863036</v>
      </c>
      <c r="J30" s="11">
        <f t="shared" si="3"/>
        <v>1.423267327</v>
      </c>
      <c r="K30" s="11">
        <f t="shared" si="4"/>
        <v>46.64810231</v>
      </c>
      <c r="L30" s="1"/>
      <c r="M30" s="1"/>
    </row>
    <row r="31">
      <c r="A31" s="1" t="s">
        <v>101</v>
      </c>
      <c r="B31" s="11">
        <v>1446496.0</v>
      </c>
      <c r="C31" s="1"/>
      <c r="D31" s="11">
        <v>51.24</v>
      </c>
      <c r="E31" s="11">
        <v>3.09</v>
      </c>
      <c r="F31" s="11">
        <v>42.99</v>
      </c>
      <c r="G31" s="11">
        <f t="shared" si="1"/>
        <v>97.32</v>
      </c>
      <c r="H31" s="1"/>
      <c r="I31" s="14">
        <f t="shared" si="2"/>
        <v>52.65104809</v>
      </c>
      <c r="J31" s="11">
        <f t="shared" si="3"/>
        <v>3.175092478</v>
      </c>
      <c r="K31" s="11">
        <f t="shared" si="4"/>
        <v>44.17385943</v>
      </c>
      <c r="L31" s="1"/>
      <c r="M31" s="1"/>
    </row>
    <row r="32">
      <c r="A32" s="1" t="s">
        <v>102</v>
      </c>
      <c r="B32" s="11">
        <v>1550440.0</v>
      </c>
      <c r="C32" s="1"/>
      <c r="D32" s="11">
        <v>40.1</v>
      </c>
      <c r="E32" s="11">
        <v>1.19</v>
      </c>
      <c r="F32" s="11">
        <v>55.95</v>
      </c>
      <c r="G32" s="11">
        <f t="shared" si="1"/>
        <v>97.24</v>
      </c>
      <c r="H32" s="1"/>
      <c r="I32" s="11">
        <f t="shared" si="2"/>
        <v>41.23817359</v>
      </c>
      <c r="J32" s="11">
        <f t="shared" si="3"/>
        <v>1.223776224</v>
      </c>
      <c r="K32" s="14">
        <f t="shared" si="4"/>
        <v>57.53805019</v>
      </c>
      <c r="L32" s="1"/>
      <c r="M32" s="1"/>
    </row>
    <row r="33">
      <c r="A33" s="1" t="s">
        <v>103</v>
      </c>
      <c r="B33" s="11">
        <v>1574161.0</v>
      </c>
      <c r="C33" s="1"/>
      <c r="D33" s="11">
        <v>44.71</v>
      </c>
      <c r="E33" s="11">
        <v>2.74</v>
      </c>
      <c r="F33" s="11">
        <v>47.79</v>
      </c>
      <c r="G33" s="11">
        <f t="shared" si="1"/>
        <v>95.24</v>
      </c>
      <c r="H33" s="1"/>
      <c r="I33" s="11">
        <f t="shared" si="2"/>
        <v>46.94456111</v>
      </c>
      <c r="J33" s="11">
        <f t="shared" si="3"/>
        <v>2.876942461</v>
      </c>
      <c r="K33" s="14">
        <f t="shared" si="4"/>
        <v>50.17849643</v>
      </c>
      <c r="L33" s="1"/>
      <c r="M33" s="1"/>
    </row>
    <row r="34">
      <c r="A34" s="1" t="s">
        <v>104</v>
      </c>
      <c r="B34" s="11">
        <v>1487791.0</v>
      </c>
      <c r="C34" s="1"/>
      <c r="D34" s="11">
        <v>36.77</v>
      </c>
      <c r="E34" s="11">
        <v>2.53</v>
      </c>
      <c r="F34" s="11">
        <v>51.82</v>
      </c>
      <c r="G34" s="11">
        <f t="shared" si="1"/>
        <v>91.12</v>
      </c>
      <c r="H34" s="1"/>
      <c r="I34" s="11">
        <f t="shared" si="2"/>
        <v>40.35338016</v>
      </c>
      <c r="J34" s="11">
        <f t="shared" si="3"/>
        <v>2.776558385</v>
      </c>
      <c r="K34" s="14">
        <f t="shared" si="4"/>
        <v>56.87006146</v>
      </c>
      <c r="L34" s="1"/>
      <c r="M34" s="1"/>
    </row>
    <row r="35">
      <c r="A35" s="1" t="s">
        <v>105</v>
      </c>
      <c r="B35" s="11">
        <v>1451851.0</v>
      </c>
      <c r="C35" s="1"/>
      <c r="D35" s="11">
        <v>49.61</v>
      </c>
      <c r="E35" s="11">
        <v>1.38</v>
      </c>
      <c r="F35" s="11">
        <v>45.93</v>
      </c>
      <c r="G35" s="11">
        <f t="shared" si="1"/>
        <v>96.92</v>
      </c>
      <c r="H35" s="1"/>
      <c r="I35" s="14">
        <f t="shared" si="2"/>
        <v>51.1865456</v>
      </c>
      <c r="J35" s="11">
        <f t="shared" si="3"/>
        <v>1.423854726</v>
      </c>
      <c r="K35" s="11">
        <f t="shared" si="4"/>
        <v>47.38959967</v>
      </c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3">
    <mergeCell ref="D8:E8"/>
    <mergeCell ref="M8:O8"/>
    <mergeCell ref="I8:K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2" t="s">
        <v>8</v>
      </c>
      <c r="B3" s="2" t="s">
        <v>9</v>
      </c>
      <c r="C3" s="9">
        <v>1.0</v>
      </c>
      <c r="D3" s="10">
        <v>1.0</v>
      </c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2" t="s">
        <v>11</v>
      </c>
      <c r="B4" s="2" t="s">
        <v>12</v>
      </c>
      <c r="C4" s="9">
        <v>1.0</v>
      </c>
      <c r="D4" s="10">
        <v>1.0</v>
      </c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 t="s">
        <v>85</v>
      </c>
      <c r="B5" s="1"/>
      <c r="C5" s="11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 t="s">
        <v>13</v>
      </c>
      <c r="B8" s="1"/>
      <c r="C8" s="1"/>
      <c r="D8" s="1" t="s">
        <v>14</v>
      </c>
      <c r="F8" s="1"/>
      <c r="G8" s="1"/>
      <c r="H8" s="1"/>
      <c r="I8" s="1" t="s">
        <v>15</v>
      </c>
      <c r="K8" s="1"/>
      <c r="L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 t="s">
        <v>8</v>
      </c>
      <c r="E9" s="1" t="s">
        <v>11</v>
      </c>
      <c r="F9" s="1" t="s">
        <v>85</v>
      </c>
      <c r="G9" s="1" t="s">
        <v>70</v>
      </c>
      <c r="H9" s="1"/>
      <c r="I9" s="1" t="s">
        <v>8</v>
      </c>
      <c r="J9" s="1" t="s">
        <v>11</v>
      </c>
      <c r="K9" s="1" t="s">
        <v>85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 t="s">
        <v>87</v>
      </c>
      <c r="B10" s="1"/>
      <c r="C10" s="1"/>
      <c r="D10" s="11">
        <v>50.16</v>
      </c>
      <c r="E10" s="11">
        <v>37.8</v>
      </c>
      <c r="F10" s="11">
        <v>4.34</v>
      </c>
      <c r="G10" s="11">
        <f t="shared" ref="G10:G11" si="1">D10+E10+F10</f>
        <v>92.3</v>
      </c>
      <c r="H10" s="1"/>
      <c r="I10" s="14">
        <f t="shared" ref="I10:I11" si="2">100*D10/G10</f>
        <v>54.34452871</v>
      </c>
      <c r="J10" s="11">
        <f t="shared" ref="J10:J11" si="3">100*E10/G10</f>
        <v>40.95341278</v>
      </c>
      <c r="K10" s="11">
        <f t="shared" ref="K10:K11" si="4">100*F10/G10</f>
        <v>4.702058505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 t="s">
        <v>92</v>
      </c>
      <c r="B11" s="1"/>
      <c r="C11" s="1"/>
      <c r="D11" s="20">
        <v>40.27</v>
      </c>
      <c r="E11" s="20">
        <v>45.01</v>
      </c>
      <c r="F11" s="21">
        <v>4.6</v>
      </c>
      <c r="G11" s="11">
        <f t="shared" si="1"/>
        <v>89.88</v>
      </c>
      <c r="H11" s="1"/>
      <c r="I11" s="11">
        <f t="shared" si="2"/>
        <v>44.80418336</v>
      </c>
      <c r="J11" s="14">
        <f t="shared" si="3"/>
        <v>50.07788162</v>
      </c>
      <c r="K11" s="11">
        <f t="shared" si="4"/>
        <v>5.117935024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2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2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mergeCells count="3">
    <mergeCell ref="D8:E8"/>
    <mergeCell ref="I8:J8"/>
    <mergeCell ref="L8:P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C2" s="8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8</v>
      </c>
      <c r="B3" s="2" t="s">
        <v>9</v>
      </c>
      <c r="C3" s="9">
        <v>7.0</v>
      </c>
      <c r="D3" s="10">
        <v>5.0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2" t="s">
        <v>11</v>
      </c>
      <c r="B4" s="2" t="s">
        <v>12</v>
      </c>
      <c r="C4" s="9">
        <v>3.0</v>
      </c>
      <c r="D4" s="10">
        <v>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3" t="s">
        <v>106</v>
      </c>
      <c r="B5" s="1" t="s">
        <v>12</v>
      </c>
      <c r="C5" s="16">
        <v>3.0</v>
      </c>
      <c r="D5" s="13">
        <v>3.0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 t="s">
        <v>107</v>
      </c>
      <c r="B6" s="1"/>
      <c r="C6" s="16">
        <v>1.0</v>
      </c>
      <c r="D6" s="13">
        <v>1.0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W8" s="6" t="s">
        <v>108</v>
      </c>
    </row>
    <row r="9">
      <c r="A9" s="1" t="s">
        <v>13</v>
      </c>
      <c r="B9" s="1" t="s">
        <v>65</v>
      </c>
      <c r="C9" s="1"/>
      <c r="D9" s="1" t="s">
        <v>14</v>
      </c>
      <c r="F9" s="1"/>
      <c r="G9" s="1"/>
      <c r="H9" s="1"/>
      <c r="I9" s="1"/>
      <c r="J9" s="1" t="s">
        <v>15</v>
      </c>
      <c r="L9" s="1"/>
      <c r="M9" s="1"/>
      <c r="N9" s="1"/>
      <c r="O9" s="1" t="s">
        <v>109</v>
      </c>
      <c r="R9" s="1"/>
      <c r="S9" s="13" t="s">
        <v>67</v>
      </c>
      <c r="V9" s="1"/>
      <c r="W9" s="13" t="s">
        <v>110</v>
      </c>
    </row>
    <row r="10">
      <c r="A10" s="1"/>
      <c r="B10" s="1"/>
      <c r="C10" s="1"/>
      <c r="D10" s="1" t="s">
        <v>8</v>
      </c>
      <c r="E10" s="1" t="s">
        <v>106</v>
      </c>
      <c r="F10" s="1" t="s">
        <v>11</v>
      </c>
      <c r="G10" s="1" t="s">
        <v>107</v>
      </c>
      <c r="H10" s="1" t="s">
        <v>70</v>
      </c>
      <c r="I10" s="1"/>
      <c r="J10" s="1" t="s">
        <v>8</v>
      </c>
      <c r="K10" s="1" t="s">
        <v>106</v>
      </c>
      <c r="L10" s="1" t="s">
        <v>11</v>
      </c>
      <c r="M10" s="13" t="s">
        <v>111</v>
      </c>
      <c r="N10" s="1"/>
      <c r="O10" s="13" t="s">
        <v>112</v>
      </c>
      <c r="P10" s="13" t="s">
        <v>113</v>
      </c>
      <c r="Q10" s="13" t="s">
        <v>114</v>
      </c>
      <c r="R10" s="1"/>
      <c r="S10" s="1" t="s">
        <v>8</v>
      </c>
      <c r="T10" t="s">
        <v>106</v>
      </c>
      <c r="U10" t="s">
        <v>11</v>
      </c>
      <c r="V10" s="1"/>
      <c r="W10" s="1" t="s">
        <v>8</v>
      </c>
      <c r="X10" t="s">
        <v>106</v>
      </c>
      <c r="Y10" t="s">
        <v>11</v>
      </c>
    </row>
    <row r="11">
      <c r="A11" s="1" t="s">
        <v>115</v>
      </c>
      <c r="B11" s="11">
        <v>1165997.0</v>
      </c>
      <c r="C11" s="1"/>
      <c r="D11" s="11">
        <v>29.37</v>
      </c>
      <c r="E11" s="11">
        <v>40.87</v>
      </c>
      <c r="F11" s="11">
        <v>25.52</v>
      </c>
      <c r="G11" s="11">
        <v>0.0</v>
      </c>
      <c r="H11" s="11">
        <f t="shared" ref="H11:H22" si="1">D11+E11+F11+G11</f>
        <v>95.76</v>
      </c>
      <c r="I11" s="1"/>
      <c r="J11" s="11">
        <f t="shared" ref="J11:J23" si="2">100*D11/H11</f>
        <v>30.67042607</v>
      </c>
      <c r="K11" s="11">
        <f t="shared" ref="K11:K23" si="3">100*E11/H11</f>
        <v>42.67961571</v>
      </c>
      <c r="L11" s="11">
        <f t="shared" ref="L11:L23" si="4">100*F11/H11</f>
        <v>26.64995823</v>
      </c>
      <c r="M11" s="11">
        <f t="shared" ref="M11:M23" si="5">100*G11/H11</f>
        <v>0</v>
      </c>
      <c r="N11" s="1"/>
      <c r="O11" s="13">
        <v>42.0</v>
      </c>
      <c r="P11" s="13">
        <v>56.0</v>
      </c>
      <c r="Q11" s="13">
        <v>2.0</v>
      </c>
      <c r="R11" s="1"/>
      <c r="S11" s="1">
        <v>30.67042606516291</v>
      </c>
      <c r="T11">
        <v>42.6796157059315</v>
      </c>
      <c r="U11">
        <v>26.6499582289056</v>
      </c>
      <c r="V11" s="1"/>
      <c r="W11" s="13">
        <v>44.3</v>
      </c>
      <c r="X11" s="23">
        <v>55.7</v>
      </c>
      <c r="Y11" s="6">
        <v>0.0</v>
      </c>
    </row>
    <row r="12">
      <c r="A12" s="1" t="s">
        <v>116</v>
      </c>
      <c r="B12" s="11">
        <v>1060175.0</v>
      </c>
      <c r="C12" s="1"/>
      <c r="D12" s="20">
        <v>37.65</v>
      </c>
      <c r="E12" s="20">
        <v>10.69</v>
      </c>
      <c r="F12" s="20">
        <v>42.05</v>
      </c>
      <c r="G12" s="20">
        <v>0.0</v>
      </c>
      <c r="H12" s="11">
        <f t="shared" si="1"/>
        <v>90.39</v>
      </c>
      <c r="I12" s="1"/>
      <c r="J12" s="11">
        <f t="shared" si="2"/>
        <v>41.6528377</v>
      </c>
      <c r="K12" s="11">
        <f t="shared" si="3"/>
        <v>11.82652948</v>
      </c>
      <c r="L12" s="11">
        <f t="shared" si="4"/>
        <v>46.52063281</v>
      </c>
      <c r="M12" s="11">
        <f t="shared" si="5"/>
        <v>0</v>
      </c>
      <c r="N12" s="1"/>
      <c r="O12" s="13">
        <v>60.0</v>
      </c>
      <c r="P12" s="13">
        <v>38.0</v>
      </c>
      <c r="Q12" s="13">
        <v>2.0</v>
      </c>
      <c r="R12" s="1"/>
      <c r="S12" s="1">
        <v>41.65283770328577</v>
      </c>
      <c r="T12">
        <v>11.82652948334993</v>
      </c>
      <c r="U12">
        <v>46.520632813364315</v>
      </c>
      <c r="V12" s="1"/>
      <c r="W12" s="13">
        <v>44.4</v>
      </c>
      <c r="X12" s="6">
        <v>0.0</v>
      </c>
      <c r="Y12" s="23">
        <v>55.6</v>
      </c>
    </row>
    <row r="13">
      <c r="A13" s="1" t="s">
        <v>117</v>
      </c>
      <c r="B13" s="11">
        <v>1550166.0</v>
      </c>
      <c r="C13" s="1"/>
      <c r="D13" s="20">
        <v>21.83</v>
      </c>
      <c r="E13" s="20">
        <v>43.26</v>
      </c>
      <c r="F13" s="20">
        <v>26.49</v>
      </c>
      <c r="G13" s="20">
        <v>0.0</v>
      </c>
      <c r="H13" s="11">
        <f t="shared" si="1"/>
        <v>91.58</v>
      </c>
      <c r="I13" s="1"/>
      <c r="J13" s="11">
        <f t="shared" si="2"/>
        <v>23.83708233</v>
      </c>
      <c r="K13" s="11">
        <f t="shared" si="3"/>
        <v>47.23738808</v>
      </c>
      <c r="L13" s="11">
        <f t="shared" si="4"/>
        <v>28.92552959</v>
      </c>
      <c r="M13" s="11">
        <f t="shared" si="5"/>
        <v>0</v>
      </c>
      <c r="N13" s="1"/>
      <c r="O13" s="13">
        <v>20.0</v>
      </c>
      <c r="P13" s="13">
        <v>79.7</v>
      </c>
      <c r="Q13" s="13">
        <v>0.3</v>
      </c>
      <c r="R13" s="1"/>
      <c r="S13" s="1">
        <v>23.837082332386984</v>
      </c>
      <c r="T13">
        <v>47.23738807599913</v>
      </c>
      <c r="U13">
        <v>28.92552959161389</v>
      </c>
      <c r="V13" s="1"/>
      <c r="W13" s="13">
        <v>0.0</v>
      </c>
      <c r="X13" s="23">
        <v>57.0</v>
      </c>
      <c r="Y13" s="6">
        <v>43.0</v>
      </c>
    </row>
    <row r="14">
      <c r="A14" s="24" t="s">
        <v>118</v>
      </c>
      <c r="B14" s="11">
        <v>1430188.0</v>
      </c>
      <c r="C14" s="1"/>
      <c r="D14" s="20">
        <v>29.19</v>
      </c>
      <c r="E14" s="20">
        <v>32.7</v>
      </c>
      <c r="F14" s="20">
        <v>23.02</v>
      </c>
      <c r="G14" s="20">
        <v>6.11</v>
      </c>
      <c r="H14" s="11">
        <f t="shared" si="1"/>
        <v>91.02</v>
      </c>
      <c r="I14" s="1"/>
      <c r="J14" s="11">
        <f t="shared" si="2"/>
        <v>32.06987475</v>
      </c>
      <c r="K14" s="11">
        <f t="shared" si="3"/>
        <v>35.92617007</v>
      </c>
      <c r="L14" s="11">
        <f t="shared" si="4"/>
        <v>25.2911448</v>
      </c>
      <c r="M14" s="11">
        <f t="shared" si="5"/>
        <v>6.712810371</v>
      </c>
      <c r="N14" s="1"/>
      <c r="O14" s="13">
        <v>29.0</v>
      </c>
      <c r="P14" s="13">
        <v>70.7</v>
      </c>
      <c r="Q14" s="13">
        <v>0.3</v>
      </c>
      <c r="R14" s="1"/>
      <c r="S14" s="13">
        <v>34.4698747528016</v>
      </c>
      <c r="T14" s="6">
        <v>40.4261700725115</v>
      </c>
      <c r="U14">
        <f>MINUS(100,S14+T14)</f>
        <v>25.10395517</v>
      </c>
      <c r="V14" s="1"/>
      <c r="W14" s="13">
        <v>40.1</v>
      </c>
      <c r="X14" s="23">
        <v>59.9</v>
      </c>
      <c r="Y14" s="6">
        <v>0.0</v>
      </c>
    </row>
    <row r="15">
      <c r="A15" s="24" t="s">
        <v>119</v>
      </c>
      <c r="B15" s="11">
        <v>1515676.0</v>
      </c>
      <c r="C15" s="1"/>
      <c r="D15" s="20">
        <v>39.43</v>
      </c>
      <c r="E15" s="20">
        <v>6.06</v>
      </c>
      <c r="F15" s="20">
        <v>37.57</v>
      </c>
      <c r="G15" s="20">
        <v>7.0</v>
      </c>
      <c r="H15" s="11">
        <f t="shared" si="1"/>
        <v>90.06</v>
      </c>
      <c r="I15" s="1"/>
      <c r="J15" s="11">
        <f t="shared" si="2"/>
        <v>43.78192316</v>
      </c>
      <c r="K15" s="11">
        <f t="shared" si="3"/>
        <v>6.728847435</v>
      </c>
      <c r="L15" s="11">
        <f t="shared" si="4"/>
        <v>41.71663336</v>
      </c>
      <c r="M15" s="11">
        <f t="shared" si="5"/>
        <v>7.772596047</v>
      </c>
      <c r="N15" s="1"/>
      <c r="O15" s="13">
        <v>35.3</v>
      </c>
      <c r="P15" s="13">
        <v>64.0</v>
      </c>
      <c r="Q15" s="13">
        <v>0.7</v>
      </c>
      <c r="R15" s="1"/>
      <c r="S15" s="13">
        <v>46.2819231623362</v>
      </c>
      <c r="T15">
        <f>MINUS(100,U15+S15)</f>
        <v>9.501443482</v>
      </c>
      <c r="U15" s="6">
        <v>44.2166333555408</v>
      </c>
      <c r="V15" s="1"/>
      <c r="W15" s="13">
        <v>49.0</v>
      </c>
      <c r="X15" s="6">
        <v>0.0</v>
      </c>
      <c r="Y15" s="23">
        <v>51.0</v>
      </c>
    </row>
    <row r="16">
      <c r="A16" s="24" t="s">
        <v>120</v>
      </c>
      <c r="B16" s="11">
        <v>1523881.0</v>
      </c>
      <c r="C16" s="1"/>
      <c r="D16" s="20">
        <v>40.16</v>
      </c>
      <c r="E16" s="20">
        <v>25.52</v>
      </c>
      <c r="F16" s="20">
        <v>28.49</v>
      </c>
      <c r="G16" s="21">
        <v>0.0</v>
      </c>
      <c r="H16" s="11">
        <f t="shared" si="1"/>
        <v>94.17</v>
      </c>
      <c r="I16" s="1"/>
      <c r="J16" s="11">
        <f t="shared" si="2"/>
        <v>42.64627801</v>
      </c>
      <c r="K16" s="11">
        <f t="shared" si="3"/>
        <v>27.09992567</v>
      </c>
      <c r="L16" s="11">
        <f t="shared" si="4"/>
        <v>30.25379633</v>
      </c>
      <c r="M16" s="11">
        <f t="shared" si="5"/>
        <v>0</v>
      </c>
      <c r="N16" s="1"/>
      <c r="O16" s="13">
        <v>43.4</v>
      </c>
      <c r="P16" s="13">
        <v>55.4</v>
      </c>
      <c r="Q16" s="13">
        <v>1.2</v>
      </c>
      <c r="R16" s="1"/>
      <c r="S16" s="1">
        <v>42.64627800785813</v>
      </c>
      <c r="T16">
        <v>27.0999256663481</v>
      </c>
      <c r="U16">
        <v>30.253796325793783</v>
      </c>
      <c r="V16" s="1"/>
      <c r="W16" s="13">
        <v>48.0</v>
      </c>
      <c r="X16" s="6">
        <v>0.0</v>
      </c>
      <c r="Y16" s="23">
        <v>52.0</v>
      </c>
    </row>
    <row r="17">
      <c r="A17" s="1" t="s">
        <v>121</v>
      </c>
      <c r="B17" s="11">
        <v>1457219.0</v>
      </c>
      <c r="C17" s="1"/>
      <c r="D17" s="20">
        <v>29.93</v>
      </c>
      <c r="E17" s="20">
        <v>19.81</v>
      </c>
      <c r="F17" s="20">
        <v>37.97</v>
      </c>
      <c r="G17" s="20">
        <v>6.69</v>
      </c>
      <c r="H17" s="11">
        <f t="shared" si="1"/>
        <v>94.4</v>
      </c>
      <c r="I17" s="1"/>
      <c r="J17" s="11">
        <f t="shared" si="2"/>
        <v>31.70550847</v>
      </c>
      <c r="K17" s="11">
        <f t="shared" si="3"/>
        <v>20.98516949</v>
      </c>
      <c r="L17" s="11">
        <f t="shared" si="4"/>
        <v>40.22245763</v>
      </c>
      <c r="M17" s="11">
        <f t="shared" si="5"/>
        <v>7.086864407</v>
      </c>
      <c r="N17" s="1"/>
      <c r="O17" s="13">
        <v>47.2</v>
      </c>
      <c r="P17" s="13">
        <v>52.6</v>
      </c>
      <c r="Q17" s="13">
        <v>1.2</v>
      </c>
      <c r="R17" s="1"/>
      <c r="S17" s="13">
        <v>34.0055084745763</v>
      </c>
      <c r="T17" s="6">
        <v>23.2851694915254</v>
      </c>
      <c r="U17">
        <f>MINUS(100,S17+T17)</f>
        <v>42.70932203</v>
      </c>
      <c r="V17" s="1"/>
      <c r="W17" s="13">
        <v>43.6</v>
      </c>
      <c r="X17" s="6">
        <v>0.0</v>
      </c>
      <c r="Y17" s="23">
        <v>56.4</v>
      </c>
    </row>
    <row r="18">
      <c r="A18" s="24" t="s">
        <v>122</v>
      </c>
      <c r="B18" s="11">
        <v>702230.0</v>
      </c>
      <c r="C18" s="1"/>
      <c r="D18" s="20">
        <v>34.77</v>
      </c>
      <c r="E18" s="20">
        <v>0.0</v>
      </c>
      <c r="F18" s="11">
        <v>39.2</v>
      </c>
      <c r="G18" s="11">
        <v>19.92</v>
      </c>
      <c r="H18" s="11">
        <f t="shared" si="1"/>
        <v>93.89</v>
      </c>
      <c r="I18" s="1"/>
      <c r="J18" s="11">
        <f t="shared" si="2"/>
        <v>37.03269784</v>
      </c>
      <c r="K18" s="11">
        <f t="shared" si="3"/>
        <v>0</v>
      </c>
      <c r="L18" s="11">
        <f t="shared" si="4"/>
        <v>41.7509852</v>
      </c>
      <c r="M18" s="11">
        <f t="shared" si="5"/>
        <v>21.21631697</v>
      </c>
      <c r="N18" s="1"/>
      <c r="O18" s="13">
        <v>80.1</v>
      </c>
      <c r="P18" s="13">
        <v>2.1</v>
      </c>
      <c r="Q18" s="13">
        <v>17.8</v>
      </c>
      <c r="R18" s="1"/>
      <c r="S18" s="13">
        <v>47.6326978378954</v>
      </c>
      <c r="T18">
        <v>0.0</v>
      </c>
      <c r="U18" s="25">
        <f>MINUS(100,S18)</f>
        <v>52.36730216</v>
      </c>
    </row>
    <row r="19">
      <c r="A19" s="24" t="s">
        <v>123</v>
      </c>
      <c r="B19" s="11">
        <v>1189486.0</v>
      </c>
      <c r="C19" s="1"/>
      <c r="D19" s="20">
        <v>48.99</v>
      </c>
      <c r="E19" s="20">
        <v>0.79</v>
      </c>
      <c r="F19" s="20">
        <v>38.0</v>
      </c>
      <c r="G19" s="20">
        <v>5.01</v>
      </c>
      <c r="H19" s="11">
        <f t="shared" si="1"/>
        <v>92.79</v>
      </c>
      <c r="I19" s="1"/>
      <c r="J19" s="14">
        <f t="shared" si="2"/>
        <v>52.79663757</v>
      </c>
      <c r="K19" s="11">
        <f t="shared" si="3"/>
        <v>0.8513848475</v>
      </c>
      <c r="L19" s="11">
        <f t="shared" si="4"/>
        <v>40.95268887</v>
      </c>
      <c r="M19" s="11">
        <f t="shared" si="5"/>
        <v>5.399288716</v>
      </c>
      <c r="N19" s="1"/>
      <c r="O19" s="1"/>
      <c r="P19" s="1"/>
      <c r="Q19" s="1"/>
      <c r="R19" s="1"/>
      <c r="S19" s="1"/>
    </row>
    <row r="20">
      <c r="A20" s="24" t="s">
        <v>124</v>
      </c>
      <c r="B20" s="11">
        <v>1124305.0</v>
      </c>
      <c r="C20" s="1"/>
      <c r="D20" s="20">
        <v>55.48</v>
      </c>
      <c r="E20" s="20">
        <v>0.0</v>
      </c>
      <c r="F20" s="20">
        <v>34.68</v>
      </c>
      <c r="G20" s="20">
        <v>5.13</v>
      </c>
      <c r="H20" s="11">
        <f t="shared" si="1"/>
        <v>95.29</v>
      </c>
      <c r="I20" s="1"/>
      <c r="J20" s="14">
        <f t="shared" si="2"/>
        <v>58.22226886</v>
      </c>
      <c r="K20" s="11">
        <f t="shared" si="3"/>
        <v>0</v>
      </c>
      <c r="L20" s="11">
        <f t="shared" si="4"/>
        <v>36.39416518</v>
      </c>
      <c r="M20" s="11">
        <f t="shared" si="5"/>
        <v>5.383565957</v>
      </c>
      <c r="N20" s="1"/>
      <c r="O20" s="1"/>
      <c r="P20" s="1"/>
      <c r="Q20" s="1"/>
      <c r="R20" s="1"/>
      <c r="S20" s="1"/>
    </row>
    <row r="21">
      <c r="A21" s="1" t="s">
        <v>125</v>
      </c>
      <c r="B21" s="11">
        <v>1259568.0</v>
      </c>
      <c r="C21" s="1"/>
      <c r="D21" s="20">
        <v>45.52</v>
      </c>
      <c r="E21" s="20">
        <v>0.0</v>
      </c>
      <c r="F21" s="20">
        <v>36.75</v>
      </c>
      <c r="G21" s="20">
        <v>6.4</v>
      </c>
      <c r="H21" s="11">
        <f t="shared" si="1"/>
        <v>88.67</v>
      </c>
      <c r="I21" s="1"/>
      <c r="J21" s="14">
        <f t="shared" si="2"/>
        <v>51.33641592</v>
      </c>
      <c r="K21" s="11">
        <f t="shared" si="3"/>
        <v>0</v>
      </c>
      <c r="L21" s="11">
        <f t="shared" si="4"/>
        <v>41.44581031</v>
      </c>
      <c r="M21" s="11">
        <f t="shared" si="5"/>
        <v>7.217773768</v>
      </c>
      <c r="N21" s="1"/>
      <c r="O21" s="13"/>
      <c r="P21" s="13"/>
      <c r="Q21" s="13"/>
      <c r="R21" s="1"/>
      <c r="S21" s="1"/>
    </row>
    <row r="22">
      <c r="A22" s="1" t="s">
        <v>126</v>
      </c>
      <c r="B22" s="11">
        <v>1922270.0</v>
      </c>
      <c r="C22" s="1"/>
      <c r="D22" s="20">
        <v>50.59</v>
      </c>
      <c r="E22" s="20">
        <v>9.08</v>
      </c>
      <c r="F22" s="20">
        <v>29.7</v>
      </c>
      <c r="G22" s="20">
        <v>5.72</v>
      </c>
      <c r="H22" s="11">
        <f t="shared" si="1"/>
        <v>95.09</v>
      </c>
      <c r="I22" s="1"/>
      <c r="J22" s="14">
        <f t="shared" si="2"/>
        <v>53.20222947</v>
      </c>
      <c r="K22" s="11">
        <f t="shared" si="3"/>
        <v>9.548848459</v>
      </c>
      <c r="L22" s="11">
        <f t="shared" si="4"/>
        <v>31.2335682</v>
      </c>
      <c r="M22" s="11">
        <f t="shared" si="5"/>
        <v>6.015353875</v>
      </c>
      <c r="N22" s="1"/>
      <c r="O22" s="13"/>
      <c r="P22" s="13"/>
      <c r="Q22" s="13"/>
      <c r="R22" s="1"/>
      <c r="S22" s="1"/>
    </row>
    <row r="23">
      <c r="A23" s="1" t="s">
        <v>127</v>
      </c>
      <c r="B23" s="11">
        <v>1505472.0</v>
      </c>
      <c r="C23" s="1"/>
      <c r="D23" s="20">
        <v>0.0</v>
      </c>
      <c r="E23" s="20">
        <v>0.0</v>
      </c>
      <c r="F23" s="20">
        <v>0.0</v>
      </c>
      <c r="G23" s="20">
        <v>51.82</v>
      </c>
      <c r="H23" s="11">
        <v>51.82</v>
      </c>
      <c r="I23" s="1"/>
      <c r="J23" s="11">
        <f t="shared" si="2"/>
        <v>0</v>
      </c>
      <c r="K23" s="11">
        <f t="shared" si="3"/>
        <v>0</v>
      </c>
      <c r="L23" s="11">
        <f t="shared" si="4"/>
        <v>0</v>
      </c>
      <c r="M23" s="14">
        <f t="shared" si="5"/>
        <v>100</v>
      </c>
      <c r="N23" s="1"/>
      <c r="O23" s="1"/>
      <c r="P23" s="1"/>
      <c r="Q23" s="1"/>
      <c r="R23" s="1"/>
      <c r="S23" s="1"/>
    </row>
    <row r="24">
      <c r="A24" s="6" t="s">
        <v>128</v>
      </c>
      <c r="B24" s="6">
        <v>1111975.0</v>
      </c>
      <c r="D24" s="26">
        <v>55.05</v>
      </c>
      <c r="E24" s="6">
        <v>3.36</v>
      </c>
      <c r="F24" s="26">
        <v>28.8</v>
      </c>
      <c r="G24" s="6">
        <v>7.35</v>
      </c>
      <c r="H24">
        <f>D24+E24+F24+G24</f>
        <v>94.56</v>
      </c>
      <c r="J24" s="18">
        <v>58.2</v>
      </c>
      <c r="K24" s="16">
        <v>3.5</v>
      </c>
      <c r="L24" s="16">
        <v>34.5</v>
      </c>
      <c r="M24" s="16">
        <v>7.8</v>
      </c>
      <c r="N24" s="27"/>
      <c r="O24" s="27"/>
      <c r="P24" s="27"/>
    </row>
    <row r="28">
      <c r="V28" s="6" t="s">
        <v>129</v>
      </c>
      <c r="W28" s="6" t="s">
        <v>129</v>
      </c>
      <c r="X28" s="6" t="s">
        <v>129</v>
      </c>
      <c r="Y28" s="6" t="s">
        <v>129</v>
      </c>
    </row>
  </sheetData>
  <mergeCells count="5">
    <mergeCell ref="D9:E9"/>
    <mergeCell ref="J9:K9"/>
    <mergeCell ref="O9:Q9"/>
    <mergeCell ref="S9:U9"/>
    <mergeCell ref="W9:Y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</cols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130</v>
      </c>
      <c r="B3" s="1" t="s">
        <v>9</v>
      </c>
      <c r="C3" s="16">
        <v>31.0</v>
      </c>
      <c r="D3" s="13">
        <v>33.0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3" t="s">
        <v>131</v>
      </c>
      <c r="B4" s="1"/>
      <c r="C4" s="16">
        <v>2.0</v>
      </c>
      <c r="D4" s="13">
        <v>4.0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 t="s">
        <v>132</v>
      </c>
      <c r="B5" s="1" t="s">
        <v>12</v>
      </c>
      <c r="C5" s="16">
        <v>7.0</v>
      </c>
      <c r="D5" s="13">
        <v>3.0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" t="s">
        <v>133</v>
      </c>
      <c r="B6" s="1"/>
      <c r="C6" s="11">
        <v>0.0</v>
      </c>
      <c r="D6" s="13">
        <v>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1" t="s">
        <v>13</v>
      </c>
      <c r="B9" s="1" t="s">
        <v>65</v>
      </c>
      <c r="C9" s="1"/>
      <c r="D9" s="1" t="s">
        <v>14</v>
      </c>
      <c r="F9" s="1"/>
      <c r="G9" s="1"/>
      <c r="H9" s="1"/>
      <c r="I9" s="1"/>
      <c r="J9" s="1" t="s">
        <v>15</v>
      </c>
      <c r="L9" s="1"/>
      <c r="M9" s="1"/>
      <c r="N9" s="13"/>
      <c r="O9" s="13" t="s">
        <v>67</v>
      </c>
      <c r="S9" s="1"/>
      <c r="T9" s="13" t="s">
        <v>110</v>
      </c>
    </row>
    <row r="10">
      <c r="A10" s="1"/>
      <c r="B10" s="1"/>
      <c r="C10" s="1"/>
      <c r="D10" s="1" t="s">
        <v>130</v>
      </c>
      <c r="E10" s="1" t="s">
        <v>131</v>
      </c>
      <c r="F10" s="1" t="s">
        <v>132</v>
      </c>
      <c r="G10" s="1" t="s">
        <v>133</v>
      </c>
      <c r="H10" s="1" t="s">
        <v>70</v>
      </c>
      <c r="I10" s="1"/>
      <c r="J10" s="1" t="s">
        <v>130</v>
      </c>
      <c r="K10" s="13" t="s">
        <v>131</v>
      </c>
      <c r="L10" s="1" t="s">
        <v>132</v>
      </c>
      <c r="M10" s="1" t="s">
        <v>133</v>
      </c>
      <c r="N10" s="1"/>
      <c r="O10" s="1" t="s">
        <v>130</v>
      </c>
      <c r="P10" s="13" t="s">
        <v>131</v>
      </c>
      <c r="Q10" s="1" t="s">
        <v>132</v>
      </c>
      <c r="R10" s="1" t="s">
        <v>133</v>
      </c>
      <c r="S10" s="1"/>
      <c r="T10" s="1" t="s">
        <v>130</v>
      </c>
      <c r="U10" s="13" t="s">
        <v>131</v>
      </c>
      <c r="V10" s="1" t="s">
        <v>132</v>
      </c>
      <c r="W10" s="1" t="s">
        <v>133</v>
      </c>
    </row>
    <row r="12">
      <c r="A12" s="1" t="s">
        <v>134</v>
      </c>
      <c r="B12" s="11">
        <v>1736074.0</v>
      </c>
      <c r="C12" s="1"/>
      <c r="D12" s="11">
        <v>39.16</v>
      </c>
      <c r="E12" s="11">
        <v>9.93</v>
      </c>
      <c r="F12" s="11">
        <v>35.04</v>
      </c>
      <c r="G12" s="11">
        <v>5.27</v>
      </c>
      <c r="H12" s="11">
        <f t="shared" ref="H12:H51" si="1">D12+E12+F12+G12</f>
        <v>89.4</v>
      </c>
      <c r="I12" s="1"/>
      <c r="J12" s="11">
        <f t="shared" ref="J12:J51" si="2">100*D12/H12</f>
        <v>43.80313199</v>
      </c>
      <c r="K12" s="11">
        <f t="shared" ref="K12:K51" si="3">100*E12/H12</f>
        <v>11.10738255</v>
      </c>
      <c r="L12" s="11">
        <f t="shared" ref="L12:L51" si="4">100*F12/H12</f>
        <v>39.19463087</v>
      </c>
      <c r="M12" s="11">
        <f t="shared" ref="M12:M51" si="5">100*G12/H12</f>
        <v>5.894854586</v>
      </c>
      <c r="N12" s="13"/>
      <c r="O12" s="13">
        <v>45.8</v>
      </c>
      <c r="P12" s="13">
        <v>13.1</v>
      </c>
      <c r="Q12" s="16">
        <v>41.1</v>
      </c>
      <c r="R12" s="16">
        <v>0.0</v>
      </c>
      <c r="S12" s="16"/>
      <c r="T12" s="28">
        <v>55.0</v>
      </c>
      <c r="U12" s="13">
        <v>0.0</v>
      </c>
      <c r="V12" s="16">
        <v>45.0</v>
      </c>
      <c r="W12" s="16">
        <v>0.0</v>
      </c>
    </row>
    <row r="13">
      <c r="A13" s="1" t="s">
        <v>135</v>
      </c>
      <c r="B13" s="11">
        <v>1566321.0</v>
      </c>
      <c r="C13" s="1"/>
      <c r="D13" s="11">
        <v>32.99</v>
      </c>
      <c r="E13" s="11">
        <v>15.68</v>
      </c>
      <c r="F13" s="11">
        <v>22.27</v>
      </c>
      <c r="G13" s="20">
        <v>11.26</v>
      </c>
      <c r="H13" s="11">
        <f t="shared" si="1"/>
        <v>82.2</v>
      </c>
      <c r="I13" s="1"/>
      <c r="J13" s="11">
        <f t="shared" si="2"/>
        <v>40.13381995</v>
      </c>
      <c r="K13" s="11">
        <f t="shared" si="3"/>
        <v>19.07542579</v>
      </c>
      <c r="L13" s="11">
        <f t="shared" si="4"/>
        <v>27.09245742</v>
      </c>
      <c r="M13" s="11">
        <f t="shared" si="5"/>
        <v>13.69829684</v>
      </c>
      <c r="N13" s="13"/>
      <c r="O13" s="13">
        <v>44.6</v>
      </c>
      <c r="P13" s="13">
        <v>23.5</v>
      </c>
      <c r="Q13" s="16">
        <v>31.9</v>
      </c>
      <c r="R13" s="16">
        <v>0.0</v>
      </c>
      <c r="S13" s="16"/>
      <c r="T13" s="28">
        <v>61.1</v>
      </c>
      <c r="U13" s="13">
        <v>0.0</v>
      </c>
      <c r="V13" s="16">
        <v>38.9</v>
      </c>
      <c r="W13" s="16">
        <v>0.0</v>
      </c>
    </row>
    <row r="14">
      <c r="A14" s="1" t="s">
        <v>136</v>
      </c>
      <c r="B14" s="11">
        <v>1640671.0</v>
      </c>
      <c r="C14" s="1"/>
      <c r="D14" s="11">
        <v>35.88</v>
      </c>
      <c r="E14" s="11">
        <v>13.16</v>
      </c>
      <c r="F14" s="11">
        <v>20.99</v>
      </c>
      <c r="G14" s="11">
        <v>20.78</v>
      </c>
      <c r="H14" s="11">
        <f t="shared" si="1"/>
        <v>90.81</v>
      </c>
      <c r="I14" s="1"/>
      <c r="J14" s="11">
        <f t="shared" si="2"/>
        <v>39.51106706</v>
      </c>
      <c r="K14" s="11">
        <f t="shared" si="3"/>
        <v>14.49179606</v>
      </c>
      <c r="L14" s="11">
        <f t="shared" si="4"/>
        <v>23.11419447</v>
      </c>
      <c r="M14" s="11">
        <f t="shared" si="5"/>
        <v>22.88294241</v>
      </c>
      <c r="N14" s="13"/>
      <c r="O14" s="13">
        <v>49.6</v>
      </c>
      <c r="P14" s="13">
        <v>0.0</v>
      </c>
      <c r="Q14" s="16">
        <v>26.2</v>
      </c>
      <c r="R14" s="16">
        <v>24.2</v>
      </c>
      <c r="S14" s="11"/>
      <c r="T14" s="28">
        <v>61.6</v>
      </c>
      <c r="U14" s="13">
        <v>0.0</v>
      </c>
      <c r="V14" s="16">
        <v>38.4</v>
      </c>
      <c r="W14" s="16">
        <v>0.0</v>
      </c>
    </row>
    <row r="15">
      <c r="A15" s="1" t="s">
        <v>137</v>
      </c>
      <c r="B15" s="11">
        <v>1426217.0</v>
      </c>
      <c r="C15" s="1"/>
      <c r="D15" s="11">
        <v>36.95</v>
      </c>
      <c r="E15" s="11">
        <v>13.93</v>
      </c>
      <c r="F15" s="11">
        <v>29.91</v>
      </c>
      <c r="G15" s="11">
        <v>6.18</v>
      </c>
      <c r="H15" s="11">
        <f t="shared" si="1"/>
        <v>86.97</v>
      </c>
      <c r="I15" s="1"/>
      <c r="J15" s="11">
        <f t="shared" si="2"/>
        <v>42.48591468</v>
      </c>
      <c r="K15" s="11">
        <f t="shared" si="3"/>
        <v>16.01701736</v>
      </c>
      <c r="L15" s="11">
        <f t="shared" si="4"/>
        <v>34.39116937</v>
      </c>
      <c r="M15" s="11">
        <f t="shared" si="5"/>
        <v>7.105898586</v>
      </c>
      <c r="N15" s="13"/>
      <c r="O15" s="13">
        <v>45.5</v>
      </c>
      <c r="P15" s="13">
        <v>17.9</v>
      </c>
      <c r="Q15" s="16">
        <v>36.6</v>
      </c>
      <c r="R15" s="16">
        <v>0.0</v>
      </c>
      <c r="S15" s="16"/>
      <c r="T15" s="28">
        <v>58.0</v>
      </c>
      <c r="U15" s="13">
        <v>0.0</v>
      </c>
      <c r="V15" s="16">
        <v>42.0</v>
      </c>
      <c r="W15" s="16">
        <v>0.0</v>
      </c>
    </row>
    <row r="16">
      <c r="A16" s="24" t="s">
        <v>138</v>
      </c>
      <c r="B16" s="11">
        <v>1582626.0</v>
      </c>
      <c r="C16" s="1"/>
      <c r="D16" s="20">
        <v>29.69</v>
      </c>
      <c r="E16" s="20">
        <v>41.15</v>
      </c>
      <c r="F16" s="20">
        <v>12.22</v>
      </c>
      <c r="G16" s="20">
        <v>0.0</v>
      </c>
      <c r="H16" s="11">
        <f t="shared" si="1"/>
        <v>83.06</v>
      </c>
      <c r="I16" s="1"/>
      <c r="J16" s="11">
        <f t="shared" si="2"/>
        <v>35.7452444</v>
      </c>
      <c r="K16" s="11">
        <f t="shared" si="3"/>
        <v>49.5424994</v>
      </c>
      <c r="L16" s="11">
        <f t="shared" si="4"/>
        <v>14.7122562</v>
      </c>
      <c r="M16" s="11">
        <f t="shared" si="5"/>
        <v>0</v>
      </c>
      <c r="N16" s="13"/>
      <c r="O16" s="13">
        <v>39.5</v>
      </c>
      <c r="P16" s="28">
        <v>60.5</v>
      </c>
      <c r="Q16" s="16">
        <v>0.0</v>
      </c>
      <c r="R16" s="11">
        <v>0.0</v>
      </c>
      <c r="S16" s="11"/>
      <c r="T16" s="11"/>
      <c r="U16" s="11"/>
      <c r="V16" s="11"/>
      <c r="W16" s="11"/>
    </row>
    <row r="17">
      <c r="A17" s="1" t="s">
        <v>139</v>
      </c>
      <c r="B17" s="11">
        <v>1413148.0</v>
      </c>
      <c r="C17" s="1"/>
      <c r="D17" s="20">
        <v>43.43</v>
      </c>
      <c r="E17" s="20">
        <v>30.53</v>
      </c>
      <c r="F17" s="20">
        <v>14.25</v>
      </c>
      <c r="G17" s="20">
        <v>0.0</v>
      </c>
      <c r="H17" s="11">
        <f t="shared" si="1"/>
        <v>88.21</v>
      </c>
      <c r="I17" s="1"/>
      <c r="J17" s="11">
        <f t="shared" si="2"/>
        <v>49.23478064</v>
      </c>
      <c r="K17" s="11">
        <f t="shared" si="3"/>
        <v>34.61058837</v>
      </c>
      <c r="L17" s="11">
        <f t="shared" si="4"/>
        <v>16.15463099</v>
      </c>
      <c r="M17" s="11">
        <f t="shared" si="5"/>
        <v>0</v>
      </c>
      <c r="N17" s="13"/>
      <c r="O17" s="28">
        <v>53.3</v>
      </c>
      <c r="P17" s="13">
        <v>46.7</v>
      </c>
      <c r="Q17" s="11">
        <v>16.15463099421834</v>
      </c>
      <c r="R17" s="11">
        <v>0.0</v>
      </c>
      <c r="S17" s="11"/>
      <c r="T17" s="11"/>
      <c r="U17" s="11"/>
      <c r="V17" s="11"/>
      <c r="W17" s="11"/>
    </row>
    <row r="18">
      <c r="A18" s="1" t="s">
        <v>140</v>
      </c>
      <c r="B18" s="11">
        <v>1642068.0</v>
      </c>
      <c r="C18" s="1"/>
      <c r="D18" s="11">
        <v>37.88</v>
      </c>
      <c r="E18" s="11">
        <v>17.65</v>
      </c>
      <c r="F18" s="11">
        <v>33.34</v>
      </c>
      <c r="G18" s="11">
        <v>0.0</v>
      </c>
      <c r="H18" s="11">
        <f t="shared" si="1"/>
        <v>88.87</v>
      </c>
      <c r="I18" s="1"/>
      <c r="J18" s="11">
        <f t="shared" si="2"/>
        <v>42.62405761</v>
      </c>
      <c r="K18" s="11">
        <f t="shared" si="3"/>
        <v>19.86047035</v>
      </c>
      <c r="L18" s="11">
        <f t="shared" si="4"/>
        <v>37.51547204</v>
      </c>
      <c r="M18" s="11">
        <f t="shared" si="5"/>
        <v>0</v>
      </c>
      <c r="N18" s="13"/>
      <c r="O18" s="28">
        <v>56.6</v>
      </c>
      <c r="P18" s="13">
        <v>0.0</v>
      </c>
      <c r="Q18" s="16">
        <v>43.4</v>
      </c>
      <c r="R18" s="11">
        <v>0.0</v>
      </c>
      <c r="S18" s="11"/>
      <c r="T18" s="11"/>
      <c r="U18" s="11"/>
      <c r="V18" s="11"/>
      <c r="W18" s="11"/>
    </row>
    <row r="19">
      <c r="A19" s="1" t="s">
        <v>141</v>
      </c>
      <c r="B19" s="11">
        <v>1538740.0</v>
      </c>
      <c r="C19" s="1"/>
      <c r="D19" s="11">
        <v>41.12</v>
      </c>
      <c r="E19" s="11">
        <v>12.39</v>
      </c>
      <c r="F19" s="11">
        <v>36.38</v>
      </c>
      <c r="G19" s="1"/>
      <c r="H19" s="11">
        <f t="shared" si="1"/>
        <v>89.89</v>
      </c>
      <c r="I19" s="1"/>
      <c r="J19" s="11">
        <f t="shared" si="2"/>
        <v>45.7447992</v>
      </c>
      <c r="K19" s="11">
        <f t="shared" si="3"/>
        <v>13.78351318</v>
      </c>
      <c r="L19" s="11">
        <f t="shared" si="4"/>
        <v>40.47168762</v>
      </c>
      <c r="M19" s="11">
        <f t="shared" si="5"/>
        <v>0</v>
      </c>
      <c r="N19" s="13"/>
      <c r="O19" s="28">
        <v>55.4</v>
      </c>
      <c r="P19" s="13">
        <v>0.0</v>
      </c>
      <c r="Q19" s="16">
        <v>44.6</v>
      </c>
      <c r="R19" s="11">
        <v>0.0</v>
      </c>
      <c r="S19" s="11"/>
      <c r="T19" s="11"/>
      <c r="U19" s="11"/>
      <c r="V19" s="11"/>
      <c r="W19" s="11"/>
    </row>
    <row r="20">
      <c r="A20" s="1" t="s">
        <v>142</v>
      </c>
      <c r="B20" s="11">
        <v>1719984.0</v>
      </c>
      <c r="C20" s="1"/>
      <c r="D20" s="11">
        <v>38.59</v>
      </c>
      <c r="E20" s="11">
        <v>26.66</v>
      </c>
      <c r="F20" s="11">
        <v>20.01</v>
      </c>
      <c r="G20" s="11">
        <v>0.0</v>
      </c>
      <c r="H20" s="11">
        <f t="shared" si="1"/>
        <v>85.26</v>
      </c>
      <c r="I20" s="1"/>
      <c r="J20" s="11">
        <f t="shared" si="2"/>
        <v>45.2615529</v>
      </c>
      <c r="K20" s="11">
        <f t="shared" si="3"/>
        <v>31.26905935</v>
      </c>
      <c r="L20" s="11">
        <f t="shared" si="4"/>
        <v>23.46938776</v>
      </c>
      <c r="M20" s="11">
        <f t="shared" si="5"/>
        <v>0</v>
      </c>
      <c r="N20" s="13"/>
      <c r="O20" s="28">
        <v>51.1</v>
      </c>
      <c r="P20" s="13">
        <v>48.9</v>
      </c>
      <c r="Q20" s="16">
        <v>0.0</v>
      </c>
      <c r="R20" s="11">
        <v>0.0</v>
      </c>
      <c r="S20" s="11"/>
      <c r="T20" s="11"/>
      <c r="U20" s="11"/>
      <c r="V20" s="11"/>
      <c r="W20" s="11"/>
    </row>
    <row r="21">
      <c r="A21" s="1" t="s">
        <v>143</v>
      </c>
      <c r="B21" s="11">
        <v>1951967.0</v>
      </c>
      <c r="C21" s="1"/>
      <c r="D21" s="11">
        <v>33.88</v>
      </c>
      <c r="E21" s="11">
        <v>34.93</v>
      </c>
      <c r="F21" s="11">
        <v>13.81</v>
      </c>
      <c r="G21" s="11">
        <v>0.0</v>
      </c>
      <c r="H21" s="11">
        <f t="shared" si="1"/>
        <v>82.62</v>
      </c>
      <c r="I21" s="1"/>
      <c r="J21" s="11">
        <f t="shared" si="2"/>
        <v>41.00702009</v>
      </c>
      <c r="K21" s="11">
        <f t="shared" si="3"/>
        <v>42.27789881</v>
      </c>
      <c r="L21" s="11">
        <f t="shared" si="4"/>
        <v>16.71508109</v>
      </c>
      <c r="M21" s="11">
        <f t="shared" si="5"/>
        <v>0</v>
      </c>
      <c r="N21" s="13"/>
      <c r="O21" s="13">
        <v>45.2</v>
      </c>
      <c r="P21" s="28">
        <v>54.8</v>
      </c>
      <c r="Q21" s="11">
        <v>16.71508109416606</v>
      </c>
      <c r="R21" s="11">
        <v>0.0</v>
      </c>
      <c r="S21" s="11"/>
      <c r="T21" s="11"/>
      <c r="U21" s="11"/>
      <c r="V21" s="11"/>
      <c r="W21" s="11"/>
    </row>
    <row r="22">
      <c r="A22" s="1" t="s">
        <v>144</v>
      </c>
      <c r="B22" s="11">
        <v>1587332.0</v>
      </c>
      <c r="C22" s="1"/>
      <c r="D22" s="20">
        <v>26.8</v>
      </c>
      <c r="E22" s="20">
        <v>22.73</v>
      </c>
      <c r="F22" s="20">
        <v>41.81</v>
      </c>
      <c r="G22" s="20">
        <v>0.0</v>
      </c>
      <c r="H22" s="11">
        <f t="shared" si="1"/>
        <v>91.34</v>
      </c>
      <c r="I22" s="1"/>
      <c r="J22" s="11">
        <f t="shared" si="2"/>
        <v>29.34092402</v>
      </c>
      <c r="K22" s="11">
        <f t="shared" si="3"/>
        <v>24.88504489</v>
      </c>
      <c r="L22" s="11">
        <f t="shared" si="4"/>
        <v>45.77403109</v>
      </c>
      <c r="M22" s="11">
        <f t="shared" si="5"/>
        <v>0</v>
      </c>
      <c r="N22" s="13"/>
      <c r="O22" s="13">
        <v>46.3</v>
      </c>
      <c r="P22" s="13">
        <v>0.0</v>
      </c>
      <c r="Q22" s="18">
        <v>53.7</v>
      </c>
      <c r="R22" s="11">
        <v>0.0</v>
      </c>
      <c r="S22" s="16"/>
      <c r="T22" s="11"/>
      <c r="U22" s="11"/>
      <c r="V22" s="11"/>
      <c r="W22" s="11"/>
    </row>
    <row r="23">
      <c r="A23" s="24" t="s">
        <v>145</v>
      </c>
      <c r="B23" s="11">
        <v>1525583.0</v>
      </c>
      <c r="C23" s="1"/>
      <c r="D23" s="20">
        <v>25.73</v>
      </c>
      <c r="E23" s="20">
        <v>28.15</v>
      </c>
      <c r="F23" s="20">
        <v>34.3</v>
      </c>
      <c r="G23" s="20">
        <v>0.0</v>
      </c>
      <c r="H23" s="11">
        <f t="shared" si="1"/>
        <v>88.18</v>
      </c>
      <c r="I23" s="1"/>
      <c r="J23" s="11">
        <f t="shared" si="2"/>
        <v>29.17895214</v>
      </c>
      <c r="K23" s="11">
        <f t="shared" si="3"/>
        <v>31.92333863</v>
      </c>
      <c r="L23" s="11">
        <f t="shared" si="4"/>
        <v>38.89770923</v>
      </c>
      <c r="M23" s="11">
        <f t="shared" si="5"/>
        <v>0</v>
      </c>
      <c r="N23" s="13"/>
      <c r="O23" s="13">
        <v>0.0</v>
      </c>
      <c r="P23" s="28">
        <v>52.3</v>
      </c>
      <c r="Q23" s="16">
        <v>47.7</v>
      </c>
      <c r="R23" s="11">
        <v>0.0</v>
      </c>
      <c r="S23" s="11"/>
      <c r="T23" s="11"/>
      <c r="U23" s="11"/>
      <c r="V23" s="11"/>
      <c r="W23" s="11"/>
    </row>
    <row r="24">
      <c r="A24" s="24" t="s">
        <v>146</v>
      </c>
      <c r="B24" s="11">
        <v>1725693.0</v>
      </c>
      <c r="C24" s="1"/>
      <c r="D24" s="20">
        <v>24.4</v>
      </c>
      <c r="E24" s="20">
        <v>30.22</v>
      </c>
      <c r="F24" s="20">
        <v>35.65</v>
      </c>
      <c r="G24" s="20">
        <v>0.0</v>
      </c>
      <c r="H24" s="11">
        <f t="shared" si="1"/>
        <v>90.27</v>
      </c>
      <c r="I24" s="1"/>
      <c r="J24" s="11">
        <f t="shared" si="2"/>
        <v>27.03002105</v>
      </c>
      <c r="K24" s="11">
        <f t="shared" si="3"/>
        <v>33.47734574</v>
      </c>
      <c r="L24" s="11">
        <f t="shared" si="4"/>
        <v>39.49263321</v>
      </c>
      <c r="M24" s="11">
        <f t="shared" si="5"/>
        <v>0</v>
      </c>
      <c r="N24" s="13"/>
      <c r="O24" s="13">
        <v>0.0</v>
      </c>
      <c r="P24" s="28">
        <v>52.3</v>
      </c>
      <c r="Q24" s="16">
        <v>47.7</v>
      </c>
      <c r="R24" s="11">
        <v>0.0</v>
      </c>
      <c r="S24" s="16"/>
      <c r="T24" s="11"/>
      <c r="U24" s="11"/>
      <c r="V24" s="11"/>
      <c r="W24" s="11"/>
    </row>
    <row r="25">
      <c r="A25" s="1" t="s">
        <v>147</v>
      </c>
      <c r="B25" s="11">
        <v>1504451.0</v>
      </c>
      <c r="C25" s="1"/>
      <c r="D25" s="11">
        <v>31.33</v>
      </c>
      <c r="E25" s="11">
        <v>23.18</v>
      </c>
      <c r="F25" s="11">
        <v>30.53</v>
      </c>
      <c r="G25" s="11">
        <v>0.0</v>
      </c>
      <c r="H25" s="11">
        <f t="shared" si="1"/>
        <v>85.04</v>
      </c>
      <c r="I25" s="1"/>
      <c r="J25" s="11">
        <f t="shared" si="2"/>
        <v>36.84148636</v>
      </c>
      <c r="K25" s="11">
        <f t="shared" si="3"/>
        <v>27.25776105</v>
      </c>
      <c r="L25" s="11">
        <f t="shared" si="4"/>
        <v>35.90075259</v>
      </c>
      <c r="M25" s="11">
        <f t="shared" si="5"/>
        <v>0</v>
      </c>
      <c r="N25" s="28"/>
      <c r="O25" s="28">
        <v>55.9</v>
      </c>
      <c r="P25" s="13">
        <v>0.0</v>
      </c>
      <c r="Q25" s="16">
        <v>44.1</v>
      </c>
      <c r="R25" s="11">
        <v>0.0</v>
      </c>
      <c r="S25" s="11"/>
      <c r="T25" s="11"/>
      <c r="U25" s="11"/>
      <c r="V25" s="11"/>
      <c r="W25" s="11"/>
    </row>
    <row r="26">
      <c r="A26" s="1" t="s">
        <v>148</v>
      </c>
      <c r="B26" s="11">
        <v>1778759.0</v>
      </c>
      <c r="C26" s="1"/>
      <c r="D26" s="11">
        <v>39.72</v>
      </c>
      <c r="E26" s="11">
        <v>17.87</v>
      </c>
      <c r="F26" s="11">
        <v>34.31</v>
      </c>
      <c r="G26" s="11">
        <v>0.0</v>
      </c>
      <c r="H26" s="11">
        <f t="shared" si="1"/>
        <v>91.9</v>
      </c>
      <c r="I26" s="1"/>
      <c r="J26" s="11">
        <f t="shared" si="2"/>
        <v>43.22089227</v>
      </c>
      <c r="K26" s="11">
        <f t="shared" si="3"/>
        <v>19.44504897</v>
      </c>
      <c r="L26" s="11">
        <f t="shared" si="4"/>
        <v>37.33405876</v>
      </c>
      <c r="M26" s="11">
        <f t="shared" si="5"/>
        <v>0</v>
      </c>
      <c r="N26" s="28"/>
      <c r="O26" s="28">
        <v>56.9</v>
      </c>
      <c r="P26" s="13">
        <v>0.0</v>
      </c>
      <c r="Q26" s="16">
        <v>43.1</v>
      </c>
      <c r="R26" s="11">
        <v>0.0</v>
      </c>
      <c r="S26" s="11"/>
      <c r="T26" s="11"/>
      <c r="U26" s="11"/>
      <c r="V26" s="11"/>
      <c r="W26" s="11"/>
    </row>
    <row r="27">
      <c r="A27" s="1" t="s">
        <v>149</v>
      </c>
      <c r="B27" s="11">
        <v>1506587.0</v>
      </c>
      <c r="C27" s="1"/>
      <c r="D27" s="11">
        <v>35.01</v>
      </c>
      <c r="E27" s="11">
        <v>24.58</v>
      </c>
      <c r="F27" s="11">
        <v>26.53</v>
      </c>
      <c r="G27" s="11">
        <v>0.0</v>
      </c>
      <c r="H27" s="11">
        <f t="shared" si="1"/>
        <v>86.12</v>
      </c>
      <c r="I27" s="1"/>
      <c r="J27" s="11">
        <f t="shared" si="2"/>
        <v>40.6525778</v>
      </c>
      <c r="K27" s="11">
        <f t="shared" si="3"/>
        <v>28.5415699</v>
      </c>
      <c r="L27" s="11">
        <f t="shared" si="4"/>
        <v>30.8058523</v>
      </c>
      <c r="M27" s="11">
        <f t="shared" si="5"/>
        <v>0</v>
      </c>
      <c r="N27" s="28"/>
      <c r="O27" s="28">
        <v>60.6</v>
      </c>
      <c r="P27" s="13">
        <v>0.0</v>
      </c>
      <c r="Q27" s="16">
        <v>39.4</v>
      </c>
      <c r="R27" s="11">
        <v>0.0</v>
      </c>
      <c r="S27" s="11"/>
      <c r="T27" s="11"/>
      <c r="U27" s="11"/>
      <c r="V27" s="11"/>
      <c r="W27" s="11"/>
    </row>
    <row r="28">
      <c r="A28" s="1" t="s">
        <v>150</v>
      </c>
      <c r="B28" s="11">
        <v>1685339.0</v>
      </c>
      <c r="C28" s="1"/>
      <c r="D28" s="11">
        <v>36.76</v>
      </c>
      <c r="E28" s="11">
        <v>13.58</v>
      </c>
      <c r="F28" s="11">
        <v>37.74</v>
      </c>
      <c r="G28" s="11">
        <v>0.0</v>
      </c>
      <c r="H28" s="11">
        <f t="shared" si="1"/>
        <v>88.08</v>
      </c>
      <c r="I28" s="1"/>
      <c r="J28" s="11">
        <f t="shared" si="2"/>
        <v>41.73478656</v>
      </c>
      <c r="K28" s="11">
        <f t="shared" si="3"/>
        <v>15.417802</v>
      </c>
      <c r="L28" s="11">
        <f t="shared" si="4"/>
        <v>42.84741144</v>
      </c>
      <c r="M28" s="11">
        <f t="shared" si="5"/>
        <v>0</v>
      </c>
      <c r="N28" s="28"/>
      <c r="O28" s="28">
        <v>52.5</v>
      </c>
      <c r="P28" s="13">
        <v>0.0</v>
      </c>
      <c r="Q28" s="16">
        <v>47.5</v>
      </c>
      <c r="R28" s="11">
        <v>0.0</v>
      </c>
      <c r="S28" s="11"/>
      <c r="T28" s="11"/>
      <c r="U28" s="11"/>
      <c r="V28" s="11"/>
      <c r="W28" s="11"/>
    </row>
    <row r="29">
      <c r="A29" s="1" t="s">
        <v>151</v>
      </c>
      <c r="B29" s="11">
        <v>1549456.0</v>
      </c>
      <c r="C29" s="1"/>
      <c r="D29" s="11">
        <v>30.58</v>
      </c>
      <c r="E29" s="11">
        <v>24.54</v>
      </c>
      <c r="F29" s="11">
        <v>31.71</v>
      </c>
      <c r="G29" s="11">
        <v>0.0</v>
      </c>
      <c r="H29" s="11">
        <f t="shared" si="1"/>
        <v>86.83</v>
      </c>
      <c r="I29" s="1"/>
      <c r="J29" s="11">
        <f t="shared" si="2"/>
        <v>35.21824254</v>
      </c>
      <c r="K29" s="11">
        <f t="shared" si="3"/>
        <v>28.26212139</v>
      </c>
      <c r="L29" s="11">
        <f t="shared" si="4"/>
        <v>36.51963607</v>
      </c>
      <c r="M29" s="11">
        <f t="shared" si="5"/>
        <v>0</v>
      </c>
      <c r="N29" s="28"/>
      <c r="O29" s="28">
        <v>55.0</v>
      </c>
      <c r="P29" s="13">
        <v>0.0</v>
      </c>
      <c r="Q29" s="16">
        <v>45.0</v>
      </c>
      <c r="R29" s="11">
        <v>0.0</v>
      </c>
      <c r="S29" s="11"/>
      <c r="T29" s="11"/>
      <c r="U29" s="11"/>
      <c r="V29" s="11"/>
      <c r="W29" s="11"/>
    </row>
    <row r="30">
      <c r="A30" s="24" t="s">
        <v>152</v>
      </c>
      <c r="B30" s="11">
        <v>1627832.0</v>
      </c>
      <c r="C30" s="1"/>
      <c r="D30" s="20">
        <v>41.61</v>
      </c>
      <c r="E30" s="20">
        <v>6.55</v>
      </c>
      <c r="F30" s="20">
        <v>39.22</v>
      </c>
      <c r="G30" s="20">
        <v>0.0</v>
      </c>
      <c r="H30" s="11">
        <f t="shared" si="1"/>
        <v>87.38</v>
      </c>
      <c r="I30" s="1"/>
      <c r="J30" s="11">
        <f t="shared" si="2"/>
        <v>47.61959258</v>
      </c>
      <c r="K30" s="11">
        <f t="shared" si="3"/>
        <v>7.495994507</v>
      </c>
      <c r="L30" s="11">
        <f t="shared" si="4"/>
        <v>44.88441291</v>
      </c>
      <c r="M30" s="11">
        <f t="shared" si="5"/>
        <v>0</v>
      </c>
      <c r="N30" s="28"/>
      <c r="O30" s="28">
        <v>52.8</v>
      </c>
      <c r="P30" s="13">
        <v>0.0</v>
      </c>
      <c r="Q30" s="16">
        <v>47.2</v>
      </c>
      <c r="R30" s="11">
        <v>0.0</v>
      </c>
      <c r="S30" s="16" t="s">
        <v>153</v>
      </c>
      <c r="T30" s="11"/>
      <c r="U30" s="11"/>
      <c r="V30" s="11"/>
      <c r="W30" s="11"/>
    </row>
    <row r="31">
      <c r="A31" s="1" t="s">
        <v>154</v>
      </c>
      <c r="B31" s="11">
        <v>1668405.0</v>
      </c>
      <c r="C31" s="1"/>
      <c r="D31" s="20">
        <v>35.64</v>
      </c>
      <c r="E31" s="20">
        <v>19.5</v>
      </c>
      <c r="F31" s="20">
        <v>29.75</v>
      </c>
      <c r="G31" s="20">
        <v>0.0</v>
      </c>
      <c r="H31" s="11">
        <f t="shared" si="1"/>
        <v>84.89</v>
      </c>
      <c r="I31" s="1"/>
      <c r="J31" s="11">
        <f t="shared" si="2"/>
        <v>41.98374367</v>
      </c>
      <c r="K31" s="11">
        <f t="shared" si="3"/>
        <v>22.97090352</v>
      </c>
      <c r="L31" s="11">
        <f t="shared" si="4"/>
        <v>35.04535281</v>
      </c>
      <c r="M31" s="11">
        <f t="shared" si="5"/>
        <v>0</v>
      </c>
      <c r="N31" s="28"/>
      <c r="O31" s="28">
        <v>58.0</v>
      </c>
      <c r="P31" s="13">
        <v>0.0</v>
      </c>
      <c r="Q31" s="16">
        <v>42.0</v>
      </c>
      <c r="R31" s="11">
        <v>0.0</v>
      </c>
      <c r="S31" s="16" t="s">
        <v>153</v>
      </c>
      <c r="T31" s="11"/>
      <c r="U31" s="11"/>
      <c r="V31" s="11"/>
      <c r="W31" s="11"/>
    </row>
    <row r="32">
      <c r="A32" s="1" t="s">
        <v>155</v>
      </c>
      <c r="B32" s="11">
        <v>1607747.0</v>
      </c>
      <c r="C32" s="1"/>
      <c r="D32" s="11">
        <v>43.19</v>
      </c>
      <c r="E32" s="11">
        <v>11.01</v>
      </c>
      <c r="F32" s="11">
        <v>35.72</v>
      </c>
      <c r="G32" s="11">
        <v>0.0</v>
      </c>
      <c r="H32" s="11">
        <f t="shared" si="1"/>
        <v>89.92</v>
      </c>
      <c r="I32" s="1"/>
      <c r="J32" s="11">
        <f t="shared" si="2"/>
        <v>48.03158363</v>
      </c>
      <c r="K32" s="11">
        <f t="shared" si="3"/>
        <v>12.24421708</v>
      </c>
      <c r="L32" s="11">
        <f t="shared" si="4"/>
        <v>39.72419929</v>
      </c>
      <c r="M32" s="11">
        <f t="shared" si="5"/>
        <v>0</v>
      </c>
      <c r="N32" s="28"/>
      <c r="O32" s="28">
        <v>56.6</v>
      </c>
      <c r="P32" s="13">
        <v>0.0</v>
      </c>
      <c r="Q32" s="16">
        <v>43.4</v>
      </c>
      <c r="R32" s="11">
        <v>0.0</v>
      </c>
      <c r="S32" s="11"/>
      <c r="T32" s="11"/>
      <c r="U32" s="11"/>
      <c r="V32" s="11"/>
      <c r="W32" s="11"/>
    </row>
    <row r="33">
      <c r="A33" s="1" t="s">
        <v>156</v>
      </c>
      <c r="B33" s="11">
        <v>1423246.0</v>
      </c>
      <c r="C33" s="1"/>
      <c r="D33" s="11">
        <v>39.74</v>
      </c>
      <c r="E33" s="11">
        <v>12.42</v>
      </c>
      <c r="F33" s="11">
        <v>34.53</v>
      </c>
      <c r="G33" s="11">
        <v>0.0</v>
      </c>
      <c r="H33" s="11">
        <f t="shared" si="1"/>
        <v>86.69</v>
      </c>
      <c r="I33" s="1"/>
      <c r="J33" s="11">
        <f t="shared" si="2"/>
        <v>45.84150421</v>
      </c>
      <c r="K33" s="11">
        <f t="shared" si="3"/>
        <v>14.32691199</v>
      </c>
      <c r="L33" s="11">
        <f t="shared" si="4"/>
        <v>39.8315838</v>
      </c>
      <c r="M33" s="11">
        <f t="shared" si="5"/>
        <v>0</v>
      </c>
      <c r="N33" s="28"/>
      <c r="O33" s="28">
        <v>55.8</v>
      </c>
      <c r="P33" s="13">
        <v>0.0</v>
      </c>
      <c r="Q33" s="16">
        <v>44.2</v>
      </c>
      <c r="R33" s="11">
        <v>0.0</v>
      </c>
      <c r="S33" s="11"/>
      <c r="T33" s="11"/>
      <c r="U33" s="11"/>
      <c r="V33" s="11"/>
      <c r="W33" s="11"/>
    </row>
    <row r="34">
      <c r="A34" s="1" t="s">
        <v>157</v>
      </c>
      <c r="B34" s="11">
        <v>1536153.0</v>
      </c>
      <c r="C34" s="1"/>
      <c r="D34" s="11">
        <v>39.16</v>
      </c>
      <c r="E34" s="11">
        <v>17.31</v>
      </c>
      <c r="F34" s="11">
        <v>30.72</v>
      </c>
      <c r="G34" s="11">
        <v>0.0</v>
      </c>
      <c r="H34" s="11">
        <f t="shared" si="1"/>
        <v>87.19</v>
      </c>
      <c r="I34" s="1"/>
      <c r="J34" s="11">
        <f t="shared" si="2"/>
        <v>44.9134075</v>
      </c>
      <c r="K34" s="11">
        <f t="shared" si="3"/>
        <v>19.85319417</v>
      </c>
      <c r="L34" s="11">
        <f t="shared" si="4"/>
        <v>35.23339833</v>
      </c>
      <c r="M34" s="11">
        <f t="shared" si="5"/>
        <v>0</v>
      </c>
      <c r="N34" s="28"/>
      <c r="O34" s="28">
        <v>58.9</v>
      </c>
      <c r="P34" s="13">
        <v>0.0</v>
      </c>
      <c r="Q34" s="16">
        <v>41.1</v>
      </c>
      <c r="R34" s="11">
        <v>0.0</v>
      </c>
      <c r="S34" s="11"/>
      <c r="T34" s="11"/>
      <c r="U34" s="11"/>
      <c r="V34" s="11"/>
      <c r="W34" s="11"/>
    </row>
    <row r="35">
      <c r="A35" s="1" t="s">
        <v>158</v>
      </c>
      <c r="B35" s="11">
        <v>1501521.0</v>
      </c>
      <c r="C35" s="1"/>
      <c r="D35" s="11">
        <v>40.3</v>
      </c>
      <c r="E35" s="11">
        <v>16.28</v>
      </c>
      <c r="F35" s="11">
        <v>26.03</v>
      </c>
      <c r="G35" s="11">
        <v>0.0</v>
      </c>
      <c r="H35" s="11">
        <f t="shared" si="1"/>
        <v>82.61</v>
      </c>
      <c r="I35" s="1"/>
      <c r="J35" s="11">
        <f t="shared" si="2"/>
        <v>48.78344026</v>
      </c>
      <c r="K35" s="11">
        <f t="shared" si="3"/>
        <v>19.70705726</v>
      </c>
      <c r="L35" s="11">
        <f t="shared" si="4"/>
        <v>31.50950248</v>
      </c>
      <c r="M35" s="11">
        <f t="shared" si="5"/>
        <v>0</v>
      </c>
      <c r="N35" s="28"/>
      <c r="O35" s="28">
        <v>62.3</v>
      </c>
      <c r="P35" s="13">
        <v>0.0</v>
      </c>
      <c r="Q35" s="16">
        <v>37.7</v>
      </c>
      <c r="R35" s="11">
        <v>0.0</v>
      </c>
      <c r="S35" s="11"/>
      <c r="T35" s="11"/>
      <c r="U35" s="11"/>
      <c r="V35" s="11"/>
      <c r="W35" s="11"/>
    </row>
    <row r="36">
      <c r="A36" s="1" t="s">
        <v>159</v>
      </c>
      <c r="B36" s="11">
        <v>1694895.0</v>
      </c>
      <c r="C36" s="1"/>
      <c r="D36" s="11">
        <v>44.12</v>
      </c>
      <c r="E36" s="11">
        <v>19.02</v>
      </c>
      <c r="F36" s="11">
        <v>28.28</v>
      </c>
      <c r="G36" s="11">
        <v>0.0</v>
      </c>
      <c r="H36" s="11">
        <f t="shared" si="1"/>
        <v>91.42</v>
      </c>
      <c r="I36" s="1"/>
      <c r="J36" s="11">
        <f t="shared" si="2"/>
        <v>48.26077445</v>
      </c>
      <c r="K36" s="11">
        <f t="shared" si="3"/>
        <v>20.80507548</v>
      </c>
      <c r="L36" s="11">
        <f t="shared" si="4"/>
        <v>30.93415008</v>
      </c>
      <c r="M36" s="11">
        <f t="shared" si="5"/>
        <v>0</v>
      </c>
      <c r="N36" s="28"/>
      <c r="O36" s="28">
        <v>62.2</v>
      </c>
      <c r="P36" s="13">
        <v>0.0</v>
      </c>
      <c r="Q36" s="16">
        <v>37.8</v>
      </c>
      <c r="R36" s="11">
        <v>0.0</v>
      </c>
      <c r="S36" s="11"/>
      <c r="T36" s="11"/>
      <c r="U36" s="11"/>
      <c r="V36" s="11"/>
      <c r="W36" s="11"/>
    </row>
    <row r="37">
      <c r="A37" s="1" t="s">
        <v>160</v>
      </c>
      <c r="B37" s="11">
        <v>1550936.0</v>
      </c>
      <c r="C37" s="1"/>
      <c r="D37" s="11">
        <v>36.79</v>
      </c>
      <c r="E37" s="11">
        <v>25.6</v>
      </c>
      <c r="F37" s="11">
        <v>25.71</v>
      </c>
      <c r="G37" s="11">
        <v>0.0</v>
      </c>
      <c r="H37" s="11">
        <f t="shared" si="1"/>
        <v>88.1</v>
      </c>
      <c r="I37" s="1"/>
      <c r="J37" s="11">
        <f t="shared" si="2"/>
        <v>41.75936436</v>
      </c>
      <c r="K37" s="11">
        <f t="shared" si="3"/>
        <v>29.05788876</v>
      </c>
      <c r="L37" s="11">
        <f t="shared" si="4"/>
        <v>29.18274688</v>
      </c>
      <c r="M37" s="11">
        <f t="shared" si="5"/>
        <v>0</v>
      </c>
      <c r="N37" s="28"/>
      <c r="O37" s="28">
        <v>61.2</v>
      </c>
      <c r="P37" s="13">
        <v>0.0</v>
      </c>
      <c r="Q37" s="16">
        <v>38.8</v>
      </c>
      <c r="R37" s="11">
        <v>0.0</v>
      </c>
      <c r="S37" s="11"/>
      <c r="T37" s="11"/>
      <c r="U37" s="11"/>
      <c r="V37" s="11"/>
      <c r="W37" s="11"/>
    </row>
    <row r="38">
      <c r="A38" s="1" t="s">
        <v>161</v>
      </c>
      <c r="B38" s="11">
        <v>1495445.0</v>
      </c>
      <c r="C38" s="1"/>
      <c r="D38" s="20">
        <v>37.98</v>
      </c>
      <c r="E38" s="20">
        <v>12.6</v>
      </c>
      <c r="F38" s="20">
        <v>33.75</v>
      </c>
      <c r="G38" s="20">
        <v>0.0</v>
      </c>
      <c r="H38" s="11">
        <f t="shared" si="1"/>
        <v>84.33</v>
      </c>
      <c r="I38" s="1"/>
      <c r="J38" s="11">
        <f t="shared" si="2"/>
        <v>45.03735326</v>
      </c>
      <c r="K38" s="11">
        <f t="shared" si="3"/>
        <v>14.94130203</v>
      </c>
      <c r="L38" s="11">
        <f t="shared" si="4"/>
        <v>40.02134472</v>
      </c>
      <c r="M38" s="11">
        <f t="shared" si="5"/>
        <v>0</v>
      </c>
      <c r="N38" s="28"/>
      <c r="O38" s="28">
        <v>55.5</v>
      </c>
      <c r="P38" s="13">
        <v>0.0</v>
      </c>
      <c r="Q38" s="16">
        <v>44.5</v>
      </c>
      <c r="R38" s="16">
        <v>0.0</v>
      </c>
      <c r="S38" s="16"/>
      <c r="T38" s="11"/>
      <c r="U38" s="11"/>
      <c r="V38" s="11"/>
      <c r="W38" s="11"/>
    </row>
    <row r="39">
      <c r="A39" s="1" t="s">
        <v>162</v>
      </c>
      <c r="B39" s="11">
        <v>1824515.0</v>
      </c>
      <c r="C39" s="1"/>
      <c r="D39" s="11">
        <v>43.78</v>
      </c>
      <c r="E39" s="11">
        <v>8.5</v>
      </c>
      <c r="F39" s="11">
        <v>28.57</v>
      </c>
      <c r="G39" s="11">
        <v>11.06</v>
      </c>
      <c r="H39" s="11">
        <f t="shared" si="1"/>
        <v>91.91</v>
      </c>
      <c r="I39" s="1"/>
      <c r="J39" s="11">
        <f t="shared" si="2"/>
        <v>47.63355456</v>
      </c>
      <c r="K39" s="11">
        <f t="shared" si="3"/>
        <v>9.248177565</v>
      </c>
      <c r="L39" s="11">
        <f t="shared" si="4"/>
        <v>31.08475683</v>
      </c>
      <c r="M39" s="11">
        <f t="shared" si="5"/>
        <v>12.03351104</v>
      </c>
      <c r="N39" s="28"/>
      <c r="O39" s="28">
        <v>53.6</v>
      </c>
      <c r="P39" s="13">
        <v>0.0</v>
      </c>
      <c r="Q39" s="16">
        <v>34.1</v>
      </c>
      <c r="R39" s="16">
        <v>12.3</v>
      </c>
      <c r="S39" s="11"/>
      <c r="T39" s="11"/>
      <c r="U39" s="11"/>
      <c r="V39" s="11"/>
      <c r="W39" s="11"/>
    </row>
    <row r="40">
      <c r="A40" s="1" t="s">
        <v>163</v>
      </c>
      <c r="B40" s="11">
        <v>1456598.0</v>
      </c>
      <c r="C40" s="1"/>
      <c r="D40" s="11">
        <v>40.44</v>
      </c>
      <c r="E40" s="11">
        <v>9.07</v>
      </c>
      <c r="F40" s="11">
        <v>27.35</v>
      </c>
      <c r="G40" s="11">
        <v>6.53</v>
      </c>
      <c r="H40" s="11">
        <f t="shared" si="1"/>
        <v>83.39</v>
      </c>
      <c r="I40" s="1"/>
      <c r="J40" s="11">
        <f t="shared" si="2"/>
        <v>48.49502338</v>
      </c>
      <c r="K40" s="11">
        <f t="shared" si="3"/>
        <v>10.87660391</v>
      </c>
      <c r="L40" s="11">
        <f t="shared" si="4"/>
        <v>32.79769757</v>
      </c>
      <c r="M40" s="11">
        <f t="shared" si="5"/>
        <v>7.830675141</v>
      </c>
      <c r="N40" s="28"/>
      <c r="O40" s="28">
        <v>51.5</v>
      </c>
      <c r="P40" s="13">
        <v>13.2</v>
      </c>
      <c r="Q40" s="16">
        <v>35.3</v>
      </c>
      <c r="R40" s="16">
        <v>0.0</v>
      </c>
      <c r="S40" s="16"/>
      <c r="T40" s="11"/>
      <c r="U40" s="11"/>
      <c r="V40" s="11"/>
      <c r="W40" s="11"/>
    </row>
    <row r="41">
      <c r="A41" s="1" t="s">
        <v>164</v>
      </c>
      <c r="B41" s="11">
        <v>1563860.0</v>
      </c>
      <c r="C41" s="1"/>
      <c r="D41" s="11">
        <v>42.16</v>
      </c>
      <c r="E41" s="11">
        <v>8.96</v>
      </c>
      <c r="F41" s="11">
        <v>29.28</v>
      </c>
      <c r="G41" s="11">
        <v>9.16</v>
      </c>
      <c r="H41" s="11">
        <f t="shared" si="1"/>
        <v>89.56</v>
      </c>
      <c r="I41" s="1"/>
      <c r="J41" s="11">
        <f t="shared" si="2"/>
        <v>47.07458687</v>
      </c>
      <c r="K41" s="11">
        <f t="shared" si="3"/>
        <v>10.00446628</v>
      </c>
      <c r="L41" s="11">
        <f t="shared" si="4"/>
        <v>32.69316659</v>
      </c>
      <c r="M41" s="11">
        <f t="shared" si="5"/>
        <v>10.22778026</v>
      </c>
      <c r="N41" s="28"/>
      <c r="O41" s="28">
        <v>51.1</v>
      </c>
      <c r="P41" s="13">
        <v>13.1</v>
      </c>
      <c r="Q41" s="16">
        <v>35.8</v>
      </c>
      <c r="R41" s="16">
        <v>0.0</v>
      </c>
      <c r="S41" s="16"/>
      <c r="T41" s="11"/>
      <c r="U41" s="11"/>
      <c r="V41" s="11"/>
      <c r="W41" s="11"/>
    </row>
    <row r="42">
      <c r="A42" s="1" t="s">
        <v>165</v>
      </c>
      <c r="B42" s="11">
        <v>1946249.0</v>
      </c>
      <c r="C42" s="1"/>
      <c r="D42" s="11">
        <v>55.04</v>
      </c>
      <c r="E42" s="11">
        <v>10.31</v>
      </c>
      <c r="F42" s="11">
        <v>24.93</v>
      </c>
      <c r="G42" s="11">
        <v>0.0</v>
      </c>
      <c r="H42" s="11">
        <f t="shared" si="1"/>
        <v>90.28</v>
      </c>
      <c r="I42" s="1"/>
      <c r="J42" s="14">
        <f t="shared" si="2"/>
        <v>60.96588392</v>
      </c>
      <c r="K42" s="11">
        <f t="shared" si="3"/>
        <v>11.42002658</v>
      </c>
      <c r="L42" s="11">
        <f t="shared" si="4"/>
        <v>27.6140895</v>
      </c>
      <c r="M42" s="11">
        <f t="shared" si="5"/>
        <v>0</v>
      </c>
      <c r="N42" s="1"/>
      <c r="O42" s="1"/>
      <c r="P42" s="1"/>
    </row>
    <row r="43">
      <c r="A43" s="1" t="s">
        <v>166</v>
      </c>
      <c r="B43" s="11">
        <v>1580558.0</v>
      </c>
      <c r="C43" s="1"/>
      <c r="D43" s="11">
        <v>42.88</v>
      </c>
      <c r="E43" s="11">
        <v>9.71</v>
      </c>
      <c r="F43" s="11">
        <v>29.56</v>
      </c>
      <c r="G43" s="11">
        <v>0.0</v>
      </c>
      <c r="H43" s="11">
        <f t="shared" si="1"/>
        <v>82.15</v>
      </c>
      <c r="I43" s="1"/>
      <c r="J43" s="14">
        <f t="shared" si="2"/>
        <v>52.19720024</v>
      </c>
      <c r="K43" s="11">
        <f t="shared" si="3"/>
        <v>11.81984175</v>
      </c>
      <c r="L43" s="11">
        <f t="shared" si="4"/>
        <v>35.982958</v>
      </c>
      <c r="M43" s="11">
        <f t="shared" si="5"/>
        <v>0</v>
      </c>
      <c r="N43" s="1"/>
      <c r="O43" s="1"/>
      <c r="P43" s="1"/>
    </row>
    <row r="44">
      <c r="A44" s="1" t="s">
        <v>167</v>
      </c>
      <c r="B44" s="11">
        <v>1446478.0</v>
      </c>
      <c r="C44" s="1"/>
      <c r="D44" s="20">
        <v>32.37</v>
      </c>
      <c r="E44" s="20">
        <v>10.3</v>
      </c>
      <c r="F44" s="20">
        <v>44.11</v>
      </c>
      <c r="G44" s="20">
        <v>0.0</v>
      </c>
      <c r="H44" s="11">
        <f t="shared" si="1"/>
        <v>86.78</v>
      </c>
      <c r="I44" s="1"/>
      <c r="J44" s="11">
        <f t="shared" si="2"/>
        <v>37.30122148</v>
      </c>
      <c r="K44" s="11">
        <f t="shared" si="3"/>
        <v>11.86909426</v>
      </c>
      <c r="L44" s="14">
        <f t="shared" si="4"/>
        <v>50.82968426</v>
      </c>
      <c r="M44" s="11">
        <f t="shared" si="5"/>
        <v>0</v>
      </c>
      <c r="N44" s="1"/>
      <c r="O44" s="1"/>
      <c r="P44" s="1"/>
    </row>
    <row r="45">
      <c r="A45" s="24" t="s">
        <v>168</v>
      </c>
      <c r="B45" s="11">
        <v>1439253.0</v>
      </c>
      <c r="C45" s="1"/>
      <c r="D45" s="20">
        <v>48.68</v>
      </c>
      <c r="E45" s="20">
        <v>15.63</v>
      </c>
      <c r="F45" s="11">
        <v>25.32</v>
      </c>
      <c r="G45" s="11">
        <v>0.0</v>
      </c>
      <c r="H45" s="11">
        <f t="shared" si="1"/>
        <v>89.63</v>
      </c>
      <c r="I45" s="1"/>
      <c r="J45" s="14">
        <f t="shared" si="2"/>
        <v>54.31217226</v>
      </c>
      <c r="K45" s="11">
        <f t="shared" si="3"/>
        <v>17.43835769</v>
      </c>
      <c r="L45" s="11">
        <f t="shared" si="4"/>
        <v>28.24947004</v>
      </c>
      <c r="M45" s="11">
        <f t="shared" si="5"/>
        <v>0</v>
      </c>
      <c r="N45" s="1"/>
      <c r="O45" s="1"/>
      <c r="P45" s="1"/>
    </row>
    <row r="46">
      <c r="A46" s="1" t="s">
        <v>169</v>
      </c>
      <c r="B46" s="11">
        <v>1485801.0</v>
      </c>
      <c r="C46" s="1"/>
      <c r="D46" s="20">
        <v>44.19</v>
      </c>
      <c r="E46" s="20">
        <v>9.38</v>
      </c>
      <c r="F46" s="20">
        <v>28.03</v>
      </c>
      <c r="G46" s="20">
        <v>5.46</v>
      </c>
      <c r="H46" s="11">
        <f t="shared" si="1"/>
        <v>87.06</v>
      </c>
      <c r="I46" s="1"/>
      <c r="J46" s="14">
        <f t="shared" si="2"/>
        <v>50.75809786</v>
      </c>
      <c r="K46" s="11">
        <f t="shared" si="3"/>
        <v>10.77417873</v>
      </c>
      <c r="L46" s="11">
        <f t="shared" si="4"/>
        <v>32.19618654</v>
      </c>
      <c r="M46" s="11">
        <f t="shared" si="5"/>
        <v>6.271536871</v>
      </c>
      <c r="N46" s="1"/>
      <c r="O46" s="1"/>
      <c r="P46" s="1"/>
    </row>
    <row r="47">
      <c r="A47" s="1" t="s">
        <v>170</v>
      </c>
      <c r="B47" s="11">
        <v>1574914.0</v>
      </c>
      <c r="C47" s="1"/>
      <c r="D47" s="21">
        <v>45.67</v>
      </c>
      <c r="E47" s="20">
        <v>10.79</v>
      </c>
      <c r="F47" s="20">
        <v>29.24</v>
      </c>
      <c r="G47" s="21">
        <v>0.0</v>
      </c>
      <c r="H47" s="11">
        <f t="shared" si="1"/>
        <v>85.7</v>
      </c>
      <c r="I47" s="1"/>
      <c r="J47" s="14">
        <f t="shared" si="2"/>
        <v>53.29054842</v>
      </c>
      <c r="K47" s="11">
        <f t="shared" si="3"/>
        <v>12.59043174</v>
      </c>
      <c r="L47" s="11">
        <f t="shared" si="4"/>
        <v>34.11901984</v>
      </c>
      <c r="M47" s="11">
        <f t="shared" si="5"/>
        <v>0</v>
      </c>
      <c r="N47" s="1"/>
      <c r="O47" s="1"/>
      <c r="P47" s="1"/>
    </row>
    <row r="48">
      <c r="A48" s="24" t="s">
        <v>171</v>
      </c>
      <c r="B48" s="11">
        <v>1438990.0</v>
      </c>
      <c r="C48" s="1"/>
      <c r="D48" s="20">
        <v>32.19</v>
      </c>
      <c r="E48" s="20">
        <v>6.01</v>
      </c>
      <c r="F48" s="20">
        <v>53.15</v>
      </c>
      <c r="G48" s="20">
        <v>0.0</v>
      </c>
      <c r="H48" s="11">
        <f t="shared" si="1"/>
        <v>91.35</v>
      </c>
      <c r="I48" s="1"/>
      <c r="J48" s="11">
        <f t="shared" si="2"/>
        <v>35.23809524</v>
      </c>
      <c r="K48" s="11">
        <f t="shared" si="3"/>
        <v>6.579091407</v>
      </c>
      <c r="L48" s="14">
        <f t="shared" si="4"/>
        <v>58.18281336</v>
      </c>
      <c r="M48" s="11">
        <f t="shared" si="5"/>
        <v>0</v>
      </c>
      <c r="N48" s="1"/>
      <c r="O48" s="1"/>
      <c r="P48" s="1"/>
    </row>
    <row r="49">
      <c r="A49" s="1" t="s">
        <v>172</v>
      </c>
      <c r="B49" s="11">
        <v>1551363.0</v>
      </c>
      <c r="C49" s="1"/>
      <c r="D49" s="11">
        <v>49.46</v>
      </c>
      <c r="E49" s="11">
        <v>8.97</v>
      </c>
      <c r="F49" s="11">
        <v>26.02</v>
      </c>
      <c r="G49" s="20">
        <v>0.0</v>
      </c>
      <c r="H49" s="11">
        <f t="shared" si="1"/>
        <v>84.45</v>
      </c>
      <c r="I49" s="1"/>
      <c r="J49" s="14">
        <f t="shared" si="2"/>
        <v>58.56719953</v>
      </c>
      <c r="K49" s="11">
        <f t="shared" si="3"/>
        <v>10.62166963</v>
      </c>
      <c r="L49" s="11">
        <f t="shared" si="4"/>
        <v>30.81113085</v>
      </c>
      <c r="M49" s="11">
        <f t="shared" si="5"/>
        <v>0</v>
      </c>
      <c r="N49" s="1"/>
      <c r="O49" s="1"/>
      <c r="P49" s="1"/>
    </row>
    <row r="50">
      <c r="A50" s="1" t="s">
        <v>173</v>
      </c>
      <c r="B50" s="11">
        <v>1654838.0</v>
      </c>
      <c r="C50" s="1"/>
      <c r="D50" s="11">
        <v>52.99</v>
      </c>
      <c r="E50" s="11">
        <v>11.11</v>
      </c>
      <c r="F50" s="11">
        <v>21.23</v>
      </c>
      <c r="G50" s="20">
        <v>0.0</v>
      </c>
      <c r="H50" s="11">
        <f t="shared" si="1"/>
        <v>85.33</v>
      </c>
      <c r="I50" s="1"/>
      <c r="J50" s="14">
        <f t="shared" si="2"/>
        <v>62.10008203</v>
      </c>
      <c r="K50" s="11">
        <f t="shared" si="3"/>
        <v>13.02003985</v>
      </c>
      <c r="L50" s="11">
        <f t="shared" si="4"/>
        <v>24.87987812</v>
      </c>
      <c r="M50" s="11">
        <f t="shared" si="5"/>
        <v>0</v>
      </c>
      <c r="N50" s="1"/>
      <c r="O50" s="1"/>
      <c r="P50" s="1"/>
    </row>
    <row r="51">
      <c r="A51" s="1" t="s">
        <v>174</v>
      </c>
      <c r="B51" s="11">
        <v>1649547.0</v>
      </c>
      <c r="C51" s="1"/>
      <c r="D51" s="11">
        <v>50.31</v>
      </c>
      <c r="E51" s="11">
        <v>10.58</v>
      </c>
      <c r="F51" s="11">
        <v>25.41</v>
      </c>
      <c r="G51" s="11">
        <v>5.81</v>
      </c>
      <c r="H51" s="11">
        <f t="shared" si="1"/>
        <v>92.11</v>
      </c>
      <c r="I51" s="1"/>
      <c r="J51" s="14">
        <f t="shared" si="2"/>
        <v>54.61947671</v>
      </c>
      <c r="K51" s="11">
        <f t="shared" si="3"/>
        <v>11.48626642</v>
      </c>
      <c r="L51" s="11">
        <f t="shared" si="4"/>
        <v>27.58658126</v>
      </c>
      <c r="M51" s="11">
        <f t="shared" si="5"/>
        <v>6.307675605</v>
      </c>
      <c r="N51" s="1"/>
      <c r="O51" s="1"/>
      <c r="P51" s="1"/>
    </row>
  </sheetData>
  <mergeCells count="4">
    <mergeCell ref="D9:E9"/>
    <mergeCell ref="J9:K9"/>
    <mergeCell ref="O9:R9"/>
    <mergeCell ref="T9:W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 t="s">
        <v>175</v>
      </c>
      <c r="B3" s="1" t="s">
        <v>9</v>
      </c>
      <c r="C3" s="16">
        <v>1.0</v>
      </c>
      <c r="D3" s="13">
        <v>1.0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">
        <v>11</v>
      </c>
      <c r="B4" s="1" t="s">
        <v>12</v>
      </c>
      <c r="C4" s="11">
        <v>0.0</v>
      </c>
      <c r="D4" s="1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3" t="s">
        <v>176</v>
      </c>
      <c r="B5" s="1"/>
      <c r="C5" s="13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 t="s">
        <v>13</v>
      </c>
      <c r="B7" s="1" t="s">
        <v>65</v>
      </c>
      <c r="C7" s="1"/>
      <c r="D7" s="1" t="s">
        <v>14</v>
      </c>
      <c r="E7" s="1"/>
      <c r="F7" s="1"/>
      <c r="G7" s="1"/>
      <c r="H7" s="1"/>
      <c r="I7" s="1" t="s">
        <v>15</v>
      </c>
      <c r="J7" s="1"/>
      <c r="K7" s="1"/>
      <c r="L7" s="1"/>
      <c r="M7" s="1" t="s">
        <v>109</v>
      </c>
      <c r="P7" s="1"/>
      <c r="Q7" s="13" t="s">
        <v>67</v>
      </c>
      <c r="T7" s="1"/>
    </row>
    <row r="8">
      <c r="A8" s="1"/>
      <c r="B8" s="1"/>
      <c r="C8" s="1"/>
      <c r="D8" s="1" t="s">
        <v>8</v>
      </c>
      <c r="E8" s="1" t="s">
        <v>11</v>
      </c>
      <c r="F8" s="1" t="s">
        <v>177</v>
      </c>
      <c r="G8" s="1" t="s">
        <v>70</v>
      </c>
      <c r="H8" s="1"/>
      <c r="I8" s="1" t="s">
        <v>8</v>
      </c>
      <c r="J8" s="1" t="s">
        <v>11</v>
      </c>
      <c r="K8" s="1" t="s">
        <v>177</v>
      </c>
      <c r="L8" s="1"/>
      <c r="M8" s="13" t="s">
        <v>112</v>
      </c>
      <c r="N8" s="13" t="s">
        <v>178</v>
      </c>
      <c r="O8" s="13" t="s">
        <v>179</v>
      </c>
      <c r="P8" s="1"/>
      <c r="Q8" s="13" t="s">
        <v>8</v>
      </c>
      <c r="R8" s="13" t="s">
        <v>11</v>
      </c>
      <c r="S8" s="1"/>
      <c r="T8" s="1"/>
    </row>
    <row r="9">
      <c r="A9" s="1" t="s">
        <v>27</v>
      </c>
      <c r="B9" s="11">
        <v>615214.0</v>
      </c>
      <c r="C9" s="1"/>
      <c r="D9" s="11">
        <v>42.2</v>
      </c>
      <c r="E9" s="11">
        <v>26.84</v>
      </c>
      <c r="F9" s="11">
        <v>23.97</v>
      </c>
      <c r="G9" s="11">
        <f>D9+E9+F9</f>
        <v>93.01</v>
      </c>
      <c r="H9" s="1"/>
      <c r="I9" s="11">
        <f>100*D9/G9</f>
        <v>45.37146543</v>
      </c>
      <c r="J9" s="11">
        <f>100*E9/G9</f>
        <v>28.85711214</v>
      </c>
      <c r="K9" s="11">
        <f>100*F9/G9</f>
        <v>25.77142243</v>
      </c>
      <c r="L9" s="1"/>
      <c r="M9" s="13">
        <v>80.8</v>
      </c>
      <c r="N9" s="13">
        <v>4.9</v>
      </c>
      <c r="O9" s="13">
        <v>13.1</v>
      </c>
      <c r="P9" s="1"/>
      <c r="Q9" s="28">
        <v>60.2</v>
      </c>
      <c r="R9" s="13">
        <v>38.8</v>
      </c>
      <c r="S9" s="1"/>
      <c r="T9" s="1"/>
    </row>
  </sheetData>
  <mergeCells count="2">
    <mergeCell ref="M7:O7"/>
    <mergeCell ref="Q7:S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4" t="s">
        <v>3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175</v>
      </c>
      <c r="B3" s="1" t="s">
        <v>9</v>
      </c>
      <c r="C3" s="16">
        <v>10.0</v>
      </c>
      <c r="D3" s="13">
        <v>10.0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 t="s">
        <v>11</v>
      </c>
      <c r="B4" s="1" t="s">
        <v>12</v>
      </c>
      <c r="C4" s="16">
        <v>1.0</v>
      </c>
      <c r="D4" s="13">
        <v>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 t="s">
        <v>180</v>
      </c>
      <c r="B5" s="1"/>
      <c r="C5" s="11">
        <v>0.0</v>
      </c>
      <c r="D5" s="13">
        <v>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13</v>
      </c>
      <c r="B8" s="1" t="s">
        <v>65</v>
      </c>
      <c r="C8" s="1"/>
      <c r="D8" s="1" t="s">
        <v>14</v>
      </c>
      <c r="E8" s="1"/>
      <c r="F8" s="1"/>
      <c r="G8" s="1"/>
      <c r="H8" s="1"/>
      <c r="I8" s="1" t="s">
        <v>15</v>
      </c>
      <c r="J8" s="1"/>
      <c r="K8" s="1"/>
      <c r="L8" s="1"/>
    </row>
    <row r="9">
      <c r="A9" s="1"/>
      <c r="B9" s="1"/>
      <c r="C9" s="1"/>
      <c r="D9" s="1" t="s">
        <v>8</v>
      </c>
      <c r="E9" s="1" t="s">
        <v>11</v>
      </c>
      <c r="F9" s="1" t="s">
        <v>180</v>
      </c>
      <c r="G9" s="1" t="s">
        <v>70</v>
      </c>
      <c r="H9" s="1"/>
      <c r="I9" s="1" t="s">
        <v>8</v>
      </c>
      <c r="J9" s="1" t="s">
        <v>11</v>
      </c>
      <c r="K9" s="1" t="s">
        <v>180</v>
      </c>
      <c r="L9" s="1"/>
      <c r="M9" s="1"/>
      <c r="N9" s="1"/>
      <c r="O9" s="1"/>
      <c r="P9" s="1"/>
    </row>
    <row r="10">
      <c r="A10" s="1" t="s">
        <v>181</v>
      </c>
      <c r="B10" s="11">
        <v>1523022.0</v>
      </c>
      <c r="C10" s="1"/>
      <c r="D10" s="11">
        <v>49.3</v>
      </c>
      <c r="E10" s="11">
        <v>36.9</v>
      </c>
      <c r="F10" s="11">
        <v>0.0</v>
      </c>
      <c r="G10" s="11">
        <f t="shared" ref="G10:G20" si="1">D10+E10+F10</f>
        <v>86.2</v>
      </c>
      <c r="H10" s="1"/>
      <c r="I10" s="14">
        <f t="shared" ref="I10:I20" si="2">100*D10/G10</f>
        <v>57.19257541</v>
      </c>
      <c r="J10" s="11">
        <f t="shared" ref="J10:J20" si="3">100*E10/G10</f>
        <v>42.80742459</v>
      </c>
      <c r="K10" s="11">
        <f t="shared" ref="K10:K20" si="4">100*F10/G10</f>
        <v>0</v>
      </c>
      <c r="L10" s="1"/>
      <c r="M10" s="1"/>
      <c r="N10" s="1"/>
      <c r="O10" s="1"/>
      <c r="P10" s="1"/>
    </row>
    <row r="11">
      <c r="A11" s="1" t="s">
        <v>182</v>
      </c>
      <c r="B11" s="11">
        <v>1626949.0</v>
      </c>
      <c r="C11" s="1"/>
      <c r="D11" s="20">
        <v>53.16</v>
      </c>
      <c r="E11" s="20">
        <v>36.77</v>
      </c>
      <c r="F11" s="20">
        <v>0.0</v>
      </c>
      <c r="G11" s="11">
        <f t="shared" si="1"/>
        <v>89.93</v>
      </c>
      <c r="H11" s="1"/>
      <c r="I11" s="14">
        <f t="shared" si="2"/>
        <v>59.11264317</v>
      </c>
      <c r="J11" s="11">
        <f t="shared" si="3"/>
        <v>40.88735683</v>
      </c>
      <c r="K11" s="11">
        <f t="shared" si="4"/>
        <v>0</v>
      </c>
      <c r="L11" s="1"/>
      <c r="M11" s="1"/>
      <c r="N11" s="1"/>
      <c r="O11" s="1"/>
      <c r="P11" s="1"/>
    </row>
    <row r="12">
      <c r="A12" s="24" t="s">
        <v>183</v>
      </c>
      <c r="B12" s="11">
        <v>1744201.0</v>
      </c>
      <c r="C12" s="1"/>
      <c r="D12" s="20">
        <v>48.34</v>
      </c>
      <c r="E12" s="11">
        <v>11.7</v>
      </c>
      <c r="F12" s="11">
        <v>32.04</v>
      </c>
      <c r="G12" s="11">
        <f t="shared" si="1"/>
        <v>92.08</v>
      </c>
      <c r="H12" s="1"/>
      <c r="I12" s="14">
        <f t="shared" si="2"/>
        <v>52.49782798</v>
      </c>
      <c r="J12" s="11">
        <f t="shared" si="3"/>
        <v>12.70634231</v>
      </c>
      <c r="K12" s="11">
        <f t="shared" si="4"/>
        <v>34.79582971</v>
      </c>
      <c r="L12" s="1"/>
      <c r="M12" s="1"/>
      <c r="N12" s="1"/>
      <c r="O12" s="1"/>
      <c r="P12" s="1"/>
    </row>
    <row r="13">
      <c r="A13" s="1" t="s">
        <v>184</v>
      </c>
      <c r="B13" s="11">
        <v>1423729.0</v>
      </c>
      <c r="C13" s="1"/>
      <c r="D13" s="20">
        <v>41.7</v>
      </c>
      <c r="E13" s="20">
        <v>41.29</v>
      </c>
      <c r="F13" s="20">
        <v>0.0</v>
      </c>
      <c r="G13" s="11">
        <f t="shared" si="1"/>
        <v>82.99</v>
      </c>
      <c r="H13" s="1"/>
      <c r="I13" s="14">
        <f t="shared" si="2"/>
        <v>50.24701771</v>
      </c>
      <c r="J13" s="11">
        <f t="shared" si="3"/>
        <v>49.75298229</v>
      </c>
      <c r="K13" s="11">
        <f t="shared" si="4"/>
        <v>0</v>
      </c>
      <c r="L13" s="1"/>
      <c r="M13" s="1"/>
      <c r="N13" s="1"/>
      <c r="O13" s="1"/>
      <c r="P13" s="1"/>
    </row>
    <row r="14">
      <c r="A14" s="1" t="s">
        <v>185</v>
      </c>
      <c r="B14" s="11">
        <v>1729229.0</v>
      </c>
      <c r="C14" s="1"/>
      <c r="D14" s="20">
        <v>51.48</v>
      </c>
      <c r="E14" s="20">
        <v>36.6</v>
      </c>
      <c r="F14" s="20">
        <v>0.0</v>
      </c>
      <c r="G14" s="11">
        <f t="shared" si="1"/>
        <v>88.08</v>
      </c>
      <c r="H14" s="1"/>
      <c r="I14" s="14">
        <f t="shared" si="2"/>
        <v>58.44686649</v>
      </c>
      <c r="J14" s="11">
        <f t="shared" si="3"/>
        <v>41.55313351</v>
      </c>
      <c r="K14" s="11">
        <f t="shared" si="4"/>
        <v>0</v>
      </c>
      <c r="L14" s="1"/>
      <c r="M14" s="1"/>
      <c r="N14" s="1"/>
      <c r="O14" s="1"/>
      <c r="P14" s="1"/>
    </row>
    <row r="15">
      <c r="A15" s="24" t="s">
        <v>186</v>
      </c>
      <c r="B15" s="11">
        <v>1591373.0</v>
      </c>
      <c r="C15" s="1"/>
      <c r="D15" s="20">
        <v>54.61</v>
      </c>
      <c r="E15" s="20">
        <v>34.59</v>
      </c>
      <c r="F15" s="20">
        <v>0.0</v>
      </c>
      <c r="G15" s="11">
        <f t="shared" si="1"/>
        <v>89.2</v>
      </c>
      <c r="H15" s="1"/>
      <c r="I15" s="14">
        <f t="shared" si="2"/>
        <v>61.22197309</v>
      </c>
      <c r="J15" s="11">
        <f t="shared" si="3"/>
        <v>38.77802691</v>
      </c>
      <c r="K15" s="11">
        <f t="shared" si="4"/>
        <v>0</v>
      </c>
      <c r="L15" s="1"/>
      <c r="M15" s="1"/>
      <c r="N15" s="1"/>
      <c r="O15" s="1"/>
      <c r="P15" s="1"/>
    </row>
    <row r="16">
      <c r="A16" s="1" t="s">
        <v>187</v>
      </c>
      <c r="B16" s="11">
        <v>1858922.0</v>
      </c>
      <c r="C16" s="1"/>
      <c r="D16" s="20">
        <v>43.99</v>
      </c>
      <c r="E16" s="20">
        <v>45.32</v>
      </c>
      <c r="F16" s="20">
        <v>0.0</v>
      </c>
      <c r="G16" s="11">
        <f t="shared" si="1"/>
        <v>89.31</v>
      </c>
      <c r="H16" s="1"/>
      <c r="I16" s="11">
        <f t="shared" si="2"/>
        <v>49.25540253</v>
      </c>
      <c r="J16" s="14">
        <f t="shared" si="3"/>
        <v>50.74459747</v>
      </c>
      <c r="K16" s="11">
        <f t="shared" si="4"/>
        <v>0</v>
      </c>
      <c r="L16" s="1"/>
      <c r="M16" s="1"/>
      <c r="N16" s="1"/>
      <c r="O16" s="1"/>
      <c r="P16" s="1"/>
    </row>
    <row r="17">
      <c r="A17" s="24" t="s">
        <v>188</v>
      </c>
      <c r="B17" s="11">
        <v>1904460.0</v>
      </c>
      <c r="C17" s="1"/>
      <c r="D17" s="20">
        <v>52.36</v>
      </c>
      <c r="E17" s="20">
        <v>38.64</v>
      </c>
      <c r="F17" s="20">
        <v>0.0</v>
      </c>
      <c r="G17" s="11">
        <f t="shared" si="1"/>
        <v>91</v>
      </c>
      <c r="H17" s="1"/>
      <c r="I17" s="14">
        <f t="shared" si="2"/>
        <v>57.53846154</v>
      </c>
      <c r="J17" s="11">
        <f t="shared" si="3"/>
        <v>42.46153846</v>
      </c>
      <c r="K17" s="11">
        <f t="shared" si="4"/>
        <v>0</v>
      </c>
      <c r="L17" s="1"/>
      <c r="M17" s="1"/>
      <c r="N17" s="1"/>
      <c r="O17" s="1"/>
      <c r="P17" s="1"/>
    </row>
    <row r="18">
      <c r="A18" s="1" t="s">
        <v>189</v>
      </c>
      <c r="B18" s="11">
        <v>1516177.0</v>
      </c>
      <c r="C18" s="1"/>
      <c r="D18" s="20">
        <v>44.71</v>
      </c>
      <c r="E18" s="20">
        <v>44.4</v>
      </c>
      <c r="F18" s="20">
        <v>0.0</v>
      </c>
      <c r="G18" s="11">
        <f t="shared" si="1"/>
        <v>89.11</v>
      </c>
      <c r="H18" s="1"/>
      <c r="I18" s="14">
        <f t="shared" si="2"/>
        <v>50.17394232</v>
      </c>
      <c r="J18" s="11">
        <f t="shared" si="3"/>
        <v>49.82605768</v>
      </c>
      <c r="K18" s="11">
        <f t="shared" si="4"/>
        <v>0</v>
      </c>
      <c r="L18" s="1"/>
      <c r="M18" s="1"/>
      <c r="N18" s="1"/>
      <c r="O18" s="1"/>
      <c r="P18" s="1"/>
    </row>
    <row r="19">
      <c r="A19" s="24" t="s">
        <v>190</v>
      </c>
      <c r="B19" s="11">
        <v>1298083.0</v>
      </c>
      <c r="C19" s="1"/>
      <c r="D19" s="20">
        <v>50.11</v>
      </c>
      <c r="E19" s="20">
        <v>33.96</v>
      </c>
      <c r="F19" s="20">
        <v>4.4</v>
      </c>
      <c r="G19" s="11">
        <f t="shared" si="1"/>
        <v>88.47</v>
      </c>
      <c r="H19" s="1"/>
      <c r="I19" s="14">
        <f t="shared" si="2"/>
        <v>56.64066915</v>
      </c>
      <c r="J19" s="11">
        <f t="shared" si="3"/>
        <v>38.38589352</v>
      </c>
      <c r="K19" s="11">
        <f t="shared" si="4"/>
        <v>4.973437323</v>
      </c>
      <c r="L19" s="1"/>
      <c r="M19" s="1"/>
      <c r="N19" s="1"/>
      <c r="O19" s="1"/>
      <c r="P19" s="1"/>
    </row>
    <row r="20">
      <c r="A20" s="1" t="s">
        <v>191</v>
      </c>
      <c r="B20" s="11">
        <v>1448375.0</v>
      </c>
      <c r="C20" s="1"/>
      <c r="D20" s="20">
        <v>45.74</v>
      </c>
      <c r="E20" s="20">
        <v>42.28</v>
      </c>
      <c r="F20" s="20">
        <v>0.0</v>
      </c>
      <c r="G20" s="11">
        <f t="shared" si="1"/>
        <v>88.02</v>
      </c>
      <c r="H20" s="1"/>
      <c r="I20" s="14">
        <f t="shared" si="2"/>
        <v>51.96546239</v>
      </c>
      <c r="J20" s="11">
        <f t="shared" si="3"/>
        <v>48.03453761</v>
      </c>
      <c r="K20" s="11">
        <f t="shared" si="4"/>
        <v>0</v>
      </c>
      <c r="L20" s="1"/>
      <c r="M20" s="1"/>
      <c r="N20" s="1"/>
      <c r="O20" s="1"/>
      <c r="P20" s="1"/>
    </row>
    <row r="21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mergeCells count="1">
    <mergeCell ref="L8:P8"/>
  </mergeCells>
  <drawing r:id="rId1"/>
</worksheet>
</file>